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drawings/drawing9.xml" ContentType="application/vnd.openxmlformats-officedocument.drawing+xml"/>
  <Override PartName="/xl/drawings/drawing10.xml" ContentType="application/vnd.openxmlformats-officedocument.drawing+xml"/>
  <Override PartName="/xl/tables/table6.xml" ContentType="application/vnd.openxmlformats-officedocument.spreadsheetml.table+xml"/>
  <Override PartName="/xl/queryTables/queryTable3.xml" ContentType="application/vnd.openxmlformats-officedocument.spreadsheetml.queryTable+xml"/>
  <Override PartName="/xl/drawings/drawing11.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7.xml" ContentType="application/vnd.openxmlformats-officedocument.spreadsheetml.table+xml"/>
  <Override PartName="/xl/queryTables/queryTable4.xml" ContentType="application/vnd.openxmlformats-officedocument.spreadsheetml.queryTable+xml"/>
  <Override PartName="/xl/drawings/drawing14.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tables/table8.xml" ContentType="application/vnd.openxmlformats-officedocument.spreadsheetml.table+xml"/>
  <Override PartName="/xl/queryTables/queryTable5.xml" ContentType="application/vnd.openxmlformats-officedocument.spreadsheetml.queryTable+xml"/>
  <Override PartName="/xl/drawings/drawing17.xml" ContentType="application/vnd.openxmlformats-officedocument.drawing+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 analysis\data consistency challenge\fuel_uganda\New folder\"/>
    </mc:Choice>
  </mc:AlternateContent>
  <xr:revisionPtr revIDLastSave="0" documentId="13_ncr:1_{0D931933-6388-4A86-B258-CF4345E59032}" xr6:coauthVersionLast="47" xr6:coauthVersionMax="47" xr10:uidLastSave="{00000000-0000-0000-0000-000000000000}"/>
  <bookViews>
    <workbookView xWindow="1785" yWindow="2295" windowWidth="15375" windowHeight="7875" tabRatio="994" activeTab="1" xr2:uid="{00000000-000D-0000-FFFF-FFFF00000000}"/>
  </bookViews>
  <sheets>
    <sheet name="Index" sheetId="24" r:id="rId1"/>
    <sheet name="Dashboard" sheetId="15" r:id="rId2"/>
    <sheet name="Correlation_tables" sheetId="16" r:id="rId3"/>
    <sheet name="Drilling_equipment_data" sheetId="1" r:id="rId4"/>
    <sheet name="Drilling_equipment_dictionary" sheetId="18" r:id="rId5"/>
    <sheet name="Drilling_equipment_pivots" sheetId="8" state="hidden" r:id="rId6"/>
    <sheet name="Years_table" sheetId="17" r:id="rId7"/>
    <sheet name="Pipeline_data" sheetId="4" r:id="rId8"/>
    <sheet name="Pipeline data dictionary" sheetId="19" r:id="rId9"/>
    <sheet name="Maintenance_condition_monitorin" sheetId="5" r:id="rId10"/>
    <sheet name="Maintenance_monitorin_dictionar" sheetId="20" r:id="rId11"/>
    <sheet name="Maintenance_condition_pivots" sheetId="12" state="hidden" r:id="rId12"/>
    <sheet name="Production_equipment" sheetId="6" r:id="rId13"/>
    <sheet name="Production_equipment_dictionary" sheetId="21" r:id="rId14"/>
    <sheet name="Production_equipment_pivot" sheetId="10" state="hidden" r:id="rId15"/>
    <sheet name="Safety_monitoring_data" sheetId="7" r:id="rId16"/>
    <sheet name="Safety_monitoring_dictionary" sheetId="22" r:id="rId17"/>
    <sheet name="Safety_monitoring_pivots" sheetId="14" state="hidden" r:id="rId18"/>
  </sheets>
  <definedNames>
    <definedName name="_xlcn.WorksheetConnection_project_pivots.xlsxdowntime_cor_matrix1" hidden="1">downtime_cor_matrix[]</definedName>
    <definedName name="_xlcn.WorksheetConnection_project_pivots.xlsxmaintenance_condition_monitoring_data1" hidden="1">maintenance_condition_monitoring_data[]</definedName>
    <definedName name="_xlcn.WorksheetConnection_project_pivots.xlsxmeasures_table1" hidden="1">measures_table</definedName>
    <definedName name="_xlcn.WorksheetConnection_project_pivots.xlsxsafety_monitoring_data_100_rows1" hidden="1">safety_monitoring_data_100_rows[]</definedName>
    <definedName name="_xlcn.WorksheetConnection_project_pivots.xlsxYRS1" hidden="1">YRS</definedName>
    <definedName name="ExternalData_1" localSheetId="3" hidden="1">Drilling_equipment_data!$A$1:$Q$101</definedName>
    <definedName name="ExternalData_1" localSheetId="9" hidden="1">Maintenance_condition_monitorin!$A$1:$R$101</definedName>
    <definedName name="ExternalData_1" localSheetId="7" hidden="1">Pipeline_data!$A$1:$F$101</definedName>
    <definedName name="ExternalData_1" localSheetId="12" hidden="1">Production_equipment!$A$1:$Q$101</definedName>
    <definedName name="ExternalData_1" localSheetId="15" hidden="1">Safety_monitoring_data!$A$1:$M$101</definedName>
    <definedName name="Slicer_Date__Year">#N/A</definedName>
    <definedName name="Slicer_Year">#N/A</definedName>
  </definedNames>
  <calcPr calcId="181029"/>
  <pivotCaches>
    <pivotCache cacheId="0" r:id="rId19"/>
    <pivotCache cacheId="1" r:id="rId20"/>
    <pivotCache cacheId="2" r:id="rId21"/>
    <pivotCache cacheId="3" r:id="rId22"/>
    <pivotCache cacheId="4" r:id="rId23"/>
    <pivotCache cacheId="5" r:id="rId24"/>
    <pivotCache cacheId="6" r:id="rId25"/>
    <pivotCache cacheId="7" r:id="rId26"/>
  </pivotCaches>
  <extLst>
    <ext xmlns:x14="http://schemas.microsoft.com/office/spreadsheetml/2009/9/main" uri="{876F7934-8845-4945-9796-88D515C7AA90}">
      <x14:pivotCaches>
        <pivotCache cacheId="8"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rilling_equipment_data_dcb11c22-9003-4d88-b628-6e698a72ab3e" name="drilling_equipment_data" connection="Query - drilling_equipment_data"/>
          <x15:modelTable id="pipeline_data_ec23d5d9-dfc6-413c-8299-b12116f0a498" name="pipeline_data" connection="Query - pipeline_data"/>
          <x15:modelTable id="maintenance_condition_monitoring_data_bdea83e2-e389-42e3-a4d2-684c4c5a2485" name="maintenance_condition_monitoring_data" connection="Query - maintenance_condition_monitoring_data"/>
          <x15:modelTable id="production_equipment_data_d5678bd4-56b6-47ea-9e1a-48e87538f464" name="production_equipment_data" connection="Query - production_equipment_data"/>
          <x15:modelTable id="safety_monitoring_data_100_rows_db6a2bd7-181a-4e53-9d67-6dab51f52de2" name="safety_monitoring_data_100_rows" connection="Query - safety_monitoring_data_100_rows"/>
          <x15:modelTable id="YRS" name="YRS" connection="WorksheetConnection_project_pivots.xlsx!YRS"/>
          <x15:modelTable id="safety_monitoring_data_100_rows 1" name="safety_monitoring_data_100_rows 1" connection="WorksheetConnection_project_pivots.xlsx!safety_monitoring_data_100_rows"/>
          <x15:modelTable id="measures_table" name="measures_table" connection="WorksheetConnection_project_pivots.xlsx!measures_table"/>
          <x15:modelTable id="maintenance_condition_monitoring_data 1" name="maintenance_condition_monitoring_data 1" connection="WorksheetConnection_project_pivots.xlsx!maintenance_condition_monitoring_data"/>
          <x15:modelTable id="downtime_cor_matrix" name="downtime_cor_matrix" connection="WorksheetConnection_project_pivots.xlsx!downtime_cor_matrix"/>
        </x15:modelTables>
        <x15:modelRelationships>
          <x15:modelRelationship fromTable="drilling_equipment_data" fromColumn="Date (Year)" toTable="YRS" toColumn="Year"/>
          <x15:modelRelationship fromTable="maintenance_condition_monitoring_data" fromColumn="Date (Year)" toTable="YRS" toColumn="Year"/>
          <x15:modelRelationship fromTable="production_equipment_data" fromColumn="Year" toTable="YRS" toColumn="Year"/>
          <x15:modelRelationship fromTable="safety_monitoring_data_100_rows" fromColumn="Year" toTable="YRS" toColumn="Year"/>
        </x15:modelRelationships>
        <x15:extLst>
          <ext xmlns:x16="http://schemas.microsoft.com/office/spreadsheetml/2014/11/main" uri="{9835A34E-60A6-4A7C-AAB8-D5F71C897F49}">
            <x16:modelTimeGroupings>
              <x16:modelTimeGrouping tableName="drilling_equipment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safety_monitoring_data_100_row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maintenance_condition_monitoring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production_equipment_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4" i="17" l="1"/>
  <c r="S5" i="6"/>
  <c r="T5" i="5"/>
  <c r="S4" i="1"/>
  <c r="H7" i="4"/>
  <c r="H4" i="4"/>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7D722F-65D9-4B15-BBC5-A9DB017BD377}" keepAlive="1" name="ModelConnection_ExternalData_1" description="Data Model" type="5" refreshedVersion="7" minRefreshableVersion="5" saveData="1">
    <dbPr connection="Data Model Connection" command="drilling_equipment_data" commandType="3"/>
    <extLst>
      <ext xmlns:x15="http://schemas.microsoft.com/office/spreadsheetml/2010/11/main" uri="{DE250136-89BD-433C-8126-D09CA5730AF9}">
        <x15:connection id="" model="1"/>
      </ext>
    </extLst>
  </connection>
  <connection id="2" xr16:uid="{A2480385-08F3-4914-968E-D37F04DD18FC}" keepAlive="1" name="ModelConnection_ExternalData_11" description="Data Model" type="5" refreshedVersion="7" minRefreshableVersion="5" saveData="1">
    <dbPr connection="Data Model Connection" command="pipeline_data" commandType="3"/>
    <extLst>
      <ext xmlns:x15="http://schemas.microsoft.com/office/spreadsheetml/2010/11/main" uri="{DE250136-89BD-433C-8126-D09CA5730AF9}">
        <x15:connection id="" model="1"/>
      </ext>
    </extLst>
  </connection>
  <connection id="3" xr16:uid="{C7C8AC92-BB02-4895-886A-56B589D733C3}" keepAlive="1" name="ModelConnection_ExternalData_12" description="Data Model" type="5" refreshedVersion="7" minRefreshableVersion="5" saveData="1">
    <dbPr connection="Data Model Connection" command="maintenance_condition_monitoring_data" commandType="3"/>
    <extLst>
      <ext xmlns:x15="http://schemas.microsoft.com/office/spreadsheetml/2010/11/main" uri="{DE250136-89BD-433C-8126-D09CA5730AF9}">
        <x15:connection id="" model="1"/>
      </ext>
    </extLst>
  </connection>
  <connection id="4" xr16:uid="{F2B6EC66-A5F6-4B4A-B1FA-4C8DE6CE5B11}" keepAlive="1" name="ModelConnection_ExternalData_13" description="Data Model" type="5" refreshedVersion="7" minRefreshableVersion="5" saveData="1">
    <dbPr connection="Data Model Connection" command="production_equipment_data" commandType="3"/>
    <extLst>
      <ext xmlns:x15="http://schemas.microsoft.com/office/spreadsheetml/2010/11/main" uri="{DE250136-89BD-433C-8126-D09CA5730AF9}">
        <x15:connection id="" model="1"/>
      </ext>
    </extLst>
  </connection>
  <connection id="5" xr16:uid="{A7F8DB36-2F69-4D3A-B31E-62DE8BDE76E8}" keepAlive="1" name="ModelConnection_ExternalData_14" description="Data Model" type="5" refreshedVersion="7" minRefreshableVersion="5" saveData="1">
    <dbPr connection="Data Model Connection" command="safety_monitoring_data_100_rows" commandType="3"/>
    <extLst>
      <ext xmlns:x15="http://schemas.microsoft.com/office/spreadsheetml/2010/11/main" uri="{DE250136-89BD-433C-8126-D09CA5730AF9}">
        <x15:connection id="" model="1"/>
      </ext>
    </extLst>
  </connection>
  <connection id="6" xr16:uid="{F34B4B07-C9EA-4F39-B492-C8A8AF893B70}" name="Query - drilling_equipment_data" description="Connection to the 'drilling_equipment_data' query in the workbook." type="100" refreshedVersion="7" minRefreshableVersion="5">
    <extLst>
      <ext xmlns:x15="http://schemas.microsoft.com/office/spreadsheetml/2010/11/main" uri="{DE250136-89BD-433C-8126-D09CA5730AF9}">
        <x15:connection id="65018791-63eb-4f71-a1e3-a920ad0cea0a"/>
      </ext>
    </extLst>
  </connection>
  <connection id="7" xr16:uid="{B358E1E2-95CC-4254-B8D2-6E01F90709CF}" name="Query - maintenance_condition_monitoring_data" description="Connection to the 'maintenance_condition_monitoring_data' query in the workbook." type="100" refreshedVersion="7" minRefreshableVersion="5">
    <extLst>
      <ext xmlns:x15="http://schemas.microsoft.com/office/spreadsheetml/2010/11/main" uri="{DE250136-89BD-433C-8126-D09CA5730AF9}">
        <x15:connection id="1ca3d84d-bf32-4d74-a2ec-2b8f5aff6e09"/>
      </ext>
    </extLst>
  </connection>
  <connection id="8" xr16:uid="{5B6D71C7-6B78-42DB-863B-71DFD226CEC3}" name="Query - pipeline_data" description="Connection to the 'pipeline_data' query in the workbook." type="100" refreshedVersion="7" minRefreshableVersion="5">
    <extLst>
      <ext xmlns:x15="http://schemas.microsoft.com/office/spreadsheetml/2010/11/main" uri="{DE250136-89BD-433C-8126-D09CA5730AF9}">
        <x15:connection id="c1bd4f3e-4903-47ea-acd7-ac2311e15a0e"/>
      </ext>
    </extLst>
  </connection>
  <connection id="9" xr16:uid="{2004FFF2-3FF9-4088-BCA4-6E296018DC38}" name="Query - production_equipment_data" description="Connection to the 'production_equipment_data' query in the workbook." type="100" refreshedVersion="7" minRefreshableVersion="5">
    <extLst>
      <ext xmlns:x15="http://schemas.microsoft.com/office/spreadsheetml/2010/11/main" uri="{DE250136-89BD-433C-8126-D09CA5730AF9}">
        <x15:connection id="60208ad6-cec2-403a-a852-11b1bd2cdd6e"/>
      </ext>
    </extLst>
  </connection>
  <connection id="10" xr16:uid="{C3E318E4-0BFA-4731-B2F1-6BDC522BE8A2}" name="Query - safety_monitoring_data_100_rows" description="Connection to the 'safety_monitoring_data_100_rows' query in the workbook." type="100" refreshedVersion="7" minRefreshableVersion="5">
    <extLst>
      <ext xmlns:x15="http://schemas.microsoft.com/office/spreadsheetml/2010/11/main" uri="{DE250136-89BD-433C-8126-D09CA5730AF9}">
        <x15:connection id="c6751a52-1ba7-4dc3-8e4f-08a066bb3d65"/>
      </ext>
    </extLst>
  </connection>
  <connection id="11" xr16:uid="{798806B5-9D8D-4DE0-8DC4-389D7438C2D7}"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12" xr16:uid="{A292ADA5-CF89-49A1-B15E-2A2EC9F338AF}"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 id="13" xr16:uid="{ED7435CB-31E5-436A-BB6A-58A8C0318C1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1F904F00-E6A3-4030-891A-DEB6875A4AAC}" name="WorksheetConnection_project_pivots.xlsx!downtime_cor_matrix" type="102" refreshedVersion="7" minRefreshableVersion="5">
    <extLst>
      <ext xmlns:x15="http://schemas.microsoft.com/office/spreadsheetml/2010/11/main" uri="{DE250136-89BD-433C-8126-D09CA5730AF9}">
        <x15:connection id="downtime_cor_matrix">
          <x15:rangePr sourceName="_xlcn.WorksheetConnection_project_pivots.xlsxdowntime_cor_matrix1"/>
        </x15:connection>
      </ext>
    </extLst>
  </connection>
  <connection id="15" xr16:uid="{BED22927-0C53-46FC-A55A-49559011A108}" name="WorksheetConnection_project_pivots.xlsx!maintenance_condition_monitoring_data" type="102" refreshedVersion="7" minRefreshableVersion="5">
    <extLst>
      <ext xmlns:x15="http://schemas.microsoft.com/office/spreadsheetml/2010/11/main" uri="{DE250136-89BD-433C-8126-D09CA5730AF9}">
        <x15:connection id="maintenance_condition_monitoring_data 1">
          <x15:rangePr sourceName="_xlcn.WorksheetConnection_project_pivots.xlsxmaintenance_condition_monitoring_data1"/>
        </x15:connection>
      </ext>
    </extLst>
  </connection>
  <connection id="16" xr16:uid="{BB2A3382-E39D-49A5-999F-0D893F4EA3F8}" name="WorksheetConnection_project_pivots.xlsx!measures_table" type="102" refreshedVersion="7" minRefreshableVersion="5">
    <extLst>
      <ext xmlns:x15="http://schemas.microsoft.com/office/spreadsheetml/2010/11/main" uri="{DE250136-89BD-433C-8126-D09CA5730AF9}">
        <x15:connection id="measures_table">
          <x15:rangePr sourceName="_xlcn.WorksheetConnection_project_pivots.xlsxmeasures_table1"/>
        </x15:connection>
      </ext>
    </extLst>
  </connection>
  <connection id="17" xr16:uid="{595FFDB5-A205-4201-992B-01CB458C82D3}" name="WorksheetConnection_project_pivots.xlsx!safety_monitoring_data_100_rows" type="102" refreshedVersion="7" minRefreshableVersion="5">
    <extLst>
      <ext xmlns:x15="http://schemas.microsoft.com/office/spreadsheetml/2010/11/main" uri="{DE250136-89BD-433C-8126-D09CA5730AF9}">
        <x15:connection id="safety_monitoring_data_100_rows 1">
          <x15:rangePr sourceName="_xlcn.WorksheetConnection_project_pivots.xlsxsafety_monitoring_data_100_rows1"/>
        </x15:connection>
      </ext>
    </extLst>
  </connection>
  <connection id="18" xr16:uid="{D2A4A92F-A933-408D-83C2-9FB8A5AE7EF1}" name="WorksheetConnection_project_pivots.xlsx!YRS" type="102" refreshedVersion="7" minRefreshableVersion="5">
    <extLst>
      <ext xmlns:x15="http://schemas.microsoft.com/office/spreadsheetml/2010/11/main" uri="{DE250136-89BD-433C-8126-D09CA5730AF9}">
        <x15:connection id="YRS">
          <x15:rangePr sourceName="_xlcn.WorksheetConnection_project_pivots.xlsxY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maintenance_condition_monitoring_data].[Date (Year)].[All]}"/>
    <s v="{[production_equipment_data].[Date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<sst xmlns="http://schemas.openxmlformats.org/spreadsheetml/2006/main" count="1913" uniqueCount="189">
  <si>
    <t>Column1</t>
  </si>
  <si>
    <t>Column2</t>
  </si>
  <si>
    <t>Date</t>
  </si>
  <si>
    <t>time</t>
  </si>
  <si>
    <t>Drill_Bit_RPM</t>
  </si>
  <si>
    <t>Weight_on_Bit_WOB_tons</t>
  </si>
  <si>
    <t>Rotary_Torque_lb_ft</t>
  </si>
  <si>
    <t>Drilling_Fluid_Pressure_psi</t>
  </si>
  <si>
    <t>Mud_Flow_Rate_gal_per_min</t>
  </si>
  <si>
    <t>Penetration_Rate_ft_per_hour</t>
  </si>
  <si>
    <t>Pump_Speed_strokes_per_min</t>
  </si>
  <si>
    <t>Downhole_Temperature_F</t>
  </si>
  <si>
    <t>Downhole_Vibration_Hz</t>
  </si>
  <si>
    <t>Well_Depth_ft</t>
  </si>
  <si>
    <t>Row Labels</t>
  </si>
  <si>
    <t>Grand Total</t>
  </si>
  <si>
    <t>10</t>
  </si>
  <si>
    <t>11</t>
  </si>
  <si>
    <t>12</t>
  </si>
  <si>
    <t>13</t>
  </si>
  <si>
    <t>2023</t>
  </si>
  <si>
    <t>Qtr1</t>
  </si>
  <si>
    <t>Qtr2</t>
  </si>
  <si>
    <t>Qtr3</t>
  </si>
  <si>
    <t>Qtr4</t>
  </si>
  <si>
    <t>2024</t>
  </si>
  <si>
    <t>Jan</t>
  </si>
  <si>
    <t>Feb</t>
  </si>
  <si>
    <t>Mar</t>
  </si>
  <si>
    <t>Apr</t>
  </si>
  <si>
    <t>May</t>
  </si>
  <si>
    <t>Jun</t>
  </si>
  <si>
    <t>Jul</t>
  </si>
  <si>
    <t>Aug</t>
  </si>
  <si>
    <t>Sep</t>
  </si>
  <si>
    <t>Oct</t>
  </si>
  <si>
    <t>Nov</t>
  </si>
  <si>
    <t>Dec</t>
  </si>
  <si>
    <t>Sum of Downhole_Vibration_Hz</t>
  </si>
  <si>
    <t>Pipeline Flow Rate (bbl/day)</t>
  </si>
  <si>
    <t>Pipeline Pressure (psi)</t>
  </si>
  <si>
    <t>Temperature (°C)</t>
  </si>
  <si>
    <t>Vibration Data (Hz)</t>
  </si>
  <si>
    <t>Corrosion Rate (mm/year)</t>
  </si>
  <si>
    <t>Leak Detection (mA)</t>
  </si>
  <si>
    <t>Vibration_Levels_Hz</t>
  </si>
  <si>
    <t>Oil_Viscosity_cSt</t>
  </si>
  <si>
    <t>Oil_Water_Content_percent</t>
  </si>
  <si>
    <t>Oil_Particle_Count_per_mL</t>
  </si>
  <si>
    <t>Bearing_Temperature_F</t>
  </si>
  <si>
    <t>Motor_Current_amps</t>
  </si>
  <si>
    <t>Valve_Position_percent</t>
  </si>
  <si>
    <t>Pump_Efficiency_percent</t>
  </si>
  <si>
    <t>Downtime_Duration_minutes</t>
  </si>
  <si>
    <t>Downhole_Temperature_C</t>
  </si>
  <si>
    <t>Bearing_Temperature_C</t>
  </si>
  <si>
    <t>Flow_Rate_barrels_per_day</t>
  </si>
  <si>
    <t>Wellhead_Pressure_psi</t>
  </si>
  <si>
    <t>Temperature_F</t>
  </si>
  <si>
    <t>Gas_to_Oil_Ratio_scf_per_bbl</t>
  </si>
  <si>
    <t>Water_Cut_percent</t>
  </si>
  <si>
    <t>Choke_Size_inches</t>
  </si>
  <si>
    <t>Compressor_Output_cubic_feet_per_min</t>
  </si>
  <si>
    <t>Separator_Pressure_psi</t>
  </si>
  <si>
    <t>Tank_Level_gallons</t>
  </si>
  <si>
    <t>Temperature_C</t>
  </si>
  <si>
    <t>HydrogenSulphide_concentration(ppm)</t>
  </si>
  <si>
    <t>methane_concentration(ppm)</t>
  </si>
  <si>
    <t>PRV.Events</t>
  </si>
  <si>
    <t>Fire.Smoke.Detection..Status.</t>
  </si>
  <si>
    <t>BOP.Status</t>
  </si>
  <si>
    <t>gas_concentration(ppm)</t>
  </si>
  <si>
    <t>Active (Smoke)</t>
  </si>
  <si>
    <t>Inactive</t>
  </si>
  <si>
    <t>Active</t>
  </si>
  <si>
    <t>Active (Fire)</t>
  </si>
  <si>
    <t>Sum of Penetration_Rate_ft_per_hour</t>
  </si>
  <si>
    <t>Sum of Mud_Flow_Rate_gal_per_min</t>
  </si>
  <si>
    <t>Average of Penetration_Rate_ft_per_hour</t>
  </si>
  <si>
    <t>Sum of Downhole_Temperature_C</t>
  </si>
  <si>
    <t>Years</t>
  </si>
  <si>
    <t>(All)</t>
  </si>
  <si>
    <t>Column Labels</t>
  </si>
  <si>
    <t>Sum of Weight_on_Bit_WOB_tons</t>
  </si>
  <si>
    <t>Sum of Flow_Rate_barrels_per_day</t>
  </si>
  <si>
    <t>Sum of Wellhead_Pressure_psi</t>
  </si>
  <si>
    <t>Normalized_vibration_lev</t>
  </si>
  <si>
    <t>Sum of Downtime_Duration_minutes</t>
  </si>
  <si>
    <t>Sum of Oil_Viscosity_cSt</t>
  </si>
  <si>
    <t>Average of Oil_Viscosity_cSt</t>
  </si>
  <si>
    <t>Sum of Oil_Water_Content_percent</t>
  </si>
  <si>
    <t>Average of Motor_Current_amps</t>
  </si>
  <si>
    <t>Date (Year)</t>
  </si>
  <si>
    <t>Date (Quarter)</t>
  </si>
  <si>
    <t>Date (Month Index)</t>
  </si>
  <si>
    <t>Date (Month)</t>
  </si>
  <si>
    <t>Average of gas_concentration(ppm)</t>
  </si>
  <si>
    <t>Average of Bearing_Temperature_C</t>
  </si>
  <si>
    <t>Average of Normalized_vibration_lev</t>
  </si>
  <si>
    <t>Average of Pump_Speed_strokes_per_min</t>
  </si>
  <si>
    <t>Count of PRV.Events</t>
  </si>
  <si>
    <t>1</t>
  </si>
  <si>
    <t>2</t>
  </si>
  <si>
    <t>3</t>
  </si>
  <si>
    <t>4</t>
  </si>
  <si>
    <t>5</t>
  </si>
  <si>
    <t>6</t>
  </si>
  <si>
    <t>7</t>
  </si>
  <si>
    <t>8</t>
  </si>
  <si>
    <t>9</t>
  </si>
  <si>
    <t>Year</t>
  </si>
  <si>
    <t>All</t>
  </si>
  <si>
    <t>Average of Flow_Rate_barrels_per_day</t>
  </si>
  <si>
    <t>Average of Wellhead_Pressure_psi</t>
  </si>
  <si>
    <t>MAX_FLOWRATE</t>
  </si>
  <si>
    <t>MIN_FLOWRATE</t>
  </si>
  <si>
    <t>AVG_PENETRATION</t>
  </si>
  <si>
    <t>AVG_DOWNTIME</t>
  </si>
  <si>
    <t>AVG_FLOW_RATE</t>
  </si>
  <si>
    <t>Average of Downtime_Duration_minutes</t>
  </si>
  <si>
    <t>Average of Bearing_Temperature_F</t>
  </si>
  <si>
    <t>current_date</t>
  </si>
  <si>
    <t xml:space="preserve">Drilling Equipment Data </t>
  </si>
  <si>
    <r>
      <t>1.</t>
    </r>
    <r>
      <rPr>
        <sz val="7"/>
        <color theme="1"/>
        <rFont val="Times New Roman"/>
        <family val="1"/>
      </rPr>
      <t xml:space="preserve">        </t>
    </r>
    <r>
      <rPr>
        <b/>
        <sz val="12"/>
        <color theme="1"/>
        <rFont val="Times New Roman"/>
        <family val="1"/>
      </rPr>
      <t>Time Stamp:</t>
    </r>
    <r>
      <rPr>
        <sz val="12"/>
        <color theme="1"/>
        <rFont val="Times New Roman"/>
        <family val="1"/>
      </rPr>
      <t xml:space="preserve"> Date and time of data capture.</t>
    </r>
  </si>
  <si>
    <r>
      <t>2.</t>
    </r>
    <r>
      <rPr>
        <sz val="7"/>
        <color theme="1"/>
        <rFont val="Times New Roman"/>
        <family val="1"/>
      </rPr>
      <t xml:space="preserve">        </t>
    </r>
    <r>
      <rPr>
        <b/>
        <sz val="12"/>
        <color theme="1"/>
        <rFont val="Times New Roman"/>
        <family val="1"/>
      </rPr>
      <t>Drill Bit RPM:</t>
    </r>
    <r>
      <rPr>
        <sz val="12"/>
        <color theme="1"/>
        <rFont val="Times New Roman"/>
        <family val="1"/>
      </rPr>
      <t xml:space="preserve"> Revolutions per minute of the drill bit. </t>
    </r>
  </si>
  <si>
    <r>
      <t>3.</t>
    </r>
    <r>
      <rPr>
        <sz val="7"/>
        <color theme="1"/>
        <rFont val="Times New Roman"/>
        <family val="1"/>
      </rPr>
      <t xml:space="preserve">         </t>
    </r>
    <r>
      <rPr>
        <b/>
        <sz val="12"/>
        <color theme="1"/>
        <rFont val="Times New Roman"/>
        <family val="1"/>
      </rPr>
      <t>Weight on Bit (WOB):</t>
    </r>
    <r>
      <rPr>
        <sz val="12"/>
        <color theme="1"/>
        <rFont val="Times New Roman"/>
        <family val="1"/>
      </rPr>
      <t xml:space="preserve"> Weight applied to the drill bit in tons. </t>
    </r>
  </si>
  <si>
    <r>
      <t>4.</t>
    </r>
    <r>
      <rPr>
        <sz val="7"/>
        <color theme="1"/>
        <rFont val="Times New Roman"/>
        <family val="1"/>
      </rPr>
      <t xml:space="preserve">         </t>
    </r>
    <r>
      <rPr>
        <b/>
        <sz val="12"/>
        <color theme="1"/>
        <rFont val="Times New Roman"/>
        <family val="1"/>
      </rPr>
      <t>Rotary Torque:</t>
    </r>
    <r>
      <rPr>
        <sz val="12"/>
        <color theme="1"/>
        <rFont val="Times New Roman"/>
        <family val="1"/>
      </rPr>
      <t xml:space="preserve"> Torque applied to the drill string (in lb-ft or N·m).</t>
    </r>
  </si>
  <si>
    <r>
      <t>5.</t>
    </r>
    <r>
      <rPr>
        <sz val="7"/>
        <color theme="1"/>
        <rFont val="Times New Roman"/>
        <family val="1"/>
      </rPr>
      <t xml:space="preserve">         </t>
    </r>
    <r>
      <rPr>
        <b/>
        <sz val="12"/>
        <color theme="1"/>
        <rFont val="Times New Roman"/>
        <family val="1"/>
      </rPr>
      <t>Drilling Fluid Pressure</t>
    </r>
    <r>
      <rPr>
        <sz val="12"/>
        <color theme="1"/>
        <rFont val="Times New Roman"/>
        <family val="1"/>
      </rPr>
      <t xml:space="preserve">: Pressure of the drilling mud (in psi or kPa). </t>
    </r>
  </si>
  <si>
    <r>
      <t>6.</t>
    </r>
    <r>
      <rPr>
        <sz val="7"/>
        <color theme="1"/>
        <rFont val="Times New Roman"/>
        <family val="1"/>
      </rPr>
      <t xml:space="preserve">         </t>
    </r>
    <r>
      <rPr>
        <b/>
        <sz val="12"/>
        <color theme="1"/>
        <rFont val="Times New Roman"/>
        <family val="1"/>
      </rPr>
      <t>Mud Flow Rate:</t>
    </r>
    <r>
      <rPr>
        <sz val="12"/>
        <color theme="1"/>
        <rFont val="Times New Roman"/>
        <family val="1"/>
      </rPr>
      <t xml:space="preserve"> Volume of drilling mud circulated (in gallons per minute or liters per minute).</t>
    </r>
  </si>
  <si>
    <r>
      <t>7.</t>
    </r>
    <r>
      <rPr>
        <sz val="7"/>
        <color theme="1"/>
        <rFont val="Times New Roman"/>
        <family val="1"/>
      </rPr>
      <t xml:space="preserve">         </t>
    </r>
    <r>
      <rPr>
        <b/>
        <sz val="12"/>
        <color theme="1"/>
        <rFont val="Times New Roman"/>
        <family val="1"/>
      </rPr>
      <t>Penetration Rate:</t>
    </r>
    <r>
      <rPr>
        <sz val="12"/>
        <color theme="1"/>
        <rFont val="Times New Roman"/>
        <family val="1"/>
      </rPr>
      <t xml:space="preserve"> Rate of drill bit advancement (feet/hour or meters/hour). </t>
    </r>
  </si>
  <si>
    <r>
      <t>8.</t>
    </r>
    <r>
      <rPr>
        <sz val="7"/>
        <color theme="1"/>
        <rFont val="Times New Roman"/>
        <family val="1"/>
      </rPr>
      <t xml:space="preserve">         </t>
    </r>
    <r>
      <rPr>
        <b/>
        <sz val="12"/>
        <color theme="1"/>
        <rFont val="Times New Roman"/>
        <family val="1"/>
      </rPr>
      <t>Pump Speed</t>
    </r>
    <r>
      <rPr>
        <sz val="12"/>
        <color theme="1"/>
        <rFont val="Times New Roman"/>
        <family val="1"/>
      </rPr>
      <t xml:space="preserve">: Speed of mud pumps (in strokes per minute). </t>
    </r>
  </si>
  <si>
    <r>
      <t>9.</t>
    </r>
    <r>
      <rPr>
        <sz val="7"/>
        <color theme="1"/>
        <rFont val="Times New Roman"/>
        <family val="1"/>
      </rPr>
      <t xml:space="preserve">         </t>
    </r>
    <r>
      <rPr>
        <b/>
        <sz val="12"/>
        <color theme="1"/>
        <rFont val="Times New Roman"/>
        <family val="1"/>
      </rPr>
      <t>Downhole Temperature:</t>
    </r>
    <r>
      <rPr>
        <sz val="12"/>
        <color theme="1"/>
        <rFont val="Times New Roman"/>
        <family val="1"/>
      </rPr>
      <t xml:space="preserve"> Temperature near the drilling bit (in °C or °F). </t>
    </r>
  </si>
  <si>
    <r>
      <t>10.</t>
    </r>
    <r>
      <rPr>
        <sz val="7"/>
        <color theme="1"/>
        <rFont val="Times New Roman"/>
        <family val="1"/>
      </rPr>
      <t xml:space="preserve">     </t>
    </r>
    <r>
      <rPr>
        <b/>
        <sz val="12"/>
        <color theme="1"/>
        <rFont val="Times New Roman"/>
        <family val="1"/>
      </rPr>
      <t>Downhole Vibration Data</t>
    </r>
    <r>
      <rPr>
        <sz val="12"/>
        <color theme="1"/>
        <rFont val="Times New Roman"/>
        <family val="1"/>
      </rPr>
      <t xml:space="preserve">: Vibrations detected in the drill string. </t>
    </r>
  </si>
  <si>
    <r>
      <t>Well Depth</t>
    </r>
    <r>
      <rPr>
        <sz val="12"/>
        <color theme="1"/>
        <rFont val="Times New Roman"/>
        <family val="1"/>
      </rPr>
      <t>: Current depth of the well (in feet or meters).</t>
    </r>
  </si>
  <si>
    <t>Pipeline Data</t>
  </si>
  <si>
    <r>
      <t>1.</t>
    </r>
    <r>
      <rPr>
        <sz val="7"/>
        <color theme="1"/>
        <rFont val="Times New Roman"/>
        <family val="1"/>
      </rPr>
      <t xml:space="preserve">      </t>
    </r>
    <r>
      <rPr>
        <b/>
        <sz val="12"/>
        <color theme="1"/>
        <rFont val="Times New Roman"/>
        <family val="1"/>
      </rPr>
      <t xml:space="preserve">Pipeline Flow Rate: </t>
    </r>
    <r>
      <rPr>
        <sz val="12"/>
        <color theme="1"/>
        <rFont val="Times New Roman"/>
        <family val="1"/>
      </rPr>
      <t xml:space="preserve">Volume of oil or gas being transported through the pipeline (in barrels/day or cubic feet/day). </t>
    </r>
  </si>
  <si>
    <r>
      <t>2.</t>
    </r>
    <r>
      <rPr>
        <sz val="7"/>
        <color theme="1"/>
        <rFont val="Times New Roman"/>
        <family val="1"/>
      </rPr>
      <t xml:space="preserve">      </t>
    </r>
    <r>
      <rPr>
        <b/>
        <sz val="12"/>
        <color theme="1"/>
        <rFont val="Times New Roman"/>
        <family val="1"/>
      </rPr>
      <t>Pipeline Pressure:</t>
    </r>
    <r>
      <rPr>
        <sz val="12"/>
        <color theme="1"/>
        <rFont val="Times New Roman"/>
        <family val="1"/>
      </rPr>
      <t xml:space="preserve"> Pressure within the pipeline at various points (in psi or kPa). </t>
    </r>
  </si>
  <si>
    <r>
      <t>3.</t>
    </r>
    <r>
      <rPr>
        <sz val="7"/>
        <color theme="1"/>
        <rFont val="Times New Roman"/>
        <family val="1"/>
      </rPr>
      <t xml:space="preserve">      </t>
    </r>
    <r>
      <rPr>
        <b/>
        <sz val="12"/>
        <color theme="1"/>
        <rFont val="Times New Roman"/>
        <family val="1"/>
      </rPr>
      <t>Temperature:</t>
    </r>
    <r>
      <rPr>
        <sz val="12"/>
        <color theme="1"/>
        <rFont val="Times New Roman"/>
        <family val="1"/>
      </rPr>
      <t xml:space="preserve"> Temperature of the pipeline and fluids (in °C or °F). </t>
    </r>
  </si>
  <si>
    <r>
      <t>4.</t>
    </r>
    <r>
      <rPr>
        <sz val="7"/>
        <color theme="1"/>
        <rFont val="Times New Roman"/>
        <family val="1"/>
      </rPr>
      <t xml:space="preserve">      </t>
    </r>
    <r>
      <rPr>
        <b/>
        <sz val="12"/>
        <color theme="1"/>
        <rFont val="Times New Roman"/>
        <family val="1"/>
      </rPr>
      <t>Vibration Data</t>
    </r>
    <r>
      <rPr>
        <sz val="12"/>
        <color theme="1"/>
        <rFont val="Times New Roman"/>
        <family val="1"/>
      </rPr>
      <t xml:space="preserve">: Pipeline vibration data for detecting anomalies (measured in Hz). </t>
    </r>
  </si>
  <si>
    <r>
      <t>5.</t>
    </r>
    <r>
      <rPr>
        <sz val="7"/>
        <color theme="1"/>
        <rFont val="Times New Roman"/>
        <family val="1"/>
      </rPr>
      <t xml:space="preserve">      </t>
    </r>
    <r>
      <rPr>
        <b/>
        <sz val="12"/>
        <color theme="1"/>
        <rFont val="Times New Roman"/>
        <family val="1"/>
      </rPr>
      <t>Corrosion Rate</t>
    </r>
    <r>
      <rPr>
        <sz val="12"/>
        <color theme="1"/>
        <rFont val="Times New Roman"/>
        <family val="1"/>
      </rPr>
      <t xml:space="preserve">: Internal and external corrosion rates of the pipeline (in mm/year). Leak </t>
    </r>
  </si>
  <si>
    <r>
      <t>Leakage Detection:</t>
    </r>
    <r>
      <rPr>
        <sz val="11"/>
        <color theme="1"/>
        <rFont val="Calibri"/>
        <family val="2"/>
        <scheme val="minor"/>
      </rPr>
      <t xml:space="preserve"> Data from sensors that detect potential leaks (in mA or signal intensity).</t>
    </r>
  </si>
  <si>
    <t>Maintenance &amp; Condition Monitoring Data</t>
  </si>
  <si>
    <r>
      <t>1.</t>
    </r>
    <r>
      <rPr>
        <sz val="7"/>
        <color theme="1"/>
        <rFont val="Times New Roman"/>
        <family val="1"/>
      </rPr>
      <t xml:space="preserve">       </t>
    </r>
    <r>
      <rPr>
        <b/>
        <sz val="11"/>
        <color theme="1"/>
        <rFont val="Times New Roman"/>
        <family val="1"/>
      </rPr>
      <t>Time Stamp:</t>
    </r>
    <r>
      <rPr>
        <sz val="11"/>
        <color theme="1"/>
        <rFont val="Times New Roman"/>
        <family val="1"/>
      </rPr>
      <t xml:space="preserve"> Date and time of data capture.</t>
    </r>
  </si>
  <si>
    <r>
      <t>2.</t>
    </r>
    <r>
      <rPr>
        <sz val="7"/>
        <color theme="1"/>
        <rFont val="Times New Roman"/>
        <family val="1"/>
      </rPr>
      <t xml:space="preserve">       </t>
    </r>
    <r>
      <rPr>
        <b/>
        <sz val="11"/>
        <color theme="1"/>
        <rFont val="Times New Roman"/>
        <family val="1"/>
      </rPr>
      <t>Vibration Levels:</t>
    </r>
    <r>
      <rPr>
        <sz val="11"/>
        <color theme="1"/>
        <rFont val="Times New Roman"/>
        <family val="1"/>
      </rPr>
      <t xml:space="preserve"> Data from accelerometers on equipment like compressors and pumps (in Hz or g). </t>
    </r>
  </si>
  <si>
    <r>
      <t>3.</t>
    </r>
    <r>
      <rPr>
        <sz val="7"/>
        <color theme="1"/>
        <rFont val="Times New Roman"/>
        <family val="1"/>
      </rPr>
      <t xml:space="preserve">       </t>
    </r>
    <r>
      <rPr>
        <b/>
        <sz val="11"/>
        <color theme="1"/>
        <rFont val="Times New Roman"/>
        <family val="1"/>
      </rPr>
      <t>Oil Quality:</t>
    </r>
    <r>
      <rPr>
        <sz val="11"/>
        <color theme="1"/>
        <rFont val="Times New Roman"/>
        <family val="1"/>
      </rPr>
      <t xml:space="preserve"> Parameters like viscosity, water content, and particle count in lubricating oil (in cSt, % water, particles per mL). </t>
    </r>
  </si>
  <si>
    <r>
      <t>4.</t>
    </r>
    <r>
      <rPr>
        <sz val="7"/>
        <color theme="1"/>
        <rFont val="Times New Roman"/>
        <family val="1"/>
      </rPr>
      <t xml:space="preserve">       </t>
    </r>
    <r>
      <rPr>
        <b/>
        <sz val="11"/>
        <color theme="1"/>
        <rFont val="Times New Roman"/>
        <family val="1"/>
      </rPr>
      <t>Bearing Temperatures:</t>
    </r>
    <r>
      <rPr>
        <sz val="11"/>
        <color theme="1"/>
        <rFont val="Times New Roman"/>
        <family val="1"/>
      </rPr>
      <t xml:space="preserve"> Temperature of bearings in motors and compressors (in °C or °F). </t>
    </r>
  </si>
  <si>
    <r>
      <t>5.</t>
    </r>
    <r>
      <rPr>
        <sz val="7"/>
        <color theme="1"/>
        <rFont val="Times New Roman"/>
        <family val="1"/>
      </rPr>
      <t xml:space="preserve">       </t>
    </r>
    <r>
      <rPr>
        <b/>
        <sz val="11"/>
        <color theme="1"/>
        <rFont val="Times New Roman"/>
        <family val="1"/>
      </rPr>
      <t>Motor Current:</t>
    </r>
    <r>
      <rPr>
        <sz val="11"/>
        <color theme="1"/>
        <rFont val="Times New Roman"/>
        <family val="1"/>
      </rPr>
      <t xml:space="preserve"> Electrical current drawn by motors (in amps). </t>
    </r>
  </si>
  <si>
    <r>
      <t>6.</t>
    </r>
    <r>
      <rPr>
        <sz val="7"/>
        <color theme="1"/>
        <rFont val="Times New Roman"/>
        <family val="1"/>
      </rPr>
      <t xml:space="preserve">       </t>
    </r>
    <r>
      <rPr>
        <b/>
        <sz val="11"/>
        <color theme="1"/>
        <rFont val="Times New Roman"/>
        <family val="1"/>
      </rPr>
      <t>Valve Position:</t>
    </r>
    <r>
      <rPr>
        <sz val="11"/>
        <color theme="1"/>
        <rFont val="Times New Roman"/>
        <family val="1"/>
      </rPr>
      <t xml:space="preserve"> Open/closed position of control valves (in %). </t>
    </r>
  </si>
  <si>
    <r>
      <t>7.</t>
    </r>
    <r>
      <rPr>
        <sz val="7"/>
        <color theme="1"/>
        <rFont val="Times New Roman"/>
        <family val="1"/>
      </rPr>
      <t xml:space="preserve">       </t>
    </r>
    <r>
      <rPr>
        <b/>
        <sz val="11"/>
        <color theme="1"/>
        <rFont val="Times New Roman"/>
        <family val="1"/>
      </rPr>
      <t>Pump Efficiency:</t>
    </r>
    <r>
      <rPr>
        <sz val="11"/>
        <color theme="1"/>
        <rFont val="Times New Roman"/>
        <family val="1"/>
      </rPr>
      <t xml:space="preserve"> Efficiency of the pump based on power input and fluid output.</t>
    </r>
  </si>
  <si>
    <r>
      <t>8.</t>
    </r>
    <r>
      <rPr>
        <sz val="7"/>
        <color theme="1"/>
        <rFont val="Times New Roman"/>
        <family val="1"/>
      </rPr>
      <t xml:space="preserve">       </t>
    </r>
    <r>
      <rPr>
        <b/>
        <sz val="11"/>
        <color theme="1"/>
        <rFont val="Times New Roman"/>
        <family val="1"/>
      </rPr>
      <t>Downtime Events:</t>
    </r>
    <r>
      <rPr>
        <sz val="11"/>
        <color theme="1"/>
        <rFont val="Times New Roman"/>
        <family val="1"/>
      </rPr>
      <t xml:space="preserve"> Logs of equipment shutdowns and downtimes, including causes and duration (in minutes/hours).</t>
    </r>
  </si>
  <si>
    <t>Production Equipment Data</t>
  </si>
  <si>
    <r>
      <t>1.</t>
    </r>
    <r>
      <rPr>
        <sz val="7"/>
        <color theme="1"/>
        <rFont val="Times New Roman"/>
        <family val="1"/>
      </rPr>
      <t xml:space="preserve">       </t>
    </r>
    <r>
      <rPr>
        <b/>
        <sz val="11"/>
        <color theme="1"/>
        <rFont val="Times New Roman"/>
        <family val="1"/>
      </rPr>
      <t>Flow Rate:</t>
    </r>
    <r>
      <rPr>
        <sz val="11"/>
        <color theme="1"/>
        <rFont val="Times New Roman"/>
        <family val="1"/>
      </rPr>
      <t xml:space="preserve"> Volume of oil, gas, or water being extracted (in barrels/day or cubic feet/day). </t>
    </r>
  </si>
  <si>
    <r>
      <t>2.</t>
    </r>
    <r>
      <rPr>
        <sz val="7"/>
        <color theme="1"/>
        <rFont val="Times New Roman"/>
        <family val="1"/>
      </rPr>
      <t xml:space="preserve">       </t>
    </r>
    <r>
      <rPr>
        <b/>
        <sz val="11"/>
        <color theme="1"/>
        <rFont val="Times New Roman"/>
        <family val="1"/>
      </rPr>
      <t>Wellhead Pressure:</t>
    </r>
    <r>
      <rPr>
        <sz val="11"/>
        <color theme="1"/>
        <rFont val="Times New Roman"/>
        <family val="1"/>
      </rPr>
      <t xml:space="preserve"> Pressure at the wellhead (in psi or kPa). </t>
    </r>
  </si>
  <si>
    <r>
      <t>3.</t>
    </r>
    <r>
      <rPr>
        <sz val="7"/>
        <color theme="1"/>
        <rFont val="Times New Roman"/>
        <family val="1"/>
      </rPr>
      <t xml:space="preserve">       </t>
    </r>
    <r>
      <rPr>
        <b/>
        <sz val="11"/>
        <color theme="1"/>
        <rFont val="Times New Roman"/>
        <family val="1"/>
      </rPr>
      <t>Temperature:</t>
    </r>
    <r>
      <rPr>
        <sz val="11"/>
        <color theme="1"/>
        <rFont val="Times New Roman"/>
        <family val="1"/>
      </rPr>
      <t xml:space="preserve"> Temperature of fluids or gases being produced. </t>
    </r>
  </si>
  <si>
    <r>
      <t>4.</t>
    </r>
    <r>
      <rPr>
        <sz val="7"/>
        <color theme="1"/>
        <rFont val="Times New Roman"/>
        <family val="1"/>
      </rPr>
      <t xml:space="preserve">       </t>
    </r>
    <r>
      <rPr>
        <b/>
        <sz val="11"/>
        <color theme="1"/>
        <rFont val="Times New Roman"/>
        <family val="1"/>
      </rPr>
      <t>Gas-to-Oil Ratio (GOR):</t>
    </r>
    <r>
      <rPr>
        <sz val="11"/>
        <color theme="1"/>
        <rFont val="Times New Roman"/>
        <family val="1"/>
      </rPr>
      <t xml:space="preserve"> Amount of gas produced per barrel of oil (in scf/bbl).</t>
    </r>
  </si>
  <si>
    <r>
      <t>5.</t>
    </r>
    <r>
      <rPr>
        <sz val="7"/>
        <color theme="1"/>
        <rFont val="Times New Roman"/>
        <family val="1"/>
      </rPr>
      <t xml:space="preserve">       </t>
    </r>
    <r>
      <rPr>
        <b/>
        <sz val="11"/>
        <color theme="1"/>
        <rFont val="Times New Roman"/>
        <family val="1"/>
      </rPr>
      <t>Water Cut:</t>
    </r>
    <r>
      <rPr>
        <sz val="11"/>
        <color theme="1"/>
        <rFont val="Times New Roman"/>
        <family val="1"/>
      </rPr>
      <t xml:space="preserve"> Percentage of water in the produced fluids (in %). </t>
    </r>
  </si>
  <si>
    <r>
      <t>6.</t>
    </r>
    <r>
      <rPr>
        <sz val="7"/>
        <color theme="1"/>
        <rFont val="Times New Roman"/>
        <family val="1"/>
      </rPr>
      <t xml:space="preserve">       </t>
    </r>
    <r>
      <rPr>
        <b/>
        <sz val="11"/>
        <color theme="1"/>
        <rFont val="Times New Roman"/>
        <family val="1"/>
      </rPr>
      <t>Choke Size:</t>
    </r>
    <r>
      <rPr>
        <sz val="11"/>
        <color theme="1"/>
        <rFont val="Times New Roman"/>
        <family val="1"/>
      </rPr>
      <t xml:space="preserve"> Size of the valve opening controlling flow (in inches or millimeters). </t>
    </r>
  </si>
  <si>
    <r>
      <t>7.</t>
    </r>
    <r>
      <rPr>
        <sz val="7"/>
        <color theme="1"/>
        <rFont val="Times New Roman"/>
        <family val="1"/>
      </rPr>
      <t xml:space="preserve">       </t>
    </r>
    <r>
      <rPr>
        <b/>
        <sz val="11"/>
        <color theme="1"/>
        <rFont val="Times New Roman"/>
        <family val="1"/>
      </rPr>
      <t>Compressor Output:</t>
    </r>
    <r>
      <rPr>
        <sz val="11"/>
        <color theme="1"/>
        <rFont val="Times New Roman"/>
        <family val="1"/>
      </rPr>
      <t xml:space="preserve"> Output of compressors used in gas recovery (in cubic feet per minute). </t>
    </r>
  </si>
  <si>
    <r>
      <t>8.</t>
    </r>
    <r>
      <rPr>
        <sz val="7"/>
        <color theme="1"/>
        <rFont val="Times New Roman"/>
        <family val="1"/>
      </rPr>
      <t xml:space="preserve">       </t>
    </r>
    <r>
      <rPr>
        <b/>
        <sz val="11"/>
        <color theme="1"/>
        <rFont val="Times New Roman"/>
        <family val="1"/>
      </rPr>
      <t>Separator Pressure</t>
    </r>
    <r>
      <rPr>
        <sz val="11"/>
        <color theme="1"/>
        <rFont val="Times New Roman"/>
        <family val="1"/>
      </rPr>
      <t xml:space="preserve">: Pressure in the production separator (in psi or kPa). </t>
    </r>
  </si>
  <si>
    <r>
      <t>9.</t>
    </r>
    <r>
      <rPr>
        <sz val="7"/>
        <color theme="1"/>
        <rFont val="Times New Roman"/>
        <family val="1"/>
      </rPr>
      <t xml:space="preserve">       </t>
    </r>
    <r>
      <rPr>
        <b/>
        <sz val="11"/>
        <color theme="1"/>
        <rFont val="Times New Roman"/>
        <family val="1"/>
      </rPr>
      <t>Tank Level Data</t>
    </r>
    <r>
      <rPr>
        <sz val="11"/>
        <color theme="1"/>
        <rFont val="Times New Roman"/>
        <family val="1"/>
      </rPr>
      <t>: Volume of oil or water in storage tanks (in gallons or liters).</t>
    </r>
  </si>
  <si>
    <t>Safety Monitoring Data</t>
  </si>
  <si>
    <r>
      <t>1.</t>
    </r>
    <r>
      <rPr>
        <sz val="7"/>
        <color theme="1"/>
        <rFont val="Times New Roman"/>
        <family val="1"/>
      </rPr>
      <t xml:space="preserve">       </t>
    </r>
    <r>
      <rPr>
        <b/>
        <sz val="11"/>
        <color theme="1"/>
        <rFont val="Times New Roman"/>
        <family val="1"/>
      </rPr>
      <t>Gas Detection Levels:</t>
    </r>
    <r>
      <rPr>
        <sz val="11"/>
        <color theme="1"/>
        <rFont val="Times New Roman"/>
        <family val="1"/>
      </rPr>
      <t xml:space="preserve"> Concentration of dangerous gases like hydrogen sulfide (H₂S) or methane (in ppm).</t>
    </r>
  </si>
  <si>
    <r>
      <t>2.</t>
    </r>
    <r>
      <rPr>
        <sz val="7"/>
        <color theme="1"/>
        <rFont val="Times New Roman"/>
        <family val="1"/>
      </rPr>
      <t xml:space="preserve">       </t>
    </r>
    <r>
      <rPr>
        <b/>
        <sz val="11"/>
        <color theme="1"/>
        <rFont val="Times New Roman"/>
        <family val="1"/>
      </rPr>
      <t>Pressure Relief Valve (PRV) Events</t>
    </r>
    <r>
      <rPr>
        <sz val="11"/>
        <color theme="1"/>
        <rFont val="Times New Roman"/>
        <family val="1"/>
      </rPr>
      <t>: Instances when pressure relief valves open to release excess pressure.</t>
    </r>
  </si>
  <si>
    <r>
      <t>3.</t>
    </r>
    <r>
      <rPr>
        <sz val="7"/>
        <color theme="1"/>
        <rFont val="Times New Roman"/>
        <family val="1"/>
      </rPr>
      <t xml:space="preserve">       </t>
    </r>
    <r>
      <rPr>
        <b/>
        <sz val="11"/>
        <color theme="1"/>
        <rFont val="Times New Roman"/>
        <family val="1"/>
      </rPr>
      <t>Fire and Smoke Detection:</t>
    </r>
    <r>
      <rPr>
        <sz val="11"/>
        <color theme="1"/>
        <rFont val="Times New Roman"/>
        <family val="1"/>
      </rPr>
      <t xml:space="preserve"> Logs from fire and smoke alarms or sensors. </t>
    </r>
  </si>
  <si>
    <r>
      <t>4.</t>
    </r>
    <r>
      <rPr>
        <sz val="7"/>
        <color theme="1"/>
        <rFont val="Times New Roman"/>
        <family val="1"/>
      </rPr>
      <t xml:space="preserve">       </t>
    </r>
    <r>
      <rPr>
        <b/>
        <sz val="11"/>
        <color theme="1"/>
        <rFont val="Times New Roman"/>
        <family val="1"/>
      </rPr>
      <t>Blowout Preventer (BOP) Status:</t>
    </r>
    <r>
      <rPr>
        <sz val="11"/>
        <color theme="1"/>
        <rFont val="Times New Roman"/>
        <family val="1"/>
      </rPr>
      <t xml:space="preserve"> Operational status of BOPs (active/inactive).</t>
    </r>
  </si>
  <si>
    <t>Dashboard</t>
  </si>
  <si>
    <t>Correlation_tables</t>
  </si>
  <si>
    <t>Drilling_equipment_data</t>
  </si>
  <si>
    <t>Drilling_equipment_dictionary</t>
  </si>
  <si>
    <t>Drilling_equipment_pivots</t>
  </si>
  <si>
    <t>Years_table</t>
  </si>
  <si>
    <t>Pipeline_data</t>
  </si>
  <si>
    <t>Pipeline data dictionary</t>
  </si>
  <si>
    <t>Maintenance_condition_pivots</t>
  </si>
  <si>
    <t>Production_equipment</t>
  </si>
  <si>
    <t>Production_equipment_dictionary</t>
  </si>
  <si>
    <t>Production_equipment_pivot</t>
  </si>
  <si>
    <t>Safety_monitoring_dictionary</t>
  </si>
  <si>
    <t>Safety_monitoring_pivots</t>
  </si>
  <si>
    <t>OIL AND GAS EQUIPMENT PERFORMANCE AND MAINTENANCE ANALYSIS</t>
  </si>
  <si>
    <t>Contents of the workbook</t>
  </si>
  <si>
    <t>Arthur</t>
  </si>
  <si>
    <t>KWOBA FREDRICK</t>
  </si>
  <si>
    <t>Email</t>
  </si>
  <si>
    <t>kwobafredrick98@gmail.com</t>
  </si>
  <si>
    <t>LinkedIn</t>
  </si>
  <si>
    <t>Maintenance_condition_monitoring</t>
  </si>
  <si>
    <t>Maintenance_monitoring_dictionary</t>
  </si>
  <si>
    <t>https://www.linkedin.com/in/kwoba-fredrick-23960417a/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</si>
</sst>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F400]h:mm:ss\ AM/PM"/>
    <numFmt numFmtId="165" formatCode="0.0"/>
  </numFmts>
  <fonts count="17" x14ac:knownFonts="1">
    <font>
      <sz val="11"/>
      <color theme="1"/>
      <name val="Calibri"/>
      <family val="2"/>
      <scheme val="minor"/>
    </font>
    <font>
      <sz val="8"/>
      <name val="Calibri"/>
      <family val="2"/>
      <scheme val="minor"/>
    </font>
    <font>
      <i/>
      <sz val="11"/>
      <color theme="1"/>
      <name val="Calibri"/>
      <family val="2"/>
      <scheme val="minor"/>
    </font>
    <font>
      <sz val="11"/>
      <color theme="1"/>
      <name val="Calibri"/>
      <family val="2"/>
      <scheme val="minor"/>
    </font>
    <font>
      <b/>
      <i/>
      <sz val="12"/>
      <color theme="1"/>
      <name val="Arial Black"/>
      <family val="2"/>
    </font>
    <font>
      <b/>
      <i/>
      <sz val="12"/>
      <color theme="1"/>
      <name val="Courier New"/>
      <family val="3"/>
    </font>
    <font>
      <b/>
      <sz val="11"/>
      <color theme="1"/>
      <name val="Calibri"/>
      <family val="2"/>
      <scheme val="minor"/>
    </font>
    <font>
      <sz val="12"/>
      <color theme="1"/>
      <name val="Times New Roman"/>
      <family val="1"/>
    </font>
    <font>
      <sz val="7"/>
      <color theme="1"/>
      <name val="Times New Roman"/>
      <family val="1"/>
    </font>
    <font>
      <b/>
      <sz val="12"/>
      <color theme="1"/>
      <name val="Times New Roman"/>
      <family val="1"/>
    </font>
    <font>
      <sz val="11"/>
      <color theme="1"/>
      <name val="Times New Roman"/>
      <family val="1"/>
    </font>
    <font>
      <b/>
      <sz val="11"/>
      <color theme="1"/>
      <name val="Times New Roman"/>
      <family val="1"/>
    </font>
    <font>
      <sz val="11"/>
      <color theme="0"/>
      <name val="Calibri"/>
      <family val="2"/>
      <scheme val="minor"/>
    </font>
    <font>
      <u/>
      <sz val="11"/>
      <color theme="10"/>
      <name val="Calibri"/>
      <family val="2"/>
      <scheme val="minor"/>
    </font>
    <font>
      <sz val="11"/>
      <color theme="0"/>
      <name val="Bahnschrift Condensed"/>
      <family val="2"/>
    </font>
    <font>
      <sz val="16"/>
      <color theme="0"/>
      <name val="Bahnschrift Condensed"/>
      <family val="2"/>
    </font>
    <font>
      <sz val="11"/>
      <color theme="1"/>
      <name val="Berlin Sans FB"/>
      <family val="2"/>
    </font>
  </fonts>
  <fills count="4">
    <fill>
      <patternFill patternType="none"/>
    </fill>
    <fill>
      <patternFill patternType="gray125"/>
    </fill>
    <fill>
      <patternFill patternType="solid">
        <fgColor rgb="FFFFC000"/>
        <bgColor indexed="64"/>
      </patternFill>
    </fill>
    <fill>
      <patternFill patternType="solid">
        <fgColor rgb="FF525252"/>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1" fontId="3" fillId="0" borderId="0" applyFon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1" fontId="0" fillId="0" borderId="0" xfId="0" applyNumberFormat="1"/>
    <xf numFmtId="2" fontId="0" fillId="0" borderId="0" xfId="0" applyNumberFormat="1"/>
    <xf numFmtId="165" fontId="0" fillId="0" borderId="0" xfId="0" applyNumberFormat="1"/>
    <xf numFmtId="14" fontId="0" fillId="0" borderId="0" xfId="0" applyNumberFormat="1" applyAlignment="1">
      <alignment horizontal="left" indent="1"/>
    </xf>
    <xf numFmtId="0" fontId="0" fillId="0" borderId="0" xfId="0" applyFill="1" applyBorder="1" applyAlignment="1"/>
    <xf numFmtId="0" fontId="0" fillId="0" borderId="10" xfId="0" applyFill="1" applyBorder="1" applyAlignment="1"/>
    <xf numFmtId="0" fontId="2" fillId="0" borderId="11" xfId="0" applyFont="1" applyFill="1" applyBorder="1" applyAlignment="1">
      <alignment horizontal="center"/>
    </xf>
    <xf numFmtId="2" fontId="0" fillId="0" borderId="0" xfId="0" applyNumberFormat="1" applyFill="1" applyBorder="1" applyAlignment="1"/>
    <xf numFmtId="2" fontId="0" fillId="0" borderId="10" xfId="0" applyNumberFormat="1" applyFill="1" applyBorder="1" applyAlignment="1"/>
    <xf numFmtId="41" fontId="0" fillId="0" borderId="0" xfId="1" applyFont="1"/>
    <xf numFmtId="15" fontId="0" fillId="0" borderId="0" xfId="0" applyNumberFormat="1"/>
    <xf numFmtId="0" fontId="0" fillId="2" borderId="0" xfId="0" applyFill="1"/>
    <xf numFmtId="0" fontId="0" fillId="2" borderId="0" xfId="0" applyFill="1" applyBorder="1" applyAlignment="1"/>
    <xf numFmtId="2" fontId="0" fillId="2" borderId="0" xfId="0" applyNumberFormat="1" applyFill="1" applyBorder="1" applyAlignment="1"/>
    <xf numFmtId="2" fontId="0" fillId="2" borderId="10" xfId="0" applyNumberFormat="1" applyFill="1" applyBorder="1" applyAlignment="1"/>
    <xf numFmtId="0" fontId="0" fillId="2" borderId="10" xfId="0" applyFill="1" applyBorder="1" applyAlignment="1"/>
    <xf numFmtId="0" fontId="0" fillId="0" borderId="0" xfId="0" applyAlignment="1">
      <alignment vertical="center"/>
    </xf>
    <xf numFmtId="0" fontId="7" fillId="0" borderId="0" xfId="0" applyFont="1" applyAlignment="1">
      <alignment vertical="center"/>
    </xf>
    <xf numFmtId="0" fontId="9" fillId="0" borderId="0" xfId="0" applyFont="1"/>
    <xf numFmtId="0" fontId="6" fillId="0" borderId="0" xfId="0" applyFont="1"/>
    <xf numFmtId="0" fontId="7" fillId="0" borderId="0" xfId="0" applyFont="1" applyAlignment="1">
      <alignment horizontal="left" vertical="center" indent="3"/>
    </xf>
    <xf numFmtId="0" fontId="10" fillId="0" borderId="0" xfId="0" applyFont="1" applyAlignment="1">
      <alignment vertical="center"/>
    </xf>
    <xf numFmtId="0" fontId="10" fillId="0" borderId="0" xfId="0" applyFont="1" applyAlignment="1">
      <alignment horizontal="left" vertical="center" indent="5"/>
    </xf>
    <xf numFmtId="0" fontId="0" fillId="0" borderId="0" xfId="0" applyAlignment="1">
      <alignment horizontal="left" vertical="center" indent="5"/>
    </xf>
    <xf numFmtId="14" fontId="5" fillId="3" borderId="0" xfId="0" applyNumberFormat="1" applyFont="1" applyFill="1" applyAlignment="1">
      <alignment horizontal="center" vertical="center"/>
    </xf>
    <xf numFmtId="14" fontId="4" fillId="3" borderId="0" xfId="0" applyNumberFormat="1" applyFont="1" applyFill="1" applyAlignment="1">
      <alignment horizontal="center" vertical="center"/>
    </xf>
    <xf numFmtId="0" fontId="0" fillId="3" borderId="0" xfId="0" applyFill="1"/>
    <xf numFmtId="14" fontId="0" fillId="3" borderId="0" xfId="0" applyNumberFormat="1" applyFill="1"/>
    <xf numFmtId="0" fontId="13" fillId="0" borderId="0" xfId="2"/>
    <xf numFmtId="0" fontId="16" fillId="0" borderId="0" xfId="0" applyFont="1"/>
    <xf numFmtId="0" fontId="15" fillId="3" borderId="0" xfId="0" applyFont="1" applyFill="1" applyAlignment="1">
      <alignment horizontal="center"/>
    </xf>
    <xf numFmtId="0" fontId="12" fillId="3" borderId="0" xfId="0" applyFont="1" applyFill="1" applyAlignment="1">
      <alignment horizontal="center"/>
    </xf>
    <xf numFmtId="0" fontId="14" fillId="3" borderId="0" xfId="0" applyFont="1" applyFill="1" applyAlignment="1">
      <alignment horizontal="center"/>
    </xf>
    <xf numFmtId="0" fontId="9" fillId="0" borderId="0" xfId="0" applyFont="1" applyAlignment="1">
      <alignment horizontal="center" vertical="center"/>
    </xf>
    <xf numFmtId="0" fontId="7"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cellXfs>
  <cellStyles count="3">
    <cellStyle name="Comma [0]" xfId="1" builtinId="6"/>
    <cellStyle name="Hyperlink" xfId="2" builtinId="8"/>
    <cellStyle name="Normal" xfId="0" builtinId="0"/>
  </cellStyles>
  <dxfs count="96">
    <dxf>
      <numFmt numFmtId="165" formatCode="0.0"/>
    </dxf>
    <dxf>
      <numFmt numFmtId="0" formatCode="General"/>
    </dxf>
    <dxf>
      <numFmt numFmtId="0" formatCode="General"/>
    </dxf>
    <dxf>
      <numFmt numFmtId="1" formatCode="0"/>
    </dxf>
    <dxf>
      <numFmt numFmtId="1" formatCode="0"/>
    </dxf>
    <dxf>
      <numFmt numFmtId="1" formatCode="0"/>
    </dxf>
    <dxf>
      <numFmt numFmtId="164" formatCode="[$-F400]h:mm:ss\ AM/PM"/>
    </dxf>
    <dxf>
      <numFmt numFmtId="19" formatCode="dd/mm/yyyy"/>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64" formatCode="[$-F400]h:mm:ss\ AM/PM"/>
    </dxf>
    <dxf>
      <numFmt numFmtId="19" formatCode="dd/mm/yyyy"/>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64" formatCode="[$-F400]h:mm:ss\ AM/PM"/>
    </dxf>
    <dxf>
      <numFmt numFmtId="19" formatCode="dd/mm/yyyy"/>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64" formatCode="[$-F400]h:mm:ss\ AM/PM"/>
    </dxf>
    <dxf>
      <numFmt numFmtId="19" formatCode="dd/mm/yyyy"/>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2"/>
          <bgColor theme="2"/>
        </patternFill>
      </fill>
    </dxf>
    <dxf>
      <fill>
        <patternFill>
          <bgColor rgb="FFF0F0F0"/>
        </patternFill>
      </fill>
    </dxf>
    <dxf>
      <fill>
        <patternFill>
          <bgColor rgb="FF3B5323"/>
        </patternFill>
      </fill>
    </dxf>
  </dxfs>
  <tableStyles count="2" defaultTableStyle="TableStyleMedium2" defaultPivotStyle="PivotStyleLight16">
    <tableStyle name="Slicer Style 1" pivot="0" table="0" count="1" xr9:uid="{EBA46767-F04E-4D87-AEF5-054281655CB1}">
      <tableStyleElement type="wholeTable" dxfId="95"/>
    </tableStyle>
    <tableStyle name="Slicer Style 2" pivot="0" table="0" count="4" xr9:uid="{FCA08619-FCCC-4B14-9821-8B2D499257AA}">
      <tableStyleElement type="wholeTable" dxfId="94"/>
      <tableStyleElement type="headerRow" dxfId="93"/>
    </tableStyle>
  </tableStyles>
  <colors>
    <mruColors>
      <color rgb="FF525252"/>
      <color rgb="FFFEE0D2"/>
      <color rgb="FFF0F0F0"/>
      <color rgb="FFBDBDBD"/>
      <color rgb="FF252525"/>
      <color rgb="FF737373"/>
      <color rgb="FF000000"/>
      <color rgb="FFED7D31"/>
      <color rgb="FFFCBBA1"/>
      <color rgb="FF67000D"/>
    </mruColors>
  </colors>
  <extLst>
    <ext xmlns:x14="http://schemas.microsoft.com/office/spreadsheetml/2009/9/main" uri="{46F421CA-312F-682f-3DD2-61675219B42D}">
      <x14:dxfs count="2">
        <dxf>
          <font>
            <color theme="0" tint="-4.9989318521683403E-2"/>
          </font>
          <fill>
            <patternFill>
              <bgColor theme="1"/>
            </patternFill>
          </fill>
        </dxf>
        <dxf>
          <font>
            <color theme="0" tint="-4.9989318521683403E-2"/>
          </font>
          <fill>
            <patternFill>
              <bgColor rgb="FF00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2.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ustomXml" Target="../customXml/item3.xml"/><Relationship Id="rId34" Type="http://schemas.openxmlformats.org/officeDocument/2006/relationships/sheetMetadata" Target="metadata.xml"/><Relationship Id="rId50" Type="http://schemas.openxmlformats.org/officeDocument/2006/relationships/customXml" Target="../customXml/item14.xml"/><Relationship Id="rId5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data.xlsx]Safety_monitoring_pivots!PivotTable53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EE0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Safety_monitoring_pivots!$B$11</c:f>
              <c:strCache>
                <c:ptCount val="1"/>
                <c:pt idx="0">
                  <c:v>Average of gas_concentration(ppm)</c:v>
                </c:pt>
              </c:strCache>
            </c:strRef>
          </c:tx>
          <c:spPr>
            <a:ln w="28575" cap="rnd">
              <a:solidFill>
                <a:srgbClr val="FEE0D2"/>
              </a:solidFill>
              <a:round/>
            </a:ln>
            <a:effectLst/>
          </c:spPr>
          <c:marker>
            <c:symbol val="none"/>
          </c:marker>
          <c:cat>
            <c:multiLvlStrRef>
              <c:f>Safety_monitoring_pivots!$A$12:$A$34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Safety_monitoring_pivots!$B$12:$B$34</c:f>
              <c:numCache>
                <c:formatCode>General</c:formatCode>
                <c:ptCount val="21"/>
                <c:pt idx="0">
                  <c:v>15</c:v>
                </c:pt>
                <c:pt idx="1">
                  <c:v>9.3333333333333339</c:v>
                </c:pt>
                <c:pt idx="2">
                  <c:v>16.600000000000001</c:v>
                </c:pt>
                <c:pt idx="3">
                  <c:v>17.375</c:v>
                </c:pt>
                <c:pt idx="4">
                  <c:v>15.4375</c:v>
                </c:pt>
                <c:pt idx="5">
                  <c:v>11.5</c:v>
                </c:pt>
                <c:pt idx="6">
                  <c:v>17.8</c:v>
                </c:pt>
                <c:pt idx="7">
                  <c:v>14.8</c:v>
                </c:pt>
                <c:pt idx="8">
                  <c:v>16.5</c:v>
                </c:pt>
                <c:pt idx="9">
                  <c:v>12</c:v>
                </c:pt>
                <c:pt idx="10">
                  <c:v>10.333333333333334</c:v>
                </c:pt>
                <c:pt idx="11">
                  <c:v>15.5</c:v>
                </c:pt>
                <c:pt idx="12">
                  <c:v>18.833333333333332</c:v>
                </c:pt>
                <c:pt idx="13">
                  <c:v>15.1875</c:v>
                </c:pt>
                <c:pt idx="14">
                  <c:v>17.333333333333332</c:v>
                </c:pt>
                <c:pt idx="15">
                  <c:v>16.083333333333332</c:v>
                </c:pt>
                <c:pt idx="16">
                  <c:v>13.666666666666666</c:v>
                </c:pt>
                <c:pt idx="17">
                  <c:v>11.5625</c:v>
                </c:pt>
                <c:pt idx="18">
                  <c:v>13.5</c:v>
                </c:pt>
                <c:pt idx="19">
                  <c:v>20.166666666666668</c:v>
                </c:pt>
                <c:pt idx="20">
                  <c:v>9.75</c:v>
                </c:pt>
              </c:numCache>
            </c:numRef>
          </c:val>
          <c:smooth val="0"/>
          <c:extLst>
            <c:ext xmlns:c16="http://schemas.microsoft.com/office/drawing/2014/chart" uri="{C3380CC4-5D6E-409C-BE32-E72D297353CC}">
              <c16:uniqueId val="{000000C8-7255-4BC1-9E6E-88E3F1DD5FD8}"/>
            </c:ext>
          </c:extLst>
        </c:ser>
        <c:ser>
          <c:idx val="1"/>
          <c:order val="1"/>
          <c:tx>
            <c:strRef>
              <c:f>Safety_monitoring_pivots!$C$11</c:f>
              <c:strCache>
                <c:ptCount val="1"/>
                <c:pt idx="0">
                  <c:v>Count of PRV.Events</c:v>
                </c:pt>
              </c:strCache>
            </c:strRef>
          </c:tx>
          <c:spPr>
            <a:ln w="28575" cap="rnd">
              <a:solidFill>
                <a:srgbClr val="000000"/>
              </a:solidFill>
              <a:round/>
            </a:ln>
            <a:effectLst/>
          </c:spPr>
          <c:marker>
            <c:symbol val="none"/>
          </c:marker>
          <c:cat>
            <c:multiLvlStrRef>
              <c:f>Safety_monitoring_pivots!$A$12:$A$34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Safety_monitoring_pivots!$C$12:$C$34</c:f>
              <c:numCache>
                <c:formatCode>General</c:formatCode>
                <c:ptCount val="21"/>
                <c:pt idx="0">
                  <c:v>4</c:v>
                </c:pt>
                <c:pt idx="1">
                  <c:v>3</c:v>
                </c:pt>
                <c:pt idx="2">
                  <c:v>5</c:v>
                </c:pt>
                <c:pt idx="3">
                  <c:v>4</c:v>
                </c:pt>
                <c:pt idx="4">
                  <c:v>8</c:v>
                </c:pt>
                <c:pt idx="5">
                  <c:v>1</c:v>
                </c:pt>
                <c:pt idx="6">
                  <c:v>5</c:v>
                </c:pt>
                <c:pt idx="7">
                  <c:v>5</c:v>
                </c:pt>
                <c:pt idx="8">
                  <c:v>8</c:v>
                </c:pt>
                <c:pt idx="9">
                  <c:v>3</c:v>
                </c:pt>
                <c:pt idx="10">
                  <c:v>3</c:v>
                </c:pt>
                <c:pt idx="11">
                  <c:v>5</c:v>
                </c:pt>
                <c:pt idx="12">
                  <c:v>6</c:v>
                </c:pt>
                <c:pt idx="13">
                  <c:v>8</c:v>
                </c:pt>
                <c:pt idx="14">
                  <c:v>3</c:v>
                </c:pt>
                <c:pt idx="15">
                  <c:v>6</c:v>
                </c:pt>
                <c:pt idx="16">
                  <c:v>3</c:v>
                </c:pt>
                <c:pt idx="17">
                  <c:v>8</c:v>
                </c:pt>
                <c:pt idx="18">
                  <c:v>7</c:v>
                </c:pt>
                <c:pt idx="19">
                  <c:v>3</c:v>
                </c:pt>
                <c:pt idx="20">
                  <c:v>2</c:v>
                </c:pt>
              </c:numCache>
            </c:numRef>
          </c:val>
          <c:smooth val="0"/>
          <c:extLst>
            <c:ext xmlns:c16="http://schemas.microsoft.com/office/drawing/2014/chart" uri="{C3380CC4-5D6E-409C-BE32-E72D297353CC}">
              <c16:uniqueId val="{000000C9-7255-4BC1-9E6E-88E3F1DD5FD8}"/>
            </c:ext>
          </c:extLst>
        </c:ser>
        <c:dLbls>
          <c:showLegendKey val="0"/>
          <c:showVal val="0"/>
          <c:showCatName val="0"/>
          <c:showSerName val="0"/>
          <c:showPercent val="0"/>
          <c:showBubbleSize val="0"/>
        </c:dLbls>
        <c:smooth val="0"/>
        <c:axId val="1825160512"/>
        <c:axId val="1825175904"/>
      </c:lineChart>
      <c:catAx>
        <c:axId val="1825160512"/>
        <c:scaling>
          <c:orientation val="minMax"/>
        </c:scaling>
        <c:delete val="0"/>
        <c:axPos val="b"/>
        <c:numFmt formatCode="General" sourceLinked="1"/>
        <c:majorTickMark val="out"/>
        <c:minorTickMark val="none"/>
        <c:tickLblPos val="nextTo"/>
        <c:spPr>
          <a:noFill/>
          <a:ln w="9525" cap="flat" cmpd="sng" algn="ctr">
            <a:noFill/>
            <a:round/>
          </a:ln>
          <a:effectLst/>
        </c:spPr>
        <c:txPr>
          <a:bodyPr rot="-45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G"/>
          </a:p>
        </c:txPr>
        <c:crossAx val="1825175904"/>
        <c:crosses val="autoZero"/>
        <c:auto val="1"/>
        <c:lblAlgn val="ctr"/>
        <c:lblOffset val="100"/>
        <c:noMultiLvlLbl val="0"/>
      </c:catAx>
      <c:valAx>
        <c:axId val="182517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182516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penetration</a:t>
            </a:r>
            <a:r>
              <a:rPr lang="en-US" baseline="0"/>
              <a:t> rate vs downhole_temp</a:t>
            </a:r>
            <a:endParaRPr lang="en-US"/>
          </a:p>
        </c:rich>
      </c:tx>
      <c:layout>
        <c:manualLayout>
          <c:xMode val="edge"/>
          <c:yMode val="edge"/>
          <c:x val="0.21895646347299083"/>
          <c:y val="8.95522598548031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manualLayout>
          <c:layoutTarget val="inner"/>
          <c:xMode val="edge"/>
          <c:yMode val="edge"/>
          <c:x val="7.5441377588146369E-2"/>
          <c:y val="0.17688541164994964"/>
          <c:w val="0.86486351706036746"/>
          <c:h val="0.54380322251385238"/>
        </c:manualLayout>
      </c:layout>
      <c:scatterChart>
        <c:scatterStyle val="lineMarker"/>
        <c:varyColors val="0"/>
        <c:ser>
          <c:idx val="0"/>
          <c:order val="0"/>
          <c:tx>
            <c:strRef>
              <c:f>Drilling_equipment_pivots!$C$46:$C$48</c:f>
              <c:strCache>
                <c:ptCount val="3"/>
                <c:pt idx="0">
                  <c:v>Column Labels</c:v>
                </c:pt>
                <c:pt idx="1">
                  <c:v>2023</c:v>
                </c:pt>
                <c:pt idx="2">
                  <c:v>Sum of Penetration_Rate_ft_per_hour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Drilling_equipment_pivots!$B$49:$B$60</c:f>
              <c:numCache>
                <c:formatCode>General</c:formatCode>
                <c:ptCount val="12"/>
                <c:pt idx="0">
                  <c:v>310.55555555555554</c:v>
                </c:pt>
                <c:pt idx="1">
                  <c:v>111.11111111111111</c:v>
                </c:pt>
                <c:pt idx="2">
                  <c:v>285.55555555555554</c:v>
                </c:pt>
                <c:pt idx="3">
                  <c:v>563.88888888888891</c:v>
                </c:pt>
                <c:pt idx="4">
                  <c:v>388.33333333333326</c:v>
                </c:pt>
                <c:pt idx="5">
                  <c:v>435.55555555555554</c:v>
                </c:pt>
                <c:pt idx="6">
                  <c:v>491.66666666666663</c:v>
                </c:pt>
                <c:pt idx="7">
                  <c:v>354.4444444444444</c:v>
                </c:pt>
                <c:pt idx="8">
                  <c:v>861.11111111111109</c:v>
                </c:pt>
                <c:pt idx="9">
                  <c:v>825</c:v>
                </c:pt>
                <c:pt idx="10">
                  <c:v>465</c:v>
                </c:pt>
                <c:pt idx="11">
                  <c:v>402.77777777777777</c:v>
                </c:pt>
              </c:numCache>
            </c:numRef>
          </c:xVal>
          <c:yVal>
            <c:numRef>
              <c:f>Drilling_equipment_pivots!$C$49:$C$60</c:f>
              <c:numCache>
                <c:formatCode>General</c:formatCode>
                <c:ptCount val="12"/>
                <c:pt idx="0">
                  <c:v>102</c:v>
                </c:pt>
                <c:pt idx="1">
                  <c:v>40</c:v>
                </c:pt>
                <c:pt idx="2">
                  <c:v>89</c:v>
                </c:pt>
                <c:pt idx="3">
                  <c:v>166</c:v>
                </c:pt>
                <c:pt idx="4">
                  <c:v>134</c:v>
                </c:pt>
                <c:pt idx="5">
                  <c:v>161</c:v>
                </c:pt>
                <c:pt idx="6">
                  <c:v>161</c:v>
                </c:pt>
                <c:pt idx="7">
                  <c:v>111</c:v>
                </c:pt>
                <c:pt idx="8">
                  <c:v>284</c:v>
                </c:pt>
                <c:pt idx="9">
                  <c:v>232</c:v>
                </c:pt>
                <c:pt idx="10">
                  <c:v>151</c:v>
                </c:pt>
                <c:pt idx="11">
                  <c:v>154</c:v>
                </c:pt>
              </c:numCache>
            </c:numRef>
          </c:yVal>
          <c:smooth val="0"/>
          <c:extLst>
            <c:ext xmlns:c16="http://schemas.microsoft.com/office/drawing/2014/chart" uri="{C3380CC4-5D6E-409C-BE32-E72D297353CC}">
              <c16:uniqueId val="{00000000-5FD2-4D4C-8618-80C099FE7B00}"/>
            </c:ext>
          </c:extLst>
        </c:ser>
        <c:ser>
          <c:idx val="1"/>
          <c:order val="1"/>
          <c:tx>
            <c:strRef>
              <c:f>Drilling_equipment_pivots!$E$46:$E$48</c:f>
              <c:strCache>
                <c:ptCount val="3"/>
                <c:pt idx="0">
                  <c:v>Column Labels</c:v>
                </c:pt>
                <c:pt idx="1">
                  <c:v>2024</c:v>
                </c:pt>
                <c:pt idx="2">
                  <c:v>Sum of Penetration_Rate_ft_per_hour</c:v>
                </c:pt>
              </c:strCache>
            </c:strRef>
          </c:tx>
          <c:spPr>
            <a:ln w="25400" cap="rnd">
              <a:noFill/>
              <a:round/>
            </a:ln>
            <a:effectLst/>
          </c:spPr>
          <c:marker>
            <c:symbol val="circle"/>
            <c:size val="5"/>
            <c:spPr>
              <a:solidFill>
                <a:schemeClr val="accent2"/>
              </a:solidFill>
              <a:ln w="9525">
                <a:solidFill>
                  <a:schemeClr val="accent2"/>
                </a:solidFill>
              </a:ln>
              <a:effectLst/>
            </c:spPr>
          </c:marker>
          <c:xVal>
            <c:numRef>
              <c:f>Drilling_equipment_pivots!$D$49:$D$60</c:f>
              <c:numCache>
                <c:formatCode>General</c:formatCode>
                <c:ptCount val="12"/>
                <c:pt idx="0">
                  <c:v>537.22222222222217</c:v>
                </c:pt>
                <c:pt idx="1">
                  <c:v>392.22222222222217</c:v>
                </c:pt>
                <c:pt idx="2">
                  <c:v>530.55555555555554</c:v>
                </c:pt>
                <c:pt idx="3">
                  <c:v>542.77777777777771</c:v>
                </c:pt>
                <c:pt idx="4">
                  <c:v>248.33333333333331</c:v>
                </c:pt>
                <c:pt idx="5">
                  <c:v>478.33333333333326</c:v>
                </c:pt>
                <c:pt idx="6">
                  <c:v>406.66666666666663</c:v>
                </c:pt>
                <c:pt idx="7">
                  <c:v>264.44444444444446</c:v>
                </c:pt>
                <c:pt idx="8">
                  <c:v>471.66666666666663</c:v>
                </c:pt>
              </c:numCache>
            </c:numRef>
          </c:xVal>
          <c:yVal>
            <c:numRef>
              <c:f>Drilling_equipment_pivots!$E$49:$E$60</c:f>
              <c:numCache>
                <c:formatCode>General</c:formatCode>
                <c:ptCount val="12"/>
                <c:pt idx="0">
                  <c:v>196</c:v>
                </c:pt>
                <c:pt idx="1">
                  <c:v>141</c:v>
                </c:pt>
                <c:pt idx="2">
                  <c:v>177</c:v>
                </c:pt>
                <c:pt idx="3">
                  <c:v>156</c:v>
                </c:pt>
                <c:pt idx="4">
                  <c:v>92</c:v>
                </c:pt>
                <c:pt idx="5">
                  <c:v>159</c:v>
                </c:pt>
                <c:pt idx="6">
                  <c:v>120</c:v>
                </c:pt>
                <c:pt idx="7">
                  <c:v>99</c:v>
                </c:pt>
                <c:pt idx="8">
                  <c:v>133</c:v>
                </c:pt>
              </c:numCache>
            </c:numRef>
          </c:yVal>
          <c:smooth val="0"/>
          <c:extLst>
            <c:ext xmlns:c16="http://schemas.microsoft.com/office/drawing/2014/chart" uri="{C3380CC4-5D6E-409C-BE32-E72D297353CC}">
              <c16:uniqueId val="{00000001-5FD2-4D4C-8618-80C099FE7B00}"/>
            </c:ext>
          </c:extLst>
        </c:ser>
        <c:dLbls>
          <c:showLegendKey val="0"/>
          <c:showVal val="0"/>
          <c:showCatName val="0"/>
          <c:showSerName val="0"/>
          <c:showPercent val="0"/>
          <c:showBubbleSize val="0"/>
        </c:dLbls>
        <c:axId val="1825193792"/>
        <c:axId val="1825197120"/>
      </c:scatterChart>
      <c:valAx>
        <c:axId val="1825193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downhole</a:t>
                </a:r>
                <a:r>
                  <a:rPr lang="en-US" baseline="0"/>
                  <a:t> temp(C)</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97120"/>
        <c:crosses val="autoZero"/>
        <c:crossBetween val="midCat"/>
      </c:valAx>
      <c:valAx>
        <c:axId val="18251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penetration_rate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93792"/>
        <c:crosses val="autoZero"/>
        <c:crossBetween val="midCat"/>
      </c:valAx>
      <c:spPr>
        <a:noFill/>
        <a:ln>
          <a:noFill/>
        </a:ln>
        <a:effectLst/>
      </c:spPr>
    </c:plotArea>
    <c:legend>
      <c:legendPos val="r"/>
      <c:layout>
        <c:manualLayout>
          <c:xMode val="edge"/>
          <c:yMode val="edge"/>
          <c:x val="0.7737984539474092"/>
          <c:y val="0.53955543699274944"/>
          <c:w val="0.22620232529527559"/>
          <c:h val="0.24850963650479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penetration_rate</a:t>
            </a:r>
            <a:r>
              <a:rPr lang="en-US" baseline="0"/>
              <a:t> vs weight_on_bit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manualLayout>
          <c:layoutTarget val="inner"/>
          <c:xMode val="edge"/>
          <c:yMode val="edge"/>
          <c:x val="0.1325949256342957"/>
          <c:y val="0.17171296296296298"/>
          <c:w val="0.81229396325459313"/>
          <c:h val="0.69273877223680369"/>
        </c:manualLayout>
      </c:layout>
      <c:scatterChart>
        <c:scatterStyle val="lineMarker"/>
        <c:varyColors val="0"/>
        <c:ser>
          <c:idx val="0"/>
          <c:order val="0"/>
          <c:tx>
            <c:v>2023</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Drilling_equipment_pivots!$C$93:$C$104</c:f>
              <c:numCache>
                <c:formatCode>General</c:formatCode>
                <c:ptCount val="12"/>
                <c:pt idx="0">
                  <c:v>73.53</c:v>
                </c:pt>
                <c:pt idx="1">
                  <c:v>48.52</c:v>
                </c:pt>
                <c:pt idx="2">
                  <c:v>76.790000000000006</c:v>
                </c:pt>
                <c:pt idx="3">
                  <c:v>75.94</c:v>
                </c:pt>
                <c:pt idx="4">
                  <c:v>41.37</c:v>
                </c:pt>
                <c:pt idx="5">
                  <c:v>65.61</c:v>
                </c:pt>
                <c:pt idx="6">
                  <c:v>48.05</c:v>
                </c:pt>
                <c:pt idx="7">
                  <c:v>38.020000000000003</c:v>
                </c:pt>
                <c:pt idx="8">
                  <c:v>65.92</c:v>
                </c:pt>
              </c:numCache>
            </c:numRef>
          </c:xVal>
          <c:yVal>
            <c:numRef>
              <c:f>Drilling_equipment_pivots!$B$93:$B$104</c:f>
              <c:numCache>
                <c:formatCode>General</c:formatCode>
                <c:ptCount val="12"/>
                <c:pt idx="0">
                  <c:v>196</c:v>
                </c:pt>
                <c:pt idx="1">
                  <c:v>141</c:v>
                </c:pt>
                <c:pt idx="2">
                  <c:v>177</c:v>
                </c:pt>
                <c:pt idx="3">
                  <c:v>156</c:v>
                </c:pt>
                <c:pt idx="4">
                  <c:v>92</c:v>
                </c:pt>
                <c:pt idx="5">
                  <c:v>159</c:v>
                </c:pt>
                <c:pt idx="6">
                  <c:v>120</c:v>
                </c:pt>
                <c:pt idx="7">
                  <c:v>99</c:v>
                </c:pt>
                <c:pt idx="8">
                  <c:v>133</c:v>
                </c:pt>
              </c:numCache>
            </c:numRef>
          </c:yVal>
          <c:smooth val="0"/>
          <c:extLst>
            <c:ext xmlns:c16="http://schemas.microsoft.com/office/drawing/2014/chart" uri="{C3380CC4-5D6E-409C-BE32-E72D297353CC}">
              <c16:uniqueId val="{00000000-CE04-42F6-8E96-14B2E97295F1}"/>
            </c:ext>
          </c:extLst>
        </c:ser>
        <c:ser>
          <c:idx val="1"/>
          <c:order val="1"/>
          <c:tx>
            <c:v>2024</c:v>
          </c:tx>
          <c:spPr>
            <a:ln w="25400" cap="rnd">
              <a:noFill/>
              <a:round/>
            </a:ln>
            <a:effectLst/>
          </c:spPr>
          <c:marker>
            <c:symbol val="circle"/>
            <c:size val="5"/>
            <c:spPr>
              <a:solidFill>
                <a:schemeClr val="accent2"/>
              </a:solidFill>
              <a:ln w="9525">
                <a:solidFill>
                  <a:schemeClr val="accent2"/>
                </a:solidFill>
              </a:ln>
              <a:effectLst/>
            </c:spPr>
          </c:marker>
          <c:xVal>
            <c:numRef>
              <c:f>Drilling_equipment_pivots!$E$93:$E$104</c:f>
              <c:numCache>
                <c:formatCode>General</c:formatCode>
                <c:ptCount val="12"/>
              </c:numCache>
            </c:numRef>
          </c:xVal>
          <c:yVal>
            <c:numRef>
              <c:f>Drilling_equipment_pivots!$D$93:$D$104</c:f>
              <c:numCache>
                <c:formatCode>General</c:formatCode>
                <c:ptCount val="12"/>
              </c:numCache>
            </c:numRef>
          </c:yVal>
          <c:smooth val="0"/>
          <c:extLst>
            <c:ext xmlns:c16="http://schemas.microsoft.com/office/drawing/2014/chart" uri="{C3380CC4-5D6E-409C-BE32-E72D297353CC}">
              <c16:uniqueId val="{00000001-CE04-42F6-8E96-14B2E97295F1}"/>
            </c:ext>
          </c:extLst>
        </c:ser>
        <c:dLbls>
          <c:showLegendKey val="0"/>
          <c:showVal val="0"/>
          <c:showCatName val="0"/>
          <c:showSerName val="0"/>
          <c:showPercent val="0"/>
          <c:showBubbleSize val="0"/>
        </c:dLbls>
        <c:axId val="648875168"/>
        <c:axId val="648874752"/>
      </c:scatterChart>
      <c:valAx>
        <c:axId val="648875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Weight_on_bit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48874752"/>
        <c:crosses val="autoZero"/>
        <c:crossBetween val="midCat"/>
      </c:valAx>
      <c:valAx>
        <c:axId val="64887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Penetration_Rate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48875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data.xlsx]Maintenance_condition_pivots!PivotTable47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Bearing_temperature</a:t>
            </a:r>
            <a:r>
              <a:rPr lang="en-US" baseline="0"/>
              <a:t> and vibration_lev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Maintenance_condition_pivots!$B$3</c:f>
              <c:strCache>
                <c:ptCount val="1"/>
                <c:pt idx="0">
                  <c:v>Average of Bearing_Temperature_C</c:v>
                </c:pt>
              </c:strCache>
            </c:strRef>
          </c:tx>
          <c:spPr>
            <a:ln w="28575" cap="rnd">
              <a:solidFill>
                <a:schemeClr val="accent1"/>
              </a:solidFill>
              <a:round/>
            </a:ln>
            <a:effectLst/>
          </c:spPr>
          <c:marker>
            <c:symbol val="none"/>
          </c:marker>
          <c:cat>
            <c:strRef>
              <c:f>Maintenance_condition_pivots!$A$4:$A$13</c:f>
              <c:strCache>
                <c:ptCount val="9"/>
                <c:pt idx="0">
                  <c:v>Jan</c:v>
                </c:pt>
                <c:pt idx="1">
                  <c:v>Feb</c:v>
                </c:pt>
                <c:pt idx="2">
                  <c:v>Mar</c:v>
                </c:pt>
                <c:pt idx="3">
                  <c:v>Apr</c:v>
                </c:pt>
                <c:pt idx="4">
                  <c:v>May</c:v>
                </c:pt>
                <c:pt idx="5">
                  <c:v>Jun</c:v>
                </c:pt>
                <c:pt idx="6">
                  <c:v>Jul</c:v>
                </c:pt>
                <c:pt idx="7">
                  <c:v>Aug</c:v>
                </c:pt>
                <c:pt idx="8">
                  <c:v>Sep</c:v>
                </c:pt>
              </c:strCache>
            </c:strRef>
          </c:cat>
          <c:val>
            <c:numRef>
              <c:f>Maintenance_condition_pivots!$B$4:$B$13</c:f>
              <c:numCache>
                <c:formatCode>0.00</c:formatCode>
                <c:ptCount val="9"/>
                <c:pt idx="0">
                  <c:v>84.333333333333329</c:v>
                </c:pt>
                <c:pt idx="1">
                  <c:v>91.875</c:v>
                </c:pt>
                <c:pt idx="2">
                  <c:v>95.972222222222214</c:v>
                </c:pt>
                <c:pt idx="3">
                  <c:v>79.444444444444443</c:v>
                </c:pt>
                <c:pt idx="4">
                  <c:v>108.05555555555554</c:v>
                </c:pt>
                <c:pt idx="5">
                  <c:v>84.861111111111114</c:v>
                </c:pt>
                <c:pt idx="6">
                  <c:v>82.777777777777771</c:v>
                </c:pt>
                <c:pt idx="7">
                  <c:v>91.555555555555557</c:v>
                </c:pt>
                <c:pt idx="8">
                  <c:v>96.481481481481481</c:v>
                </c:pt>
              </c:numCache>
            </c:numRef>
          </c:val>
          <c:smooth val="0"/>
          <c:extLst>
            <c:ext xmlns:c16="http://schemas.microsoft.com/office/drawing/2014/chart" uri="{C3380CC4-5D6E-409C-BE32-E72D297353CC}">
              <c16:uniqueId val="{00000000-4A8D-4CC4-8B40-0C1183A76132}"/>
            </c:ext>
          </c:extLst>
        </c:ser>
        <c:ser>
          <c:idx val="1"/>
          <c:order val="1"/>
          <c:tx>
            <c:strRef>
              <c:f>Maintenance_condition_pivots!$C$3</c:f>
              <c:strCache>
                <c:ptCount val="1"/>
                <c:pt idx="0">
                  <c:v>Average of Normalized_vibration_lev</c:v>
                </c:pt>
              </c:strCache>
            </c:strRef>
          </c:tx>
          <c:spPr>
            <a:ln w="28575" cap="rnd">
              <a:solidFill>
                <a:schemeClr val="accent2"/>
              </a:solidFill>
              <a:round/>
            </a:ln>
            <a:effectLst/>
          </c:spPr>
          <c:marker>
            <c:symbol val="none"/>
          </c:marker>
          <c:cat>
            <c:strRef>
              <c:f>Maintenance_condition_pivots!$A$4:$A$13</c:f>
              <c:strCache>
                <c:ptCount val="9"/>
                <c:pt idx="0">
                  <c:v>Jan</c:v>
                </c:pt>
                <c:pt idx="1">
                  <c:v>Feb</c:v>
                </c:pt>
                <c:pt idx="2">
                  <c:v>Mar</c:v>
                </c:pt>
                <c:pt idx="3">
                  <c:v>Apr</c:v>
                </c:pt>
                <c:pt idx="4">
                  <c:v>May</c:v>
                </c:pt>
                <c:pt idx="5">
                  <c:v>Jun</c:v>
                </c:pt>
                <c:pt idx="6">
                  <c:v>Jul</c:v>
                </c:pt>
                <c:pt idx="7">
                  <c:v>Aug</c:v>
                </c:pt>
                <c:pt idx="8">
                  <c:v>Sep</c:v>
                </c:pt>
              </c:strCache>
            </c:strRef>
          </c:cat>
          <c:val>
            <c:numRef>
              <c:f>Maintenance_condition_pivots!$C$4:$C$13</c:f>
              <c:numCache>
                <c:formatCode>General</c:formatCode>
                <c:ptCount val="9"/>
                <c:pt idx="0">
                  <c:v>22.639999999999997</c:v>
                </c:pt>
                <c:pt idx="1">
                  <c:v>24.125</c:v>
                </c:pt>
                <c:pt idx="2">
                  <c:v>28.049999999999997</c:v>
                </c:pt>
                <c:pt idx="3">
                  <c:v>30.76</c:v>
                </c:pt>
                <c:pt idx="4">
                  <c:v>32.1</c:v>
                </c:pt>
                <c:pt idx="5">
                  <c:v>26.9</c:v>
                </c:pt>
                <c:pt idx="6">
                  <c:v>19</c:v>
                </c:pt>
                <c:pt idx="7">
                  <c:v>20.239999999999998</c:v>
                </c:pt>
                <c:pt idx="8">
                  <c:v>22.433333333333334</c:v>
                </c:pt>
              </c:numCache>
            </c:numRef>
          </c:val>
          <c:smooth val="0"/>
          <c:extLst>
            <c:ext xmlns:c16="http://schemas.microsoft.com/office/drawing/2014/chart" uri="{C3380CC4-5D6E-409C-BE32-E72D297353CC}">
              <c16:uniqueId val="{00000005-4A8D-4CC4-8B40-0C1183A76132}"/>
            </c:ext>
          </c:extLst>
        </c:ser>
        <c:dLbls>
          <c:showLegendKey val="0"/>
          <c:showVal val="0"/>
          <c:showCatName val="0"/>
          <c:showSerName val="0"/>
          <c:showPercent val="0"/>
          <c:showBubbleSize val="0"/>
        </c:dLbls>
        <c:smooth val="0"/>
        <c:axId val="12553008"/>
        <c:axId val="12544688"/>
      </c:lineChart>
      <c:catAx>
        <c:axId val="125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544688"/>
        <c:crosses val="autoZero"/>
        <c:auto val="1"/>
        <c:lblAlgn val="ctr"/>
        <c:lblOffset val="100"/>
        <c:noMultiLvlLbl val="0"/>
      </c:catAx>
      <c:valAx>
        <c:axId val="12544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25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data.xlsx]Maintenance_condition_pivots!PivotTable49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Downtime_duration</a:t>
            </a:r>
            <a:r>
              <a:rPr lang="en-US" baseline="0"/>
              <a:t> and oil_viscosity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Maintenance_condition_pivots!$B$25</c:f>
              <c:strCache>
                <c:ptCount val="1"/>
                <c:pt idx="0">
                  <c:v>Sum of Downtime_Duration_minutes</c:v>
                </c:pt>
              </c:strCache>
            </c:strRef>
          </c:tx>
          <c:spPr>
            <a:ln w="28575" cap="rnd">
              <a:solidFill>
                <a:schemeClr val="accent1"/>
              </a:solidFill>
              <a:round/>
            </a:ln>
            <a:effectLst/>
          </c:spPr>
          <c:marker>
            <c:symbol val="none"/>
          </c:marker>
          <c:cat>
            <c:strRef>
              <c:f>Maintenance_condition_pivots!$A$26:$A$38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Maintenance_condition_pivots!$B$26:$B$38</c:f>
              <c:numCache>
                <c:formatCode>General</c:formatCode>
                <c:ptCount val="12"/>
                <c:pt idx="0">
                  <c:v>516</c:v>
                </c:pt>
                <c:pt idx="1">
                  <c:v>523</c:v>
                </c:pt>
                <c:pt idx="2">
                  <c:v>595</c:v>
                </c:pt>
                <c:pt idx="3">
                  <c:v>507</c:v>
                </c:pt>
                <c:pt idx="4">
                  <c:v>389</c:v>
                </c:pt>
                <c:pt idx="5">
                  <c:v>339</c:v>
                </c:pt>
                <c:pt idx="6">
                  <c:v>432</c:v>
                </c:pt>
                <c:pt idx="7">
                  <c:v>746</c:v>
                </c:pt>
                <c:pt idx="8">
                  <c:v>557</c:v>
                </c:pt>
                <c:pt idx="9">
                  <c:v>334</c:v>
                </c:pt>
                <c:pt idx="10">
                  <c:v>149</c:v>
                </c:pt>
                <c:pt idx="11">
                  <c:v>379</c:v>
                </c:pt>
              </c:numCache>
            </c:numRef>
          </c:val>
          <c:smooth val="0"/>
          <c:extLst>
            <c:ext xmlns:c16="http://schemas.microsoft.com/office/drawing/2014/chart" uri="{C3380CC4-5D6E-409C-BE32-E72D297353CC}">
              <c16:uniqueId val="{00000000-EEE4-4838-B6A1-496F23F82B76}"/>
            </c:ext>
          </c:extLst>
        </c:ser>
        <c:ser>
          <c:idx val="1"/>
          <c:order val="1"/>
          <c:tx>
            <c:strRef>
              <c:f>Maintenance_condition_pivots!$C$25</c:f>
              <c:strCache>
                <c:ptCount val="1"/>
                <c:pt idx="0">
                  <c:v>Sum of Oil_Viscosity_cSt</c:v>
                </c:pt>
              </c:strCache>
            </c:strRef>
          </c:tx>
          <c:spPr>
            <a:ln w="28575" cap="rnd">
              <a:solidFill>
                <a:schemeClr val="accent2"/>
              </a:solidFill>
              <a:round/>
            </a:ln>
            <a:effectLst/>
          </c:spPr>
          <c:marker>
            <c:symbol val="none"/>
          </c:marker>
          <c:cat>
            <c:strRef>
              <c:f>Maintenance_condition_pivots!$A$26:$A$38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Maintenance_condition_pivots!$C$26:$C$38</c:f>
              <c:numCache>
                <c:formatCode>General</c:formatCode>
                <c:ptCount val="12"/>
                <c:pt idx="0">
                  <c:v>478.17999999999995</c:v>
                </c:pt>
                <c:pt idx="1">
                  <c:v>435.64</c:v>
                </c:pt>
                <c:pt idx="2">
                  <c:v>477.80000000000007</c:v>
                </c:pt>
                <c:pt idx="3">
                  <c:v>534.23</c:v>
                </c:pt>
                <c:pt idx="4">
                  <c:v>614.14</c:v>
                </c:pt>
                <c:pt idx="5">
                  <c:v>673.79</c:v>
                </c:pt>
                <c:pt idx="6">
                  <c:v>580.20000000000005</c:v>
                </c:pt>
                <c:pt idx="7">
                  <c:v>920.24000000000012</c:v>
                </c:pt>
                <c:pt idx="8">
                  <c:v>718.2</c:v>
                </c:pt>
                <c:pt idx="9">
                  <c:v>298.18</c:v>
                </c:pt>
                <c:pt idx="10">
                  <c:v>219.95</c:v>
                </c:pt>
                <c:pt idx="11">
                  <c:v>402.03999999999996</c:v>
                </c:pt>
              </c:numCache>
            </c:numRef>
          </c:val>
          <c:smooth val="0"/>
          <c:extLst>
            <c:ext xmlns:c16="http://schemas.microsoft.com/office/drawing/2014/chart" uri="{C3380CC4-5D6E-409C-BE32-E72D297353CC}">
              <c16:uniqueId val="{00000001-EEE4-4838-B6A1-496F23F82B76}"/>
            </c:ext>
          </c:extLst>
        </c:ser>
        <c:dLbls>
          <c:showLegendKey val="0"/>
          <c:showVal val="0"/>
          <c:showCatName val="0"/>
          <c:showSerName val="0"/>
          <c:showPercent val="0"/>
          <c:showBubbleSize val="0"/>
        </c:dLbls>
        <c:smooth val="0"/>
        <c:axId val="28024256"/>
        <c:axId val="28022592"/>
      </c:lineChart>
      <c:catAx>
        <c:axId val="280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8022592"/>
        <c:crosses val="autoZero"/>
        <c:auto val="1"/>
        <c:lblAlgn val="ctr"/>
        <c:lblOffset val="100"/>
        <c:noMultiLvlLbl val="0"/>
      </c:catAx>
      <c:valAx>
        <c:axId val="280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80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data.xlsx]Maintenance_condition_pivots!PivotTable50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oil_water_content and motor_current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1768123812109692E-2"/>
          <c:y val="9.7422843052273375E-2"/>
          <c:w val="0.60736899266901978"/>
          <c:h val="0.69756475291882225"/>
        </c:manualLayout>
      </c:layout>
      <c:lineChart>
        <c:grouping val="standard"/>
        <c:varyColors val="0"/>
        <c:ser>
          <c:idx val="0"/>
          <c:order val="0"/>
          <c:tx>
            <c:strRef>
              <c:f>Maintenance_condition_pivots!$B$41</c:f>
              <c:strCache>
                <c:ptCount val="1"/>
                <c:pt idx="0">
                  <c:v>Sum of Oil_Water_Content_percent</c:v>
                </c:pt>
              </c:strCache>
            </c:strRef>
          </c:tx>
          <c:spPr>
            <a:ln w="28575" cap="rnd">
              <a:solidFill>
                <a:schemeClr val="accent1"/>
              </a:solidFill>
              <a:round/>
            </a:ln>
            <a:effectLst/>
          </c:spPr>
          <c:marker>
            <c:symbol val="none"/>
          </c:marker>
          <c:cat>
            <c:multiLvlStrRef>
              <c:f>Maintenance_condition_pivots!$A$42:$A$52</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Maintenance_condition_pivots!$B$42:$B$52</c:f>
              <c:numCache>
                <c:formatCode>0.00</c:formatCode>
                <c:ptCount val="9"/>
                <c:pt idx="0">
                  <c:v>12.680000000000001</c:v>
                </c:pt>
                <c:pt idx="1">
                  <c:v>14.74</c:v>
                </c:pt>
                <c:pt idx="2">
                  <c:v>6.9399999999999995</c:v>
                </c:pt>
                <c:pt idx="3">
                  <c:v>10.39</c:v>
                </c:pt>
                <c:pt idx="4">
                  <c:v>8.69</c:v>
                </c:pt>
                <c:pt idx="5">
                  <c:v>12.499999999999998</c:v>
                </c:pt>
                <c:pt idx="6">
                  <c:v>2.27</c:v>
                </c:pt>
                <c:pt idx="7">
                  <c:v>9.9</c:v>
                </c:pt>
                <c:pt idx="8">
                  <c:v>16.91</c:v>
                </c:pt>
              </c:numCache>
            </c:numRef>
          </c:val>
          <c:smooth val="0"/>
          <c:extLst>
            <c:ext xmlns:c16="http://schemas.microsoft.com/office/drawing/2014/chart" uri="{C3380CC4-5D6E-409C-BE32-E72D297353CC}">
              <c16:uniqueId val="{00000000-B6BC-49B2-8D29-F465092232BD}"/>
            </c:ext>
          </c:extLst>
        </c:ser>
        <c:ser>
          <c:idx val="1"/>
          <c:order val="1"/>
          <c:tx>
            <c:strRef>
              <c:f>Maintenance_condition_pivots!$C$41</c:f>
              <c:strCache>
                <c:ptCount val="1"/>
                <c:pt idx="0">
                  <c:v>Average of Motor_Current_amps</c:v>
                </c:pt>
              </c:strCache>
            </c:strRef>
          </c:tx>
          <c:spPr>
            <a:ln w="28575" cap="rnd">
              <a:solidFill>
                <a:schemeClr val="accent2"/>
              </a:solidFill>
              <a:round/>
            </a:ln>
            <a:effectLst/>
          </c:spPr>
          <c:marker>
            <c:symbol val="none"/>
          </c:marker>
          <c:cat>
            <c:multiLvlStrRef>
              <c:f>Maintenance_condition_pivots!$A$42:$A$52</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Maintenance_condition_pivots!$C$42:$C$52</c:f>
              <c:numCache>
                <c:formatCode>0.00</c:formatCode>
                <c:ptCount val="9"/>
                <c:pt idx="0">
                  <c:v>92.4</c:v>
                </c:pt>
                <c:pt idx="1">
                  <c:v>102.5</c:v>
                </c:pt>
                <c:pt idx="2">
                  <c:v>88.5</c:v>
                </c:pt>
                <c:pt idx="3">
                  <c:v>93.2</c:v>
                </c:pt>
                <c:pt idx="4">
                  <c:v>138.5</c:v>
                </c:pt>
                <c:pt idx="5">
                  <c:v>80.75</c:v>
                </c:pt>
                <c:pt idx="6">
                  <c:v>73</c:v>
                </c:pt>
                <c:pt idx="7">
                  <c:v>79.599999999999994</c:v>
                </c:pt>
                <c:pt idx="8">
                  <c:v>110.66666666666667</c:v>
                </c:pt>
              </c:numCache>
            </c:numRef>
          </c:val>
          <c:smooth val="0"/>
          <c:extLst>
            <c:ext xmlns:c16="http://schemas.microsoft.com/office/drawing/2014/chart" uri="{C3380CC4-5D6E-409C-BE32-E72D297353CC}">
              <c16:uniqueId val="{00000001-B6BC-49B2-8D29-F465092232BD}"/>
            </c:ext>
          </c:extLst>
        </c:ser>
        <c:dLbls>
          <c:showLegendKey val="0"/>
          <c:showVal val="0"/>
          <c:showCatName val="0"/>
          <c:showSerName val="0"/>
          <c:showPercent val="0"/>
          <c:showBubbleSize val="0"/>
        </c:dLbls>
        <c:smooth val="0"/>
        <c:axId val="21370432"/>
        <c:axId val="21357952"/>
      </c:lineChart>
      <c:catAx>
        <c:axId val="213704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357952"/>
        <c:crosses val="autoZero"/>
        <c:auto val="1"/>
        <c:lblAlgn val="ctr"/>
        <c:lblOffset val="100"/>
        <c:noMultiLvlLbl val="0"/>
      </c:catAx>
      <c:valAx>
        <c:axId val="213579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37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data.xlsx]Maintenance_condition_pivots!oil_viscosity vs bearingTemp</c:name>
    <c:fmtId val="10"/>
  </c:pivotSource>
  <c:chart>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Maintenance_condition_pivots!$B$71</c:f>
              <c:strCache>
                <c:ptCount val="1"/>
                <c:pt idx="0">
                  <c:v>Average of Oil_Viscosity_cSt</c:v>
                </c:pt>
              </c:strCache>
            </c:strRef>
          </c:tx>
          <c:spPr>
            <a:solidFill>
              <a:schemeClr val="accent1"/>
            </a:solidFill>
            <a:ln w="25400">
              <a:noFill/>
            </a:ln>
            <a:effectLst/>
            <a:sp3d/>
          </c:spPr>
          <c:cat>
            <c:multiLvlStrRef>
              <c:f>Maintenance_condition_pivots!$A$72:$A$94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lvl>
                <c:lvl>
                  <c:pt idx="0">
                    <c:v>2023</c:v>
                  </c:pt>
                  <c:pt idx="12">
                    <c:v>2024</c:v>
                  </c:pt>
                </c:lvl>
              </c:multiLvlStrCache>
            </c:multiLvlStrRef>
          </c:cat>
          <c:val>
            <c:numRef>
              <c:f>Maintenance_condition_pivots!$B$72:$B$94</c:f>
              <c:numCache>
                <c:formatCode>General</c:formatCode>
                <c:ptCount val="21"/>
                <c:pt idx="0">
                  <c:v>57.866666666666667</c:v>
                </c:pt>
                <c:pt idx="1">
                  <c:v>46.23</c:v>
                </c:pt>
                <c:pt idx="2">
                  <c:v>57.505000000000003</c:v>
                </c:pt>
                <c:pt idx="3">
                  <c:v>45.831666666666671</c:v>
                </c:pt>
                <c:pt idx="4">
                  <c:v>65.728571428571428</c:v>
                </c:pt>
                <c:pt idx="5">
                  <c:v>84.308000000000007</c:v>
                </c:pt>
                <c:pt idx="6">
                  <c:v>69.721428571428575</c:v>
                </c:pt>
                <c:pt idx="7">
                  <c:v>71.208749999999995</c:v>
                </c:pt>
                <c:pt idx="8">
                  <c:v>57.315999999999995</c:v>
                </c:pt>
                <c:pt idx="9">
                  <c:v>74.545000000000002</c:v>
                </c:pt>
                <c:pt idx="10">
                  <c:v>54.987499999999997</c:v>
                </c:pt>
                <c:pt idx="11">
                  <c:v>67.006666666666661</c:v>
                </c:pt>
                <c:pt idx="12">
                  <c:v>60.915999999999997</c:v>
                </c:pt>
                <c:pt idx="13">
                  <c:v>48.676249999999996</c:v>
                </c:pt>
                <c:pt idx="14">
                  <c:v>61.945000000000007</c:v>
                </c:pt>
                <c:pt idx="15">
                  <c:v>51.847999999999999</c:v>
                </c:pt>
                <c:pt idx="16">
                  <c:v>77.02</c:v>
                </c:pt>
                <c:pt idx="17">
                  <c:v>63.0625</c:v>
                </c:pt>
                <c:pt idx="18">
                  <c:v>92.15</c:v>
                </c:pt>
                <c:pt idx="19">
                  <c:v>70.114000000000004</c:v>
                </c:pt>
                <c:pt idx="20">
                  <c:v>71.936666666666682</c:v>
                </c:pt>
              </c:numCache>
            </c:numRef>
          </c:val>
          <c:smooth val="0"/>
          <c:extLst>
            <c:ext xmlns:c16="http://schemas.microsoft.com/office/drawing/2014/chart" uri="{C3380CC4-5D6E-409C-BE32-E72D297353CC}">
              <c16:uniqueId val="{00000006-83D0-41FD-BA4C-A7E91FFA71D4}"/>
            </c:ext>
          </c:extLst>
        </c:ser>
        <c:ser>
          <c:idx val="1"/>
          <c:order val="1"/>
          <c:tx>
            <c:strRef>
              <c:f>Maintenance_condition_pivots!$C$71</c:f>
              <c:strCache>
                <c:ptCount val="1"/>
                <c:pt idx="0">
                  <c:v>Average of Bearing_Temperature_C</c:v>
                </c:pt>
              </c:strCache>
            </c:strRef>
          </c:tx>
          <c:spPr>
            <a:solidFill>
              <a:schemeClr val="accent2"/>
            </a:solidFill>
            <a:ln w="25400">
              <a:noFill/>
            </a:ln>
            <a:effectLst/>
            <a:sp3d/>
          </c:spPr>
          <c:cat>
            <c:multiLvlStrRef>
              <c:f>Maintenance_condition_pivots!$A$72:$A$94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lvl>
                <c:lvl>
                  <c:pt idx="0">
                    <c:v>2023</c:v>
                  </c:pt>
                  <c:pt idx="12">
                    <c:v>2024</c:v>
                  </c:pt>
                </c:lvl>
              </c:multiLvlStrCache>
            </c:multiLvlStrRef>
          </c:cat>
          <c:val>
            <c:numRef>
              <c:f>Maintenance_condition_pivots!$C$72:$C$94</c:f>
              <c:numCache>
                <c:formatCode>0.00</c:formatCode>
                <c:ptCount val="21"/>
                <c:pt idx="0">
                  <c:v>102.40740740740739</c:v>
                </c:pt>
                <c:pt idx="1">
                  <c:v>116.11111111111111</c:v>
                </c:pt>
                <c:pt idx="2">
                  <c:v>93.75</c:v>
                </c:pt>
                <c:pt idx="3">
                  <c:v>89.722222222222214</c:v>
                </c:pt>
                <c:pt idx="4">
                  <c:v>108.41269841269842</c:v>
                </c:pt>
                <c:pt idx="5">
                  <c:v>93.777777777777786</c:v>
                </c:pt>
                <c:pt idx="6">
                  <c:v>83.73015873015872</c:v>
                </c:pt>
                <c:pt idx="7">
                  <c:v>94.097222222222214</c:v>
                </c:pt>
                <c:pt idx="8">
                  <c:v>94.000000000000014</c:v>
                </c:pt>
                <c:pt idx="9">
                  <c:v>97.777777777777771</c:v>
                </c:pt>
                <c:pt idx="10">
                  <c:v>82.083333333333329</c:v>
                </c:pt>
                <c:pt idx="11">
                  <c:v>97.222222222222229</c:v>
                </c:pt>
                <c:pt idx="12">
                  <c:v>84.333333333333329</c:v>
                </c:pt>
                <c:pt idx="13">
                  <c:v>91.875</c:v>
                </c:pt>
                <c:pt idx="14">
                  <c:v>95.972222222222214</c:v>
                </c:pt>
                <c:pt idx="15">
                  <c:v>79.444444444444443</c:v>
                </c:pt>
                <c:pt idx="16">
                  <c:v>108.05555555555554</c:v>
                </c:pt>
                <c:pt idx="17">
                  <c:v>84.861111111111114</c:v>
                </c:pt>
                <c:pt idx="18">
                  <c:v>82.777777777777771</c:v>
                </c:pt>
                <c:pt idx="19">
                  <c:v>91.555555555555557</c:v>
                </c:pt>
                <c:pt idx="20">
                  <c:v>96.481481481481481</c:v>
                </c:pt>
              </c:numCache>
            </c:numRef>
          </c:val>
          <c:smooth val="0"/>
          <c:extLst>
            <c:ext xmlns:c16="http://schemas.microsoft.com/office/drawing/2014/chart" uri="{C3380CC4-5D6E-409C-BE32-E72D297353CC}">
              <c16:uniqueId val="{00000007-83D0-41FD-BA4C-A7E91FFA71D4}"/>
            </c:ext>
          </c:extLst>
        </c:ser>
        <c:dLbls>
          <c:showLegendKey val="0"/>
          <c:showVal val="0"/>
          <c:showCatName val="0"/>
          <c:showSerName val="0"/>
          <c:showPercent val="0"/>
          <c:showBubbleSize val="0"/>
        </c:dLbls>
        <c:axId val="181282240"/>
        <c:axId val="181277248"/>
        <c:axId val="26856127"/>
      </c:line3DChart>
      <c:catAx>
        <c:axId val="18128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1277248"/>
        <c:crosses val="autoZero"/>
        <c:auto val="1"/>
        <c:lblAlgn val="ctr"/>
        <c:lblOffset val="100"/>
        <c:noMultiLvlLbl val="0"/>
      </c:catAx>
      <c:valAx>
        <c:axId val="1812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1282240"/>
        <c:crosses val="autoZero"/>
        <c:crossBetween val="between"/>
      </c:valAx>
      <c:serAx>
        <c:axId val="26856127"/>
        <c:scaling>
          <c:orientation val="minMax"/>
        </c:scaling>
        <c:delete val="1"/>
        <c:axPos val="b"/>
        <c:majorTickMark val="out"/>
        <c:minorTickMark val="none"/>
        <c:tickLblPos val="nextTo"/>
        <c:crossAx val="181277248"/>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Maintenance_condition_pivots!$AB$3</c:f>
              <c:strCache>
                <c:ptCount val="1"/>
                <c:pt idx="0">
                  <c:v>Average of Downtime_Duration_minutes</c:v>
                </c:pt>
              </c:strCache>
            </c:strRef>
          </c:tx>
          <c:spPr>
            <a:ln w="28575" cap="rnd">
              <a:solidFill>
                <a:schemeClr val="accent1"/>
              </a:solidFill>
              <a:round/>
            </a:ln>
            <a:effectLst/>
          </c:spPr>
          <c:marker>
            <c:symbol val="none"/>
          </c:marker>
          <c:cat>
            <c:strRef>
              <c:f>Maintenance_condition_pivots!$AA$4:$AA$16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Maintenance_condition_pivots!$AB$4:$AB$16</c:f>
              <c:numCache>
                <c:formatCode>General</c:formatCode>
                <c:ptCount val="12"/>
                <c:pt idx="0">
                  <c:v>64.5</c:v>
                </c:pt>
                <c:pt idx="1">
                  <c:v>58.111111111111114</c:v>
                </c:pt>
                <c:pt idx="2">
                  <c:v>74.375</c:v>
                </c:pt>
                <c:pt idx="3">
                  <c:v>46.090909090909093</c:v>
                </c:pt>
                <c:pt idx="4">
                  <c:v>43.222222222222221</c:v>
                </c:pt>
                <c:pt idx="5">
                  <c:v>37.666666666666664</c:v>
                </c:pt>
                <c:pt idx="6">
                  <c:v>54</c:v>
                </c:pt>
                <c:pt idx="7">
                  <c:v>57.384615384615387</c:v>
                </c:pt>
                <c:pt idx="8">
                  <c:v>50.636363636363633</c:v>
                </c:pt>
                <c:pt idx="9">
                  <c:v>83.5</c:v>
                </c:pt>
                <c:pt idx="10">
                  <c:v>37.25</c:v>
                </c:pt>
                <c:pt idx="11">
                  <c:v>63.166666666666664</c:v>
                </c:pt>
              </c:numCache>
            </c:numRef>
          </c:val>
          <c:smooth val="0"/>
          <c:extLst>
            <c:ext xmlns:c16="http://schemas.microsoft.com/office/drawing/2014/chart" uri="{C3380CC4-5D6E-409C-BE32-E72D297353CC}">
              <c16:uniqueId val="{00000007-569A-4B98-A7A1-1D4F45000281}"/>
            </c:ext>
          </c:extLst>
        </c:ser>
        <c:ser>
          <c:idx val="1"/>
          <c:order val="1"/>
          <c:tx>
            <c:strRef>
              <c:f>Maintenance_condition_pivots!$AC$3</c:f>
              <c:strCache>
                <c:ptCount val="1"/>
                <c:pt idx="0">
                  <c:v>Average of Oil_Viscosity_cSt</c:v>
                </c:pt>
              </c:strCache>
            </c:strRef>
          </c:tx>
          <c:spPr>
            <a:ln w="28575" cap="rnd">
              <a:solidFill>
                <a:schemeClr val="accent2"/>
              </a:solidFill>
              <a:round/>
            </a:ln>
            <a:effectLst/>
          </c:spPr>
          <c:marker>
            <c:symbol val="none"/>
          </c:marker>
          <c:cat>
            <c:strRef>
              <c:f>Maintenance_condition_pivots!$AA$4:$AA$16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Maintenance_condition_pivots!$AC$4:$AC$16</c:f>
              <c:numCache>
                <c:formatCode>General</c:formatCode>
                <c:ptCount val="12"/>
                <c:pt idx="0">
                  <c:v>59.772500000000001</c:v>
                </c:pt>
                <c:pt idx="1">
                  <c:v>48.404444444444444</c:v>
                </c:pt>
                <c:pt idx="2">
                  <c:v>59.725000000000001</c:v>
                </c:pt>
                <c:pt idx="3">
                  <c:v>48.56636363636364</c:v>
                </c:pt>
                <c:pt idx="4">
                  <c:v>68.237777777777779</c:v>
                </c:pt>
                <c:pt idx="5">
                  <c:v>74.865555555555545</c:v>
                </c:pt>
                <c:pt idx="6">
                  <c:v>72.525000000000006</c:v>
                </c:pt>
                <c:pt idx="7">
                  <c:v>70.787692307692311</c:v>
                </c:pt>
                <c:pt idx="8">
                  <c:v>65.290909090909096</c:v>
                </c:pt>
                <c:pt idx="9">
                  <c:v>74.545000000000002</c:v>
                </c:pt>
                <c:pt idx="10">
                  <c:v>54.987499999999997</c:v>
                </c:pt>
                <c:pt idx="11">
                  <c:v>67.006666666666675</c:v>
                </c:pt>
              </c:numCache>
            </c:numRef>
          </c:val>
          <c:smooth val="0"/>
          <c:extLst>
            <c:ext xmlns:c16="http://schemas.microsoft.com/office/drawing/2014/chart" uri="{C3380CC4-5D6E-409C-BE32-E72D297353CC}">
              <c16:uniqueId val="{00000008-569A-4B98-A7A1-1D4F45000281}"/>
            </c:ext>
          </c:extLst>
        </c:ser>
        <c:dLbls>
          <c:showLegendKey val="0"/>
          <c:showVal val="0"/>
          <c:showCatName val="0"/>
          <c:showSerName val="0"/>
          <c:showPercent val="0"/>
          <c:showBubbleSize val="0"/>
        </c:dLbls>
        <c:smooth val="0"/>
        <c:axId val="744288304"/>
        <c:axId val="744290384"/>
      </c:lineChart>
      <c:catAx>
        <c:axId val="7442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90384"/>
        <c:crosses val="autoZero"/>
        <c:auto val="1"/>
        <c:lblAlgn val="ctr"/>
        <c:lblOffset val="100"/>
        <c:noMultiLvlLbl val="0"/>
      </c:catAx>
      <c:valAx>
        <c:axId val="74429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data.xlsx]Maintenance_condition_pivots!PivotTable5</c:name>
    <c:fmtId val="4"/>
  </c:pivotSource>
  <c:chart>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Maintenance_condition_pivots!$AB$26</c:f>
              <c:strCache>
                <c:ptCount val="1"/>
                <c:pt idx="0">
                  <c:v>Average of Oil_Viscosity_cSt</c:v>
                </c:pt>
              </c:strCache>
            </c:strRef>
          </c:tx>
          <c:spPr>
            <a:solidFill>
              <a:schemeClr val="accent1"/>
            </a:solidFill>
            <a:ln w="25400">
              <a:noFill/>
            </a:ln>
            <a:effectLst/>
            <a:sp3d/>
          </c:spPr>
          <c:cat>
            <c:strRef>
              <c:f>Maintenance_condition_pivots!$AA$27:$AA$39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Maintenance_condition_pivots!$AB$27:$AB$39</c:f>
              <c:numCache>
                <c:formatCode>General</c:formatCode>
                <c:ptCount val="12"/>
                <c:pt idx="0">
                  <c:v>59.772500000000001</c:v>
                </c:pt>
                <c:pt idx="1">
                  <c:v>48.404444444444444</c:v>
                </c:pt>
                <c:pt idx="2">
                  <c:v>59.725000000000001</c:v>
                </c:pt>
                <c:pt idx="3">
                  <c:v>48.56636363636364</c:v>
                </c:pt>
                <c:pt idx="4">
                  <c:v>68.237777777777779</c:v>
                </c:pt>
                <c:pt idx="5">
                  <c:v>74.865555555555545</c:v>
                </c:pt>
                <c:pt idx="6">
                  <c:v>72.525000000000006</c:v>
                </c:pt>
                <c:pt idx="7">
                  <c:v>70.787692307692311</c:v>
                </c:pt>
                <c:pt idx="8">
                  <c:v>65.290909090909096</c:v>
                </c:pt>
                <c:pt idx="9">
                  <c:v>74.545000000000002</c:v>
                </c:pt>
                <c:pt idx="10">
                  <c:v>54.987499999999997</c:v>
                </c:pt>
                <c:pt idx="11">
                  <c:v>67.006666666666675</c:v>
                </c:pt>
              </c:numCache>
            </c:numRef>
          </c:val>
          <c:smooth val="0"/>
          <c:extLst>
            <c:ext xmlns:c16="http://schemas.microsoft.com/office/drawing/2014/chart" uri="{C3380CC4-5D6E-409C-BE32-E72D297353CC}">
              <c16:uniqueId val="{00000003-5C8C-42B4-A6F6-67BB843E4BE0}"/>
            </c:ext>
          </c:extLst>
        </c:ser>
        <c:ser>
          <c:idx val="1"/>
          <c:order val="1"/>
          <c:tx>
            <c:strRef>
              <c:f>Maintenance_condition_pivots!$AC$26</c:f>
              <c:strCache>
                <c:ptCount val="1"/>
                <c:pt idx="0">
                  <c:v>Average of Bearing_Temperature_F</c:v>
                </c:pt>
              </c:strCache>
            </c:strRef>
          </c:tx>
          <c:spPr>
            <a:solidFill>
              <a:schemeClr val="accent2"/>
            </a:solidFill>
            <a:ln w="25400">
              <a:noFill/>
            </a:ln>
            <a:effectLst/>
            <a:sp3d/>
          </c:spPr>
          <c:cat>
            <c:strRef>
              <c:f>Maintenance_condition_pivots!$AA$27:$AA$39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Maintenance_condition_pivots!$AC$27:$AC$39</c:f>
              <c:numCache>
                <c:formatCode>General</c:formatCode>
                <c:ptCount val="12"/>
                <c:pt idx="0">
                  <c:v>196</c:v>
                </c:pt>
                <c:pt idx="1">
                  <c:v>202.22222222222223</c:v>
                </c:pt>
                <c:pt idx="2">
                  <c:v>202.75</c:v>
                </c:pt>
                <c:pt idx="3">
                  <c:v>185.09090909090909</c:v>
                </c:pt>
                <c:pt idx="4">
                  <c:v>227</c:v>
                </c:pt>
                <c:pt idx="5">
                  <c:v>193.66666666666666</c:v>
                </c:pt>
                <c:pt idx="6">
                  <c:v>182.5</c:v>
                </c:pt>
                <c:pt idx="7">
                  <c:v>199.61538461538461</c:v>
                </c:pt>
                <c:pt idx="8">
                  <c:v>203.63636363636363</c:v>
                </c:pt>
                <c:pt idx="9">
                  <c:v>208</c:v>
                </c:pt>
                <c:pt idx="10">
                  <c:v>179.75</c:v>
                </c:pt>
                <c:pt idx="11">
                  <c:v>207</c:v>
                </c:pt>
              </c:numCache>
            </c:numRef>
          </c:val>
          <c:smooth val="0"/>
          <c:extLst>
            <c:ext xmlns:c16="http://schemas.microsoft.com/office/drawing/2014/chart" uri="{C3380CC4-5D6E-409C-BE32-E72D297353CC}">
              <c16:uniqueId val="{00000004-5C8C-42B4-A6F6-67BB843E4BE0}"/>
            </c:ext>
          </c:extLst>
        </c:ser>
        <c:dLbls>
          <c:showLegendKey val="0"/>
          <c:showVal val="0"/>
          <c:showCatName val="0"/>
          <c:showSerName val="0"/>
          <c:showPercent val="0"/>
          <c:showBubbleSize val="0"/>
        </c:dLbls>
        <c:axId val="744250864"/>
        <c:axId val="744244624"/>
        <c:axId val="1620189648"/>
      </c:line3DChart>
      <c:catAx>
        <c:axId val="74425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44624"/>
        <c:crosses val="autoZero"/>
        <c:auto val="1"/>
        <c:lblAlgn val="ctr"/>
        <c:lblOffset val="100"/>
        <c:noMultiLvlLbl val="0"/>
      </c:catAx>
      <c:valAx>
        <c:axId val="7442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50864"/>
        <c:crosses val="autoZero"/>
        <c:crossBetween val="between"/>
      </c:valAx>
      <c:serAx>
        <c:axId val="162018964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446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data.xlsx]Production_equipment_pivot!PivotTable6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Production_equipment_pivot!$E$7</c:f>
              <c:strCache>
                <c:ptCount val="1"/>
                <c:pt idx="0">
                  <c:v>Average of Flow_Rate_barrels_per_day</c:v>
                </c:pt>
              </c:strCache>
            </c:strRef>
          </c:tx>
          <c:spPr>
            <a:ln w="28575" cap="rnd">
              <a:solidFill>
                <a:schemeClr val="accent1"/>
              </a:solidFill>
              <a:round/>
            </a:ln>
            <a:effectLst/>
          </c:spPr>
          <c:marker>
            <c:symbol val="none"/>
          </c:marker>
          <c:cat>
            <c:strRef>
              <c:f>Production_equipment_pivot!$D$8:$D$20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Production_equipment_pivot!$E$8:$E$20</c:f>
              <c:numCache>
                <c:formatCode>General</c:formatCode>
                <c:ptCount val="12"/>
                <c:pt idx="0">
                  <c:v>2825.8571428571427</c:v>
                </c:pt>
                <c:pt idx="1">
                  <c:v>2595</c:v>
                </c:pt>
                <c:pt idx="2">
                  <c:v>2815.294117647059</c:v>
                </c:pt>
                <c:pt idx="3">
                  <c:v>2496.9</c:v>
                </c:pt>
                <c:pt idx="4">
                  <c:v>3272</c:v>
                </c:pt>
                <c:pt idx="5">
                  <c:v>2873.125</c:v>
                </c:pt>
                <c:pt idx="6">
                  <c:v>2986</c:v>
                </c:pt>
                <c:pt idx="7">
                  <c:v>2602.5</c:v>
                </c:pt>
                <c:pt idx="8">
                  <c:v>2955.6666666666665</c:v>
                </c:pt>
                <c:pt idx="9">
                  <c:v>2265</c:v>
                </c:pt>
                <c:pt idx="10">
                  <c:v>3636</c:v>
                </c:pt>
                <c:pt idx="11">
                  <c:v>2458</c:v>
                </c:pt>
              </c:numCache>
            </c:numRef>
          </c:val>
          <c:smooth val="0"/>
          <c:extLst>
            <c:ext xmlns:c16="http://schemas.microsoft.com/office/drawing/2014/chart" uri="{C3380CC4-5D6E-409C-BE32-E72D297353CC}">
              <c16:uniqueId val="{00000000-A9C0-4050-AB08-182739C2EE3A}"/>
            </c:ext>
          </c:extLst>
        </c:ser>
        <c:ser>
          <c:idx val="1"/>
          <c:order val="1"/>
          <c:tx>
            <c:strRef>
              <c:f>Production_equipment_pivot!$F$7</c:f>
              <c:strCache>
                <c:ptCount val="1"/>
                <c:pt idx="0">
                  <c:v>Average of Wellhead_Pressure_psi</c:v>
                </c:pt>
              </c:strCache>
            </c:strRef>
          </c:tx>
          <c:spPr>
            <a:ln w="28575" cap="rnd">
              <a:solidFill>
                <a:schemeClr val="accent2"/>
              </a:solidFill>
              <a:round/>
            </a:ln>
            <a:effectLst/>
          </c:spPr>
          <c:marker>
            <c:symbol val="none"/>
          </c:marker>
          <c:cat>
            <c:strRef>
              <c:f>Production_equipment_pivot!$D$8:$D$20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Production_equipment_pivot!$F$8:$F$20</c:f>
              <c:numCache>
                <c:formatCode>General</c:formatCode>
                <c:ptCount val="12"/>
                <c:pt idx="0">
                  <c:v>1936</c:v>
                </c:pt>
                <c:pt idx="1">
                  <c:v>2222.125</c:v>
                </c:pt>
                <c:pt idx="2">
                  <c:v>1940.1764705882354</c:v>
                </c:pt>
                <c:pt idx="3">
                  <c:v>2185</c:v>
                </c:pt>
                <c:pt idx="4">
                  <c:v>2004</c:v>
                </c:pt>
                <c:pt idx="5">
                  <c:v>2126.125</c:v>
                </c:pt>
                <c:pt idx="6">
                  <c:v>1962.2222222222222</c:v>
                </c:pt>
                <c:pt idx="7">
                  <c:v>1983</c:v>
                </c:pt>
                <c:pt idx="8">
                  <c:v>1827.75</c:v>
                </c:pt>
                <c:pt idx="9">
                  <c:v>1874.6666666666667</c:v>
                </c:pt>
                <c:pt idx="10">
                  <c:v>1669.3333333333333</c:v>
                </c:pt>
                <c:pt idx="11">
                  <c:v>2040.6</c:v>
                </c:pt>
              </c:numCache>
            </c:numRef>
          </c:val>
          <c:smooth val="0"/>
          <c:extLst>
            <c:ext xmlns:c16="http://schemas.microsoft.com/office/drawing/2014/chart" uri="{C3380CC4-5D6E-409C-BE32-E72D297353CC}">
              <c16:uniqueId val="{00000001-A9C0-4050-AB08-182739C2EE3A}"/>
            </c:ext>
          </c:extLst>
        </c:ser>
        <c:dLbls>
          <c:showLegendKey val="0"/>
          <c:showVal val="0"/>
          <c:showCatName val="0"/>
          <c:showSerName val="0"/>
          <c:showPercent val="0"/>
          <c:showBubbleSize val="0"/>
        </c:dLbls>
        <c:smooth val="0"/>
        <c:axId val="744277072"/>
        <c:axId val="744292880"/>
      </c:lineChart>
      <c:catAx>
        <c:axId val="7442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92880"/>
        <c:crosses val="autoZero"/>
        <c:auto val="1"/>
        <c:lblAlgn val="ctr"/>
        <c:lblOffset val="100"/>
        <c:noMultiLvlLbl val="0"/>
      </c:catAx>
      <c:valAx>
        <c:axId val="7442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data.xlsx]Safety_monitoring_pivots!PivotTable53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gas_concentration</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Safety_monitoring_pivots!$B$11</c:f>
              <c:strCache>
                <c:ptCount val="1"/>
                <c:pt idx="0">
                  <c:v>Average of gas_concentration(ppm)</c:v>
                </c:pt>
              </c:strCache>
            </c:strRef>
          </c:tx>
          <c:spPr>
            <a:ln w="28575" cap="rnd">
              <a:solidFill>
                <a:schemeClr val="accent1"/>
              </a:solidFill>
              <a:round/>
            </a:ln>
            <a:effectLst/>
          </c:spPr>
          <c:marker>
            <c:symbol val="none"/>
          </c:marker>
          <c:cat>
            <c:multiLvlStrRef>
              <c:f>Safety_monitoring_pivots!$A$12:$A$34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Safety_monitoring_pivots!$B$12:$B$34</c:f>
              <c:numCache>
                <c:formatCode>General</c:formatCode>
                <c:ptCount val="21"/>
                <c:pt idx="0">
                  <c:v>15</c:v>
                </c:pt>
                <c:pt idx="1">
                  <c:v>9.3333333333333339</c:v>
                </c:pt>
                <c:pt idx="2">
                  <c:v>16.600000000000001</c:v>
                </c:pt>
                <c:pt idx="3">
                  <c:v>17.375</c:v>
                </c:pt>
                <c:pt idx="4">
                  <c:v>15.4375</c:v>
                </c:pt>
                <c:pt idx="5">
                  <c:v>11.5</c:v>
                </c:pt>
                <c:pt idx="6">
                  <c:v>17.8</c:v>
                </c:pt>
                <c:pt idx="7">
                  <c:v>14.8</c:v>
                </c:pt>
                <c:pt idx="8">
                  <c:v>16.5</c:v>
                </c:pt>
                <c:pt idx="9">
                  <c:v>12</c:v>
                </c:pt>
                <c:pt idx="10">
                  <c:v>10.333333333333334</c:v>
                </c:pt>
                <c:pt idx="11">
                  <c:v>15.5</c:v>
                </c:pt>
                <c:pt idx="12">
                  <c:v>18.833333333333332</c:v>
                </c:pt>
                <c:pt idx="13">
                  <c:v>15.1875</c:v>
                </c:pt>
                <c:pt idx="14">
                  <c:v>17.333333333333332</c:v>
                </c:pt>
                <c:pt idx="15">
                  <c:v>16.083333333333332</c:v>
                </c:pt>
                <c:pt idx="16">
                  <c:v>13.666666666666666</c:v>
                </c:pt>
                <c:pt idx="17">
                  <c:v>11.5625</c:v>
                </c:pt>
                <c:pt idx="18">
                  <c:v>13.5</c:v>
                </c:pt>
                <c:pt idx="19">
                  <c:v>20.166666666666668</c:v>
                </c:pt>
                <c:pt idx="20">
                  <c:v>9.75</c:v>
                </c:pt>
              </c:numCache>
            </c:numRef>
          </c:val>
          <c:smooth val="0"/>
          <c:extLst>
            <c:ext xmlns:c16="http://schemas.microsoft.com/office/drawing/2014/chart" uri="{C3380CC4-5D6E-409C-BE32-E72D297353CC}">
              <c16:uniqueId val="{000000C8-7DD8-4142-9149-D17670FBABF7}"/>
            </c:ext>
          </c:extLst>
        </c:ser>
        <c:ser>
          <c:idx val="1"/>
          <c:order val="1"/>
          <c:tx>
            <c:strRef>
              <c:f>Safety_monitoring_pivots!$C$11</c:f>
              <c:strCache>
                <c:ptCount val="1"/>
                <c:pt idx="0">
                  <c:v>Count of PRV.Events</c:v>
                </c:pt>
              </c:strCache>
            </c:strRef>
          </c:tx>
          <c:spPr>
            <a:ln w="28575" cap="rnd">
              <a:solidFill>
                <a:schemeClr val="accent2"/>
              </a:solidFill>
              <a:round/>
            </a:ln>
            <a:effectLst/>
          </c:spPr>
          <c:marker>
            <c:symbol val="none"/>
          </c:marker>
          <c:cat>
            <c:multiLvlStrRef>
              <c:f>Safety_monitoring_pivots!$A$12:$A$34</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Safety_monitoring_pivots!$C$12:$C$34</c:f>
              <c:numCache>
                <c:formatCode>General</c:formatCode>
                <c:ptCount val="21"/>
                <c:pt idx="0">
                  <c:v>4</c:v>
                </c:pt>
                <c:pt idx="1">
                  <c:v>3</c:v>
                </c:pt>
                <c:pt idx="2">
                  <c:v>5</c:v>
                </c:pt>
                <c:pt idx="3">
                  <c:v>4</c:v>
                </c:pt>
                <c:pt idx="4">
                  <c:v>8</c:v>
                </c:pt>
                <c:pt idx="5">
                  <c:v>1</c:v>
                </c:pt>
                <c:pt idx="6">
                  <c:v>5</c:v>
                </c:pt>
                <c:pt idx="7">
                  <c:v>5</c:v>
                </c:pt>
                <c:pt idx="8">
                  <c:v>8</c:v>
                </c:pt>
                <c:pt idx="9">
                  <c:v>3</c:v>
                </c:pt>
                <c:pt idx="10">
                  <c:v>3</c:v>
                </c:pt>
                <c:pt idx="11">
                  <c:v>5</c:v>
                </c:pt>
                <c:pt idx="12">
                  <c:v>6</c:v>
                </c:pt>
                <c:pt idx="13">
                  <c:v>8</c:v>
                </c:pt>
                <c:pt idx="14">
                  <c:v>3</c:v>
                </c:pt>
                <c:pt idx="15">
                  <c:v>6</c:v>
                </c:pt>
                <c:pt idx="16">
                  <c:v>3</c:v>
                </c:pt>
                <c:pt idx="17">
                  <c:v>8</c:v>
                </c:pt>
                <c:pt idx="18">
                  <c:v>7</c:v>
                </c:pt>
                <c:pt idx="19">
                  <c:v>3</c:v>
                </c:pt>
                <c:pt idx="20">
                  <c:v>2</c:v>
                </c:pt>
              </c:numCache>
            </c:numRef>
          </c:val>
          <c:smooth val="0"/>
          <c:extLst>
            <c:ext xmlns:c16="http://schemas.microsoft.com/office/drawing/2014/chart" uri="{C3380CC4-5D6E-409C-BE32-E72D297353CC}">
              <c16:uniqueId val="{000000C9-7DD8-4142-9149-D17670FBABF7}"/>
            </c:ext>
          </c:extLst>
        </c:ser>
        <c:dLbls>
          <c:showLegendKey val="0"/>
          <c:showVal val="0"/>
          <c:showCatName val="0"/>
          <c:showSerName val="0"/>
          <c:showPercent val="0"/>
          <c:showBubbleSize val="0"/>
        </c:dLbls>
        <c:smooth val="0"/>
        <c:axId val="1825160512"/>
        <c:axId val="1825175904"/>
      </c:lineChart>
      <c:catAx>
        <c:axId val="18251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75904"/>
        <c:crosses val="autoZero"/>
        <c:auto val="1"/>
        <c:lblAlgn val="ctr"/>
        <c:lblOffset val="100"/>
        <c:noMultiLvlLbl val="0"/>
      </c:catAx>
      <c:valAx>
        <c:axId val="182517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6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**High</a:t>
            </a:r>
            <a:r>
              <a:rPr lang="en-US" baseline="0">
                <a:solidFill>
                  <a:schemeClr val="bg1"/>
                </a:solidFill>
              </a:rPr>
              <a:t> rotary_torque reduces penetration rate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G"/>
        </a:p>
      </c:txPr>
    </c:title>
    <c:autoTitleDeleted val="0"/>
    <c:plotArea>
      <c:layout>
        <c:manualLayout>
          <c:layoutTarget val="inner"/>
          <c:xMode val="edge"/>
          <c:yMode val="edge"/>
          <c:x val="0.19853360876301268"/>
          <c:y val="0.24079462322936113"/>
          <c:w val="0.72946615948694538"/>
          <c:h val="0.56512804593870614"/>
        </c:manualLayout>
      </c:layout>
      <c:scatterChart>
        <c:scatterStyle val="lineMarker"/>
        <c:varyColors val="0"/>
        <c:ser>
          <c:idx val="0"/>
          <c:order val="0"/>
          <c:tx>
            <c:v>try</c:v>
          </c:tx>
          <c:spPr>
            <a:ln w="25400" cap="rnd">
              <a:noFill/>
              <a:round/>
            </a:ln>
            <a:effectLst/>
          </c:spPr>
          <c:marker>
            <c:symbol val="circle"/>
            <c:size val="5"/>
            <c:spPr>
              <a:solidFill>
                <a:schemeClr val="bg1"/>
              </a:solidFill>
              <a:ln w="9525">
                <a:noFill/>
              </a:ln>
              <a:effectLst/>
            </c:spPr>
          </c:marker>
          <c:trendline>
            <c:spPr>
              <a:ln w="34925" cap="rnd">
                <a:solidFill>
                  <a:schemeClr val="bg1"/>
                </a:solidFill>
                <a:prstDash val="solid"/>
              </a:ln>
              <a:effectLst/>
            </c:spPr>
            <c:trendlineType val="linear"/>
            <c:dispRSqr val="0"/>
            <c:dispEq val="0"/>
          </c:trendline>
          <c:xVal>
            <c:numRef>
              <c:f>Drilling_equipment_data!$E$2:$E$50</c:f>
              <c:numCache>
                <c:formatCode>0</c:formatCode>
                <c:ptCount val="49"/>
                <c:pt idx="0">
                  <c:v>2550</c:v>
                </c:pt>
                <c:pt idx="1">
                  <c:v>4009</c:v>
                </c:pt>
                <c:pt idx="2">
                  <c:v>3834</c:v>
                </c:pt>
                <c:pt idx="3">
                  <c:v>2691</c:v>
                </c:pt>
                <c:pt idx="4">
                  <c:v>3459</c:v>
                </c:pt>
                <c:pt idx="5">
                  <c:v>4894</c:v>
                </c:pt>
                <c:pt idx="6">
                  <c:v>3378</c:v>
                </c:pt>
                <c:pt idx="7">
                  <c:v>3983</c:v>
                </c:pt>
                <c:pt idx="8">
                  <c:v>3326</c:v>
                </c:pt>
                <c:pt idx="9">
                  <c:v>4170</c:v>
                </c:pt>
                <c:pt idx="10">
                  <c:v>2824</c:v>
                </c:pt>
                <c:pt idx="11">
                  <c:v>3574</c:v>
                </c:pt>
                <c:pt idx="12">
                  <c:v>3631</c:v>
                </c:pt>
                <c:pt idx="13">
                  <c:v>3976</c:v>
                </c:pt>
                <c:pt idx="14">
                  <c:v>2344</c:v>
                </c:pt>
                <c:pt idx="15">
                  <c:v>4500</c:v>
                </c:pt>
                <c:pt idx="16">
                  <c:v>3775</c:v>
                </c:pt>
                <c:pt idx="17">
                  <c:v>3674</c:v>
                </c:pt>
                <c:pt idx="18">
                  <c:v>3732</c:v>
                </c:pt>
                <c:pt idx="19">
                  <c:v>2515</c:v>
                </c:pt>
                <c:pt idx="20">
                  <c:v>4058</c:v>
                </c:pt>
                <c:pt idx="21">
                  <c:v>3750</c:v>
                </c:pt>
                <c:pt idx="22">
                  <c:v>2873</c:v>
                </c:pt>
                <c:pt idx="23">
                  <c:v>2511</c:v>
                </c:pt>
                <c:pt idx="24">
                  <c:v>4897</c:v>
                </c:pt>
                <c:pt idx="25">
                  <c:v>3791</c:v>
                </c:pt>
                <c:pt idx="26">
                  <c:v>2733</c:v>
                </c:pt>
                <c:pt idx="27">
                  <c:v>4123</c:v>
                </c:pt>
                <c:pt idx="28">
                  <c:v>2363</c:v>
                </c:pt>
                <c:pt idx="29">
                  <c:v>4343</c:v>
                </c:pt>
                <c:pt idx="30">
                  <c:v>4952</c:v>
                </c:pt>
                <c:pt idx="31">
                  <c:v>3827</c:v>
                </c:pt>
                <c:pt idx="32">
                  <c:v>2627</c:v>
                </c:pt>
                <c:pt idx="33">
                  <c:v>2571</c:v>
                </c:pt>
                <c:pt idx="34">
                  <c:v>4490</c:v>
                </c:pt>
                <c:pt idx="35">
                  <c:v>4536</c:v>
                </c:pt>
                <c:pt idx="36">
                  <c:v>4009</c:v>
                </c:pt>
                <c:pt idx="37">
                  <c:v>2760</c:v>
                </c:pt>
                <c:pt idx="38">
                  <c:v>4997</c:v>
                </c:pt>
                <c:pt idx="39">
                  <c:v>3339</c:v>
                </c:pt>
                <c:pt idx="40">
                  <c:v>3848</c:v>
                </c:pt>
                <c:pt idx="41">
                  <c:v>3226</c:v>
                </c:pt>
                <c:pt idx="42">
                  <c:v>4293</c:v>
                </c:pt>
                <c:pt idx="43">
                  <c:v>4797</c:v>
                </c:pt>
                <c:pt idx="44">
                  <c:v>2191</c:v>
                </c:pt>
                <c:pt idx="45">
                  <c:v>2676</c:v>
                </c:pt>
                <c:pt idx="46">
                  <c:v>2528</c:v>
                </c:pt>
                <c:pt idx="47">
                  <c:v>2400</c:v>
                </c:pt>
                <c:pt idx="48">
                  <c:v>3442</c:v>
                </c:pt>
              </c:numCache>
            </c:numRef>
          </c:xVal>
          <c:yVal>
            <c:numRef>
              <c:f>Drilling_equipment_data!$H$2:$H$50</c:f>
              <c:numCache>
                <c:formatCode>0</c:formatCode>
                <c:ptCount val="49"/>
                <c:pt idx="0">
                  <c:v>33</c:v>
                </c:pt>
                <c:pt idx="1">
                  <c:v>23</c:v>
                </c:pt>
                <c:pt idx="2">
                  <c:v>30</c:v>
                </c:pt>
                <c:pt idx="3">
                  <c:v>26</c:v>
                </c:pt>
                <c:pt idx="4">
                  <c:v>21</c:v>
                </c:pt>
                <c:pt idx="5">
                  <c:v>21</c:v>
                </c:pt>
                <c:pt idx="6">
                  <c:v>38</c:v>
                </c:pt>
                <c:pt idx="7">
                  <c:v>40</c:v>
                </c:pt>
                <c:pt idx="8">
                  <c:v>35</c:v>
                </c:pt>
                <c:pt idx="9">
                  <c:v>21</c:v>
                </c:pt>
                <c:pt idx="10">
                  <c:v>25</c:v>
                </c:pt>
                <c:pt idx="11">
                  <c:v>39</c:v>
                </c:pt>
                <c:pt idx="12">
                  <c:v>26</c:v>
                </c:pt>
                <c:pt idx="13">
                  <c:v>39</c:v>
                </c:pt>
                <c:pt idx="14">
                  <c:v>34</c:v>
                </c:pt>
                <c:pt idx="15">
                  <c:v>20</c:v>
                </c:pt>
                <c:pt idx="16">
                  <c:v>40</c:v>
                </c:pt>
                <c:pt idx="17">
                  <c:v>30</c:v>
                </c:pt>
                <c:pt idx="18">
                  <c:v>26</c:v>
                </c:pt>
                <c:pt idx="19">
                  <c:v>36</c:v>
                </c:pt>
                <c:pt idx="20">
                  <c:v>24</c:v>
                </c:pt>
                <c:pt idx="21">
                  <c:v>26</c:v>
                </c:pt>
                <c:pt idx="22">
                  <c:v>20</c:v>
                </c:pt>
                <c:pt idx="23">
                  <c:v>31</c:v>
                </c:pt>
                <c:pt idx="24">
                  <c:v>26</c:v>
                </c:pt>
                <c:pt idx="25">
                  <c:v>29</c:v>
                </c:pt>
                <c:pt idx="26">
                  <c:v>31</c:v>
                </c:pt>
                <c:pt idx="27">
                  <c:v>22</c:v>
                </c:pt>
                <c:pt idx="28">
                  <c:v>31</c:v>
                </c:pt>
                <c:pt idx="29">
                  <c:v>33</c:v>
                </c:pt>
                <c:pt idx="30">
                  <c:v>32</c:v>
                </c:pt>
                <c:pt idx="31">
                  <c:v>28</c:v>
                </c:pt>
                <c:pt idx="32">
                  <c:v>38</c:v>
                </c:pt>
                <c:pt idx="33">
                  <c:v>40</c:v>
                </c:pt>
                <c:pt idx="34">
                  <c:v>29</c:v>
                </c:pt>
                <c:pt idx="35">
                  <c:v>34</c:v>
                </c:pt>
                <c:pt idx="36">
                  <c:v>34</c:v>
                </c:pt>
                <c:pt idx="37">
                  <c:v>29</c:v>
                </c:pt>
                <c:pt idx="38">
                  <c:v>21</c:v>
                </c:pt>
                <c:pt idx="39">
                  <c:v>40</c:v>
                </c:pt>
                <c:pt idx="40">
                  <c:v>37</c:v>
                </c:pt>
                <c:pt idx="41">
                  <c:v>35</c:v>
                </c:pt>
                <c:pt idx="42">
                  <c:v>25</c:v>
                </c:pt>
                <c:pt idx="43">
                  <c:v>25</c:v>
                </c:pt>
                <c:pt idx="44">
                  <c:v>37</c:v>
                </c:pt>
                <c:pt idx="45">
                  <c:v>39</c:v>
                </c:pt>
                <c:pt idx="46">
                  <c:v>28</c:v>
                </c:pt>
                <c:pt idx="47">
                  <c:v>24</c:v>
                </c:pt>
                <c:pt idx="48">
                  <c:v>26</c:v>
                </c:pt>
              </c:numCache>
            </c:numRef>
          </c:yVal>
          <c:smooth val="0"/>
          <c:extLst>
            <c:ext xmlns:c16="http://schemas.microsoft.com/office/drawing/2014/chart" uri="{C3380CC4-5D6E-409C-BE32-E72D297353CC}">
              <c16:uniqueId val="{00000001-11F7-4782-895F-5086D41560B8}"/>
            </c:ext>
          </c:extLst>
        </c:ser>
        <c:dLbls>
          <c:showLegendKey val="0"/>
          <c:showVal val="0"/>
          <c:showCatName val="0"/>
          <c:showSerName val="0"/>
          <c:showPercent val="0"/>
          <c:showBubbleSize val="0"/>
        </c:dLbls>
        <c:axId val="21417440"/>
        <c:axId val="21411200"/>
      </c:scatterChart>
      <c:valAx>
        <c:axId val="21417440"/>
        <c:scaling>
          <c:orientation val="minMax"/>
          <c:max val="5500"/>
          <c:min val="2000"/>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r>
                  <a:rPr lang="en-US" sz="1100" i="1">
                    <a:solidFill>
                      <a:schemeClr val="bg1"/>
                    </a:solidFill>
                    <a:latin typeface="Arial Black" panose="020B0A04020102020204" pitchFamily="34" charset="0"/>
                  </a:rPr>
                  <a:t>Rotary_</a:t>
                </a:r>
                <a:r>
                  <a:rPr lang="en-US" sz="1100" b="1" i="1">
                    <a:solidFill>
                      <a:schemeClr val="bg1"/>
                    </a:solidFill>
                    <a:latin typeface="Arial Black" panose="020B0A04020102020204" pitchFamily="34" charset="0"/>
                  </a:rPr>
                  <a:t>torque</a:t>
                </a:r>
                <a:r>
                  <a:rPr lang="en-US" sz="1100" i="1">
                    <a:solidFill>
                      <a:schemeClr val="bg1"/>
                    </a:solidFill>
                    <a:latin typeface="Arial Black" panose="020B0A04020102020204" pitchFamily="34" charset="0"/>
                  </a:rPr>
                  <a:t>(Ib-ft</a:t>
                </a:r>
                <a:r>
                  <a:rPr lang="en-US" i="1">
                    <a:solidFill>
                      <a:schemeClr val="bg1"/>
                    </a:solidFill>
                  </a:rPr>
                  <a:t>)</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endParaRPr lang="en-UG"/>
            </a:p>
          </c:txPr>
        </c:title>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21411200"/>
        <c:crosses val="autoZero"/>
        <c:crossBetween val="midCat"/>
      </c:valAx>
      <c:valAx>
        <c:axId val="21411200"/>
        <c:scaling>
          <c:orientation val="minMax"/>
          <c:min val="15"/>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1" u="none" strike="noStrike" kern="1200" baseline="0">
                    <a:solidFill>
                      <a:schemeClr val="bg1"/>
                    </a:solidFill>
                    <a:latin typeface="+mn-lt"/>
                    <a:ea typeface="+mn-ea"/>
                    <a:cs typeface="+mn-cs"/>
                  </a:defRPr>
                </a:pPr>
                <a:r>
                  <a:rPr lang="en-US" sz="1000" b="1" i="1">
                    <a:solidFill>
                      <a:schemeClr val="bg1"/>
                    </a:solidFill>
                    <a:latin typeface="Arial Black" panose="020B0A04020102020204" pitchFamily="34" charset="0"/>
                  </a:rPr>
                  <a:t>Penetration_Rate(FT/hr)</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bg1"/>
                  </a:solidFill>
                  <a:latin typeface="+mn-lt"/>
                  <a:ea typeface="+mn-ea"/>
                  <a:cs typeface="+mn-cs"/>
                </a:defRPr>
              </a:pPr>
              <a:endParaRPr lang="en-UG"/>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2141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data.xlsx]Safety_monitoring_pivots!PivotTable2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42326798523436E-2"/>
          <c:y val="0.11862315080527253"/>
          <c:w val="0.65630582167911611"/>
          <c:h val="0.6726576629330151"/>
        </c:manualLayout>
      </c:layout>
      <c:area3DChart>
        <c:grouping val="standard"/>
        <c:varyColors val="0"/>
        <c:ser>
          <c:idx val="0"/>
          <c:order val="0"/>
          <c:tx>
            <c:strRef>
              <c:f>Safety_monitoring_pivots!$B$38:$B$39</c:f>
              <c:strCache>
                <c:ptCount val="1"/>
                <c:pt idx="0">
                  <c:v>Active</c:v>
                </c:pt>
              </c:strCache>
            </c:strRef>
          </c:tx>
          <c:spPr>
            <a:solidFill>
              <a:schemeClr val="accent1"/>
            </a:solidFill>
            <a:ln w="25400">
              <a:noFill/>
            </a:ln>
            <a:effectLst/>
            <a:sp3d/>
          </c:spPr>
          <c:cat>
            <c:multiLvlStrRef>
              <c:f>Safety_monitoring_pivots!$A$40:$A$62</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Safety_monitoring_pivots!$B$40:$B$62</c:f>
              <c:numCache>
                <c:formatCode>General</c:formatCode>
                <c:ptCount val="21"/>
                <c:pt idx="0">
                  <c:v>11.5</c:v>
                </c:pt>
                <c:pt idx="1">
                  <c:v>9.3333333333333339</c:v>
                </c:pt>
                <c:pt idx="2">
                  <c:v>12.5</c:v>
                </c:pt>
                <c:pt idx="3">
                  <c:v>18.25</c:v>
                </c:pt>
                <c:pt idx="4">
                  <c:v>14.333333333333334</c:v>
                </c:pt>
                <c:pt idx="5">
                  <c:v>11.5</c:v>
                </c:pt>
                <c:pt idx="6">
                  <c:v>18.666666666666668</c:v>
                </c:pt>
                <c:pt idx="7">
                  <c:v>15.5</c:v>
                </c:pt>
                <c:pt idx="8">
                  <c:v>15.75</c:v>
                </c:pt>
                <c:pt idx="10">
                  <c:v>7</c:v>
                </c:pt>
                <c:pt idx="11">
                  <c:v>14.5</c:v>
                </c:pt>
                <c:pt idx="12">
                  <c:v>20.5</c:v>
                </c:pt>
                <c:pt idx="13">
                  <c:v>15.4</c:v>
                </c:pt>
                <c:pt idx="15">
                  <c:v>16</c:v>
                </c:pt>
                <c:pt idx="16">
                  <c:v>19.5</c:v>
                </c:pt>
                <c:pt idx="17">
                  <c:v>11.5</c:v>
                </c:pt>
                <c:pt idx="18">
                  <c:v>10.875</c:v>
                </c:pt>
                <c:pt idx="19">
                  <c:v>23.25</c:v>
                </c:pt>
                <c:pt idx="20">
                  <c:v>9.5</c:v>
                </c:pt>
              </c:numCache>
            </c:numRef>
          </c:val>
          <c:extLst>
            <c:ext xmlns:c16="http://schemas.microsoft.com/office/drawing/2014/chart" uri="{C3380CC4-5D6E-409C-BE32-E72D297353CC}">
              <c16:uniqueId val="{00000032-6C27-410C-B350-464A7FCF40E4}"/>
            </c:ext>
          </c:extLst>
        </c:ser>
        <c:ser>
          <c:idx val="1"/>
          <c:order val="1"/>
          <c:tx>
            <c:strRef>
              <c:f>Safety_monitoring_pivots!$C$38:$C$39</c:f>
              <c:strCache>
                <c:ptCount val="1"/>
                <c:pt idx="0">
                  <c:v>Inactive</c:v>
                </c:pt>
              </c:strCache>
            </c:strRef>
          </c:tx>
          <c:spPr>
            <a:solidFill>
              <a:schemeClr val="accent2"/>
            </a:solidFill>
            <a:ln w="25400">
              <a:noFill/>
            </a:ln>
            <a:effectLst/>
            <a:sp3d/>
          </c:spPr>
          <c:cat>
            <c:multiLvlStrRef>
              <c:f>Safety_monitoring_pivots!$A$40:$A$62</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Safety_monitoring_pivots!$C$40:$C$62</c:f>
              <c:numCache>
                <c:formatCode>General</c:formatCode>
                <c:ptCount val="21"/>
                <c:pt idx="0">
                  <c:v>16.166666666666668</c:v>
                </c:pt>
                <c:pt idx="2">
                  <c:v>19.333333333333332</c:v>
                </c:pt>
                <c:pt idx="3">
                  <c:v>16.5</c:v>
                </c:pt>
                <c:pt idx="4">
                  <c:v>18.75</c:v>
                </c:pt>
                <c:pt idx="6">
                  <c:v>16.5</c:v>
                </c:pt>
                <c:pt idx="7">
                  <c:v>14.625</c:v>
                </c:pt>
                <c:pt idx="8">
                  <c:v>16.75</c:v>
                </c:pt>
                <c:pt idx="9">
                  <c:v>12</c:v>
                </c:pt>
                <c:pt idx="10">
                  <c:v>12</c:v>
                </c:pt>
                <c:pt idx="11">
                  <c:v>17</c:v>
                </c:pt>
                <c:pt idx="12">
                  <c:v>17.166666666666668</c:v>
                </c:pt>
                <c:pt idx="13">
                  <c:v>14.833333333333334</c:v>
                </c:pt>
                <c:pt idx="14">
                  <c:v>17.333333333333332</c:v>
                </c:pt>
                <c:pt idx="15">
                  <c:v>16.5</c:v>
                </c:pt>
                <c:pt idx="16">
                  <c:v>10.75</c:v>
                </c:pt>
                <c:pt idx="17">
                  <c:v>11.625</c:v>
                </c:pt>
                <c:pt idx="18">
                  <c:v>17</c:v>
                </c:pt>
                <c:pt idx="19">
                  <c:v>14</c:v>
                </c:pt>
                <c:pt idx="20">
                  <c:v>10</c:v>
                </c:pt>
              </c:numCache>
            </c:numRef>
          </c:val>
          <c:extLst>
            <c:ext xmlns:c16="http://schemas.microsoft.com/office/drawing/2014/chart" uri="{C3380CC4-5D6E-409C-BE32-E72D297353CC}">
              <c16:uniqueId val="{00000033-6C27-410C-B350-464A7FCF40E4}"/>
            </c:ext>
          </c:extLst>
        </c:ser>
        <c:dLbls>
          <c:showLegendKey val="0"/>
          <c:showVal val="0"/>
          <c:showCatName val="0"/>
          <c:showSerName val="0"/>
          <c:showPercent val="0"/>
          <c:showBubbleSize val="0"/>
        </c:dLbls>
        <c:axId val="744284560"/>
        <c:axId val="744287888"/>
        <c:axId val="605514672"/>
      </c:area3DChart>
      <c:catAx>
        <c:axId val="7442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87888"/>
        <c:crosses val="autoZero"/>
        <c:auto val="1"/>
        <c:lblAlgn val="ctr"/>
        <c:lblOffset val="100"/>
        <c:noMultiLvlLbl val="0"/>
      </c:catAx>
      <c:valAx>
        <c:axId val="74428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84560"/>
        <c:crosses val="autoZero"/>
        <c:crossBetween val="midCat"/>
      </c:valAx>
      <c:serAx>
        <c:axId val="60551467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442878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
            </a:r>
            <a:r>
              <a:rPr lang="en-US" b="1">
                <a:solidFill>
                  <a:schemeClr val="bg1"/>
                </a:solidFill>
              </a:rPr>
              <a:t>High</a:t>
            </a:r>
            <a:r>
              <a:rPr lang="en-US" b="1" baseline="0">
                <a:solidFill>
                  <a:schemeClr val="bg1"/>
                </a:solidFill>
              </a:rPr>
              <a:t> pump speeds increase penetration rates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manualLayout>
          <c:layoutTarget val="inner"/>
          <c:xMode val="edge"/>
          <c:yMode val="edge"/>
          <c:x val="0.10677666759620258"/>
          <c:y val="0.26038648333472109"/>
          <c:w val="0.81375046696025966"/>
          <c:h val="0.58923624288623544"/>
        </c:manualLayout>
      </c:layout>
      <c:scatterChart>
        <c:scatterStyle val="lineMarker"/>
        <c:varyColors val="0"/>
        <c:ser>
          <c:idx val="0"/>
          <c:order val="0"/>
          <c:spPr>
            <a:ln w="25400" cap="rnd">
              <a:noFill/>
              <a:round/>
            </a:ln>
            <a:effectLst/>
          </c:spPr>
          <c:marker>
            <c:symbol val="circle"/>
            <c:size val="5"/>
            <c:spPr>
              <a:solidFill>
                <a:schemeClr val="bg1"/>
              </a:solidFill>
              <a:ln w="9525">
                <a:noFill/>
              </a:ln>
              <a:effectLst/>
            </c:spPr>
          </c:marker>
          <c:trendline>
            <c:spPr>
              <a:ln w="31750" cap="rnd">
                <a:solidFill>
                  <a:schemeClr val="bg1"/>
                </a:solidFill>
                <a:prstDash val="solid"/>
              </a:ln>
              <a:effectLst/>
            </c:spPr>
            <c:trendlineType val="linear"/>
            <c:dispRSqr val="0"/>
            <c:dispEq val="0"/>
          </c:trendline>
          <c:xVal>
            <c:numRef>
              <c:f>Drilling_equipment_data!$I$2:$I$50</c:f>
              <c:numCache>
                <c:formatCode>0</c:formatCode>
                <c:ptCount val="49"/>
                <c:pt idx="0">
                  <c:v>114</c:v>
                </c:pt>
                <c:pt idx="1">
                  <c:v>53</c:v>
                </c:pt>
                <c:pt idx="2">
                  <c:v>109</c:v>
                </c:pt>
                <c:pt idx="3">
                  <c:v>104</c:v>
                </c:pt>
                <c:pt idx="4">
                  <c:v>91</c:v>
                </c:pt>
                <c:pt idx="5">
                  <c:v>97</c:v>
                </c:pt>
                <c:pt idx="6">
                  <c:v>85</c:v>
                </c:pt>
                <c:pt idx="7">
                  <c:v>103</c:v>
                </c:pt>
                <c:pt idx="8">
                  <c:v>82</c:v>
                </c:pt>
                <c:pt idx="9">
                  <c:v>64</c:v>
                </c:pt>
                <c:pt idx="10">
                  <c:v>109</c:v>
                </c:pt>
                <c:pt idx="11">
                  <c:v>99</c:v>
                </c:pt>
                <c:pt idx="12">
                  <c:v>93</c:v>
                </c:pt>
                <c:pt idx="13">
                  <c:v>93</c:v>
                </c:pt>
                <c:pt idx="14">
                  <c:v>76</c:v>
                </c:pt>
                <c:pt idx="15">
                  <c:v>93</c:v>
                </c:pt>
                <c:pt idx="16">
                  <c:v>105</c:v>
                </c:pt>
                <c:pt idx="17">
                  <c:v>51</c:v>
                </c:pt>
                <c:pt idx="18">
                  <c:v>115</c:v>
                </c:pt>
                <c:pt idx="19">
                  <c:v>87</c:v>
                </c:pt>
                <c:pt idx="20">
                  <c:v>66</c:v>
                </c:pt>
                <c:pt idx="21">
                  <c:v>72</c:v>
                </c:pt>
                <c:pt idx="22">
                  <c:v>86</c:v>
                </c:pt>
                <c:pt idx="23">
                  <c:v>52</c:v>
                </c:pt>
                <c:pt idx="24">
                  <c:v>55</c:v>
                </c:pt>
                <c:pt idx="25">
                  <c:v>65</c:v>
                </c:pt>
                <c:pt idx="26">
                  <c:v>120</c:v>
                </c:pt>
                <c:pt idx="27">
                  <c:v>68</c:v>
                </c:pt>
                <c:pt idx="28">
                  <c:v>51</c:v>
                </c:pt>
                <c:pt idx="29">
                  <c:v>78</c:v>
                </c:pt>
                <c:pt idx="30">
                  <c:v>94</c:v>
                </c:pt>
                <c:pt idx="31">
                  <c:v>55</c:v>
                </c:pt>
                <c:pt idx="32">
                  <c:v>54</c:v>
                </c:pt>
                <c:pt idx="33">
                  <c:v>75</c:v>
                </c:pt>
                <c:pt idx="34">
                  <c:v>97</c:v>
                </c:pt>
                <c:pt idx="35">
                  <c:v>113</c:v>
                </c:pt>
                <c:pt idx="36">
                  <c:v>80</c:v>
                </c:pt>
                <c:pt idx="37">
                  <c:v>62</c:v>
                </c:pt>
                <c:pt idx="38">
                  <c:v>53</c:v>
                </c:pt>
                <c:pt idx="39">
                  <c:v>99</c:v>
                </c:pt>
                <c:pt idx="40">
                  <c:v>89</c:v>
                </c:pt>
                <c:pt idx="41">
                  <c:v>113</c:v>
                </c:pt>
                <c:pt idx="42">
                  <c:v>64</c:v>
                </c:pt>
                <c:pt idx="43">
                  <c:v>118</c:v>
                </c:pt>
                <c:pt idx="44">
                  <c:v>77</c:v>
                </c:pt>
                <c:pt idx="45">
                  <c:v>98</c:v>
                </c:pt>
                <c:pt idx="46">
                  <c:v>81</c:v>
                </c:pt>
                <c:pt idx="47">
                  <c:v>53</c:v>
                </c:pt>
                <c:pt idx="48">
                  <c:v>104</c:v>
                </c:pt>
              </c:numCache>
            </c:numRef>
          </c:xVal>
          <c:yVal>
            <c:numRef>
              <c:f>Drilling_equipment_data!$H$2:$H$50</c:f>
              <c:numCache>
                <c:formatCode>0</c:formatCode>
                <c:ptCount val="49"/>
                <c:pt idx="0">
                  <c:v>33</c:v>
                </c:pt>
                <c:pt idx="1">
                  <c:v>23</c:v>
                </c:pt>
                <c:pt idx="2">
                  <c:v>30</c:v>
                </c:pt>
                <c:pt idx="3">
                  <c:v>26</c:v>
                </c:pt>
                <c:pt idx="4">
                  <c:v>21</c:v>
                </c:pt>
                <c:pt idx="5">
                  <c:v>21</c:v>
                </c:pt>
                <c:pt idx="6">
                  <c:v>38</c:v>
                </c:pt>
                <c:pt idx="7">
                  <c:v>40</c:v>
                </c:pt>
                <c:pt idx="8">
                  <c:v>35</c:v>
                </c:pt>
                <c:pt idx="9">
                  <c:v>21</c:v>
                </c:pt>
                <c:pt idx="10">
                  <c:v>25</c:v>
                </c:pt>
                <c:pt idx="11">
                  <c:v>39</c:v>
                </c:pt>
                <c:pt idx="12">
                  <c:v>26</c:v>
                </c:pt>
                <c:pt idx="13">
                  <c:v>39</c:v>
                </c:pt>
                <c:pt idx="14">
                  <c:v>34</c:v>
                </c:pt>
                <c:pt idx="15">
                  <c:v>20</c:v>
                </c:pt>
                <c:pt idx="16">
                  <c:v>40</c:v>
                </c:pt>
                <c:pt idx="17">
                  <c:v>30</c:v>
                </c:pt>
                <c:pt idx="18">
                  <c:v>26</c:v>
                </c:pt>
                <c:pt idx="19">
                  <c:v>36</c:v>
                </c:pt>
                <c:pt idx="20">
                  <c:v>24</c:v>
                </c:pt>
                <c:pt idx="21">
                  <c:v>26</c:v>
                </c:pt>
                <c:pt idx="22">
                  <c:v>20</c:v>
                </c:pt>
                <c:pt idx="23">
                  <c:v>31</c:v>
                </c:pt>
                <c:pt idx="24">
                  <c:v>26</c:v>
                </c:pt>
                <c:pt idx="25">
                  <c:v>29</c:v>
                </c:pt>
                <c:pt idx="26">
                  <c:v>31</c:v>
                </c:pt>
                <c:pt idx="27">
                  <c:v>22</c:v>
                </c:pt>
                <c:pt idx="28">
                  <c:v>31</c:v>
                </c:pt>
                <c:pt idx="29">
                  <c:v>33</c:v>
                </c:pt>
                <c:pt idx="30">
                  <c:v>32</c:v>
                </c:pt>
                <c:pt idx="31">
                  <c:v>28</c:v>
                </c:pt>
                <c:pt idx="32">
                  <c:v>38</c:v>
                </c:pt>
                <c:pt idx="33">
                  <c:v>40</c:v>
                </c:pt>
                <c:pt idx="34">
                  <c:v>29</c:v>
                </c:pt>
                <c:pt idx="35">
                  <c:v>34</c:v>
                </c:pt>
                <c:pt idx="36">
                  <c:v>34</c:v>
                </c:pt>
                <c:pt idx="37">
                  <c:v>29</c:v>
                </c:pt>
                <c:pt idx="38">
                  <c:v>21</c:v>
                </c:pt>
                <c:pt idx="39">
                  <c:v>40</c:v>
                </c:pt>
                <c:pt idx="40">
                  <c:v>37</c:v>
                </c:pt>
                <c:pt idx="41">
                  <c:v>35</c:v>
                </c:pt>
                <c:pt idx="42">
                  <c:v>25</c:v>
                </c:pt>
                <c:pt idx="43">
                  <c:v>25</c:v>
                </c:pt>
                <c:pt idx="44">
                  <c:v>37</c:v>
                </c:pt>
                <c:pt idx="45">
                  <c:v>39</c:v>
                </c:pt>
                <c:pt idx="46">
                  <c:v>28</c:v>
                </c:pt>
                <c:pt idx="47">
                  <c:v>24</c:v>
                </c:pt>
                <c:pt idx="48">
                  <c:v>26</c:v>
                </c:pt>
              </c:numCache>
            </c:numRef>
          </c:yVal>
          <c:smooth val="0"/>
          <c:extLst>
            <c:ext xmlns:c16="http://schemas.microsoft.com/office/drawing/2014/chart" uri="{C3380CC4-5D6E-409C-BE32-E72D297353CC}">
              <c16:uniqueId val="{00000001-747F-48D0-A4D0-E771CA3CA690}"/>
            </c:ext>
          </c:extLst>
        </c:ser>
        <c:dLbls>
          <c:showLegendKey val="0"/>
          <c:showVal val="0"/>
          <c:showCatName val="0"/>
          <c:showSerName val="0"/>
          <c:showPercent val="0"/>
          <c:showBubbleSize val="0"/>
        </c:dLbls>
        <c:axId val="12556752"/>
        <c:axId val="12550096"/>
      </c:scatterChart>
      <c:valAx>
        <c:axId val="12556752"/>
        <c:scaling>
          <c:orientation val="minMax"/>
          <c:max val="123"/>
          <c:min val="95"/>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Arial Black" panose="020B0A04020102020204" pitchFamily="34" charset="0"/>
                    <a:ea typeface="+mn-ea"/>
                    <a:cs typeface="+mn-cs"/>
                  </a:defRPr>
                </a:pPr>
                <a:r>
                  <a:rPr lang="en-US" b="1">
                    <a:solidFill>
                      <a:schemeClr val="bg1"/>
                    </a:solidFill>
                    <a:latin typeface="Arial Black" panose="020B0A04020102020204" pitchFamily="34" charset="0"/>
                  </a:rPr>
                  <a:t>Pump</a:t>
                </a:r>
                <a:r>
                  <a:rPr lang="en-US" b="1" baseline="0">
                    <a:solidFill>
                      <a:schemeClr val="bg1"/>
                    </a:solidFill>
                    <a:latin typeface="Arial Black" panose="020B0A04020102020204" pitchFamily="34" charset="0"/>
                  </a:rPr>
                  <a:t> speed(strokes/min)</a:t>
                </a:r>
                <a:endParaRPr lang="en-US" b="1">
                  <a:solidFill>
                    <a:schemeClr val="bg1"/>
                  </a:solidFill>
                  <a:latin typeface="Arial Black" panose="020B0A04020102020204" pitchFamily="34" charset="0"/>
                </a:endParaRPr>
              </a:p>
            </c:rich>
          </c:tx>
          <c:layout>
            <c:manualLayout>
              <c:xMode val="edge"/>
              <c:yMode val="edge"/>
              <c:x val="0.20102810179996738"/>
              <c:y val="0.8985024115980985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Black" panose="020B0A04020102020204" pitchFamily="34" charset="0"/>
                  <a:ea typeface="+mn-ea"/>
                  <a:cs typeface="+mn-cs"/>
                </a:defRPr>
              </a:pPr>
              <a:endParaRPr lang="en-UG"/>
            </a:p>
          </c:txPr>
        </c:title>
        <c:numFmt formatCode="0"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12550096"/>
        <c:crosses val="autoZero"/>
        <c:crossBetween val="midCat"/>
      </c:valAx>
      <c:valAx>
        <c:axId val="12550096"/>
        <c:scaling>
          <c:orientation val="minMax"/>
          <c:max val="43"/>
          <c:min val="18"/>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12556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data.xlsx]Safety_monitoring_pivots!PivotTable2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Gas</a:t>
            </a:r>
            <a:r>
              <a:rPr lang="en-US" baseline="0">
                <a:solidFill>
                  <a:schemeClr val="bg1"/>
                </a:solidFill>
              </a:rPr>
              <a:t> </a:t>
            </a:r>
            <a:r>
              <a:rPr lang="en-US">
                <a:solidFill>
                  <a:schemeClr val="bg1"/>
                </a:solidFill>
              </a:rPr>
              <a:t>concentration</a:t>
            </a:r>
            <a:r>
              <a:rPr lang="en-US" baseline="0">
                <a:solidFill>
                  <a:schemeClr val="bg1"/>
                </a:solidFill>
              </a:rPr>
              <a:t> versus BOP_status</a:t>
            </a:r>
          </a:p>
          <a:p>
            <a:pPr>
              <a:defRPr>
                <a:solidFill>
                  <a:schemeClr val="bg1"/>
                </a:solidFill>
              </a:defRPr>
            </a:pPr>
            <a:r>
              <a:rPr lang="en-US"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252525"/>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EE0D2"/>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942326798523436E-2"/>
          <c:y val="0.11862315080527253"/>
          <c:w val="0.82489406350126315"/>
          <c:h val="0.6726576629330151"/>
        </c:manualLayout>
      </c:layout>
      <c:area3DChart>
        <c:grouping val="standard"/>
        <c:varyColors val="0"/>
        <c:ser>
          <c:idx val="0"/>
          <c:order val="0"/>
          <c:tx>
            <c:strRef>
              <c:f>Safety_monitoring_pivots!$B$38:$B$39</c:f>
              <c:strCache>
                <c:ptCount val="1"/>
                <c:pt idx="0">
                  <c:v>Active</c:v>
                </c:pt>
              </c:strCache>
            </c:strRef>
          </c:tx>
          <c:spPr>
            <a:solidFill>
              <a:srgbClr val="252525"/>
            </a:solidFill>
            <a:ln w="25400">
              <a:noFill/>
            </a:ln>
            <a:effectLst/>
            <a:sp3d/>
          </c:spPr>
          <c:cat>
            <c:multiLvlStrRef>
              <c:f>Safety_monitoring_pivots!$A$40:$A$62</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Safety_monitoring_pivots!$B$40:$B$62</c:f>
              <c:numCache>
                <c:formatCode>General</c:formatCode>
                <c:ptCount val="21"/>
                <c:pt idx="0">
                  <c:v>11.5</c:v>
                </c:pt>
                <c:pt idx="1">
                  <c:v>9.3333333333333339</c:v>
                </c:pt>
                <c:pt idx="2">
                  <c:v>12.5</c:v>
                </c:pt>
                <c:pt idx="3">
                  <c:v>18.25</c:v>
                </c:pt>
                <c:pt idx="4">
                  <c:v>14.333333333333334</c:v>
                </c:pt>
                <c:pt idx="5">
                  <c:v>11.5</c:v>
                </c:pt>
                <c:pt idx="6">
                  <c:v>18.666666666666668</c:v>
                </c:pt>
                <c:pt idx="7">
                  <c:v>15.5</c:v>
                </c:pt>
                <c:pt idx="8">
                  <c:v>15.75</c:v>
                </c:pt>
                <c:pt idx="10">
                  <c:v>7</c:v>
                </c:pt>
                <c:pt idx="11">
                  <c:v>14.5</c:v>
                </c:pt>
                <c:pt idx="12">
                  <c:v>20.5</c:v>
                </c:pt>
                <c:pt idx="13">
                  <c:v>15.4</c:v>
                </c:pt>
                <c:pt idx="15">
                  <c:v>16</c:v>
                </c:pt>
                <c:pt idx="16">
                  <c:v>19.5</c:v>
                </c:pt>
                <c:pt idx="17">
                  <c:v>11.5</c:v>
                </c:pt>
                <c:pt idx="18">
                  <c:v>10.875</c:v>
                </c:pt>
                <c:pt idx="19">
                  <c:v>23.25</c:v>
                </c:pt>
                <c:pt idx="20">
                  <c:v>9.5</c:v>
                </c:pt>
              </c:numCache>
            </c:numRef>
          </c:val>
          <c:extLst>
            <c:ext xmlns:c16="http://schemas.microsoft.com/office/drawing/2014/chart" uri="{C3380CC4-5D6E-409C-BE32-E72D297353CC}">
              <c16:uniqueId val="{0000000D-4822-4B17-8289-62B886913D61}"/>
            </c:ext>
          </c:extLst>
        </c:ser>
        <c:ser>
          <c:idx val="1"/>
          <c:order val="1"/>
          <c:tx>
            <c:strRef>
              <c:f>Safety_monitoring_pivots!$C$38:$C$39</c:f>
              <c:strCache>
                <c:ptCount val="1"/>
                <c:pt idx="0">
                  <c:v>Inactive</c:v>
                </c:pt>
              </c:strCache>
            </c:strRef>
          </c:tx>
          <c:spPr>
            <a:solidFill>
              <a:srgbClr val="FEE0D2"/>
            </a:solidFill>
            <a:ln w="25400">
              <a:noFill/>
            </a:ln>
            <a:effectLst/>
            <a:sp3d/>
          </c:spPr>
          <c:cat>
            <c:multiLvlStrRef>
              <c:f>Safety_monitoring_pivots!$A$40:$A$62</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lvl>
                <c:lvl>
                  <c:pt idx="0">
                    <c:v>2023</c:v>
                  </c:pt>
                  <c:pt idx="11">
                    <c:v>2024</c:v>
                  </c:pt>
                </c:lvl>
              </c:multiLvlStrCache>
            </c:multiLvlStrRef>
          </c:cat>
          <c:val>
            <c:numRef>
              <c:f>Safety_monitoring_pivots!$C$40:$C$62</c:f>
              <c:numCache>
                <c:formatCode>General</c:formatCode>
                <c:ptCount val="21"/>
                <c:pt idx="0">
                  <c:v>16.166666666666668</c:v>
                </c:pt>
                <c:pt idx="2">
                  <c:v>19.333333333333332</c:v>
                </c:pt>
                <c:pt idx="3">
                  <c:v>16.5</c:v>
                </c:pt>
                <c:pt idx="4">
                  <c:v>18.75</c:v>
                </c:pt>
                <c:pt idx="6">
                  <c:v>16.5</c:v>
                </c:pt>
                <c:pt idx="7">
                  <c:v>14.625</c:v>
                </c:pt>
                <c:pt idx="8">
                  <c:v>16.75</c:v>
                </c:pt>
                <c:pt idx="9">
                  <c:v>12</c:v>
                </c:pt>
                <c:pt idx="10">
                  <c:v>12</c:v>
                </c:pt>
                <c:pt idx="11">
                  <c:v>17</c:v>
                </c:pt>
                <c:pt idx="12">
                  <c:v>17.166666666666668</c:v>
                </c:pt>
                <c:pt idx="13">
                  <c:v>14.833333333333334</c:v>
                </c:pt>
                <c:pt idx="14">
                  <c:v>17.333333333333332</c:v>
                </c:pt>
                <c:pt idx="15">
                  <c:v>16.5</c:v>
                </c:pt>
                <c:pt idx="16">
                  <c:v>10.75</c:v>
                </c:pt>
                <c:pt idx="17">
                  <c:v>11.625</c:v>
                </c:pt>
                <c:pt idx="18">
                  <c:v>17</c:v>
                </c:pt>
                <c:pt idx="19">
                  <c:v>14</c:v>
                </c:pt>
                <c:pt idx="20">
                  <c:v>10</c:v>
                </c:pt>
              </c:numCache>
            </c:numRef>
          </c:val>
          <c:extLst>
            <c:ext xmlns:c16="http://schemas.microsoft.com/office/drawing/2014/chart" uri="{C3380CC4-5D6E-409C-BE32-E72D297353CC}">
              <c16:uniqueId val="{0000000E-4822-4B17-8289-62B886913D61}"/>
            </c:ext>
          </c:extLst>
        </c:ser>
        <c:dLbls>
          <c:showLegendKey val="0"/>
          <c:showVal val="0"/>
          <c:showCatName val="0"/>
          <c:showSerName val="0"/>
          <c:showPercent val="0"/>
          <c:showBubbleSize val="0"/>
        </c:dLbls>
        <c:axId val="744284560"/>
        <c:axId val="744287888"/>
        <c:axId val="605514672"/>
      </c:area3DChart>
      <c:catAx>
        <c:axId val="744284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G"/>
          </a:p>
        </c:txPr>
        <c:crossAx val="744287888"/>
        <c:crosses val="autoZero"/>
        <c:auto val="1"/>
        <c:lblAlgn val="ctr"/>
        <c:lblOffset val="100"/>
        <c:noMultiLvlLbl val="0"/>
      </c:catAx>
      <c:valAx>
        <c:axId val="744287888"/>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G"/>
          </a:p>
        </c:txPr>
        <c:crossAx val="744284560"/>
        <c:crosses val="autoZero"/>
        <c:crossBetween val="midCat"/>
      </c:valAx>
      <c:serAx>
        <c:axId val="605514672"/>
        <c:scaling>
          <c:orientation val="minMax"/>
        </c:scaling>
        <c:delete val="1"/>
        <c:axPos val="b"/>
        <c:majorTickMark val="out"/>
        <c:minorTickMark val="none"/>
        <c:tickLblPos val="nextTo"/>
        <c:crossAx val="744287888"/>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ln>
                  <a:noFill/>
                </a:ln>
                <a:solidFill>
                  <a:schemeClr val="bg1"/>
                </a:solidFill>
              </a:rPr>
              <a:t>**High</a:t>
            </a:r>
            <a:r>
              <a:rPr lang="en-US" baseline="0">
                <a:ln>
                  <a:noFill/>
                </a:ln>
                <a:solidFill>
                  <a:schemeClr val="bg1"/>
                </a:solidFill>
              </a:rPr>
              <a:t> weight on bit increase penetration to some extent</a:t>
            </a:r>
            <a:endParaRPr lang="en-US">
              <a:ln>
                <a:noFill/>
              </a:l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G"/>
        </a:p>
      </c:txPr>
    </c:title>
    <c:autoTitleDeleted val="0"/>
    <c:plotArea>
      <c:layout>
        <c:manualLayout>
          <c:layoutTarget val="inner"/>
          <c:xMode val="edge"/>
          <c:yMode val="edge"/>
          <c:x val="0.1325949256342957"/>
          <c:y val="0.25126085307795321"/>
          <c:w val="0.79670968401677078"/>
          <c:h val="0.55207993200194161"/>
        </c:manualLayout>
      </c:layout>
      <c:scatterChart>
        <c:scatterStyle val="lineMarker"/>
        <c:varyColors val="0"/>
        <c:ser>
          <c:idx val="0"/>
          <c:order val="0"/>
          <c:tx>
            <c:v>PENVSWOB</c:v>
          </c:tx>
          <c:spPr>
            <a:ln w="25400" cap="rnd">
              <a:noFill/>
              <a:round/>
            </a:ln>
            <a:effectLst/>
          </c:spPr>
          <c:marker>
            <c:symbol val="circle"/>
            <c:size val="5"/>
            <c:spPr>
              <a:solidFill>
                <a:schemeClr val="bg1"/>
              </a:solidFill>
              <a:ln w="9525">
                <a:noFill/>
              </a:ln>
              <a:effectLst/>
            </c:spPr>
          </c:marker>
          <c:trendline>
            <c:spPr>
              <a:ln w="31750" cap="rnd">
                <a:solidFill>
                  <a:schemeClr val="bg1"/>
                </a:solidFill>
                <a:prstDash val="solid"/>
              </a:ln>
              <a:effectLst/>
            </c:spPr>
            <c:trendlineType val="linear"/>
            <c:dispRSqr val="0"/>
            <c:dispEq val="0"/>
          </c:trendline>
          <c:xVal>
            <c:numRef>
              <c:f>Drilling_equipment_data!$D$2:$D$101</c:f>
              <c:numCache>
                <c:formatCode>0.00</c:formatCode>
                <c:ptCount val="100"/>
                <c:pt idx="0">
                  <c:v>13.47</c:v>
                </c:pt>
                <c:pt idx="1">
                  <c:v>10.62</c:v>
                </c:pt>
                <c:pt idx="2">
                  <c:v>14.9</c:v>
                </c:pt>
                <c:pt idx="3">
                  <c:v>13.23</c:v>
                </c:pt>
                <c:pt idx="4">
                  <c:v>13.7</c:v>
                </c:pt>
                <c:pt idx="5">
                  <c:v>11</c:v>
                </c:pt>
                <c:pt idx="6">
                  <c:v>12.99</c:v>
                </c:pt>
                <c:pt idx="7">
                  <c:v>14.03</c:v>
                </c:pt>
                <c:pt idx="8">
                  <c:v>13.62</c:v>
                </c:pt>
                <c:pt idx="9">
                  <c:v>10.89</c:v>
                </c:pt>
                <c:pt idx="10">
                  <c:v>11.36</c:v>
                </c:pt>
                <c:pt idx="11">
                  <c:v>12.18</c:v>
                </c:pt>
                <c:pt idx="12">
                  <c:v>13.96</c:v>
                </c:pt>
                <c:pt idx="13">
                  <c:v>10.029999999999999</c:v>
                </c:pt>
                <c:pt idx="14">
                  <c:v>13.3</c:v>
                </c:pt>
                <c:pt idx="15">
                  <c:v>13.91</c:v>
                </c:pt>
                <c:pt idx="16">
                  <c:v>14.41</c:v>
                </c:pt>
                <c:pt idx="17">
                  <c:v>12.81</c:v>
                </c:pt>
                <c:pt idx="18">
                  <c:v>14.23</c:v>
                </c:pt>
                <c:pt idx="19">
                  <c:v>14.33</c:v>
                </c:pt>
                <c:pt idx="20">
                  <c:v>14.43</c:v>
                </c:pt>
                <c:pt idx="21">
                  <c:v>11.48</c:v>
                </c:pt>
                <c:pt idx="22">
                  <c:v>13.89</c:v>
                </c:pt>
                <c:pt idx="23">
                  <c:v>10.77</c:v>
                </c:pt>
                <c:pt idx="24">
                  <c:v>10.6</c:v>
                </c:pt>
                <c:pt idx="25">
                  <c:v>14.77</c:v>
                </c:pt>
                <c:pt idx="26">
                  <c:v>12.09</c:v>
                </c:pt>
                <c:pt idx="27">
                  <c:v>13.16</c:v>
                </c:pt>
                <c:pt idx="28">
                  <c:v>14.87</c:v>
                </c:pt>
                <c:pt idx="29">
                  <c:v>10.6</c:v>
                </c:pt>
                <c:pt idx="30">
                  <c:v>12.1</c:v>
                </c:pt>
                <c:pt idx="31">
                  <c:v>13.97</c:v>
                </c:pt>
                <c:pt idx="32">
                  <c:v>13.71</c:v>
                </c:pt>
                <c:pt idx="33">
                  <c:v>11.18</c:v>
                </c:pt>
                <c:pt idx="34">
                  <c:v>10.029999999999999</c:v>
                </c:pt>
                <c:pt idx="35">
                  <c:v>13.6</c:v>
                </c:pt>
                <c:pt idx="36">
                  <c:v>11.86</c:v>
                </c:pt>
                <c:pt idx="37">
                  <c:v>13.5</c:v>
                </c:pt>
                <c:pt idx="38">
                  <c:v>11.14</c:v>
                </c:pt>
                <c:pt idx="39">
                  <c:v>10.33</c:v>
                </c:pt>
                <c:pt idx="40">
                  <c:v>13.58</c:v>
                </c:pt>
                <c:pt idx="41">
                  <c:v>13.12</c:v>
                </c:pt>
                <c:pt idx="42">
                  <c:v>10.29</c:v>
                </c:pt>
                <c:pt idx="43">
                  <c:v>14.24</c:v>
                </c:pt>
                <c:pt idx="44">
                  <c:v>10.82</c:v>
                </c:pt>
                <c:pt idx="45">
                  <c:v>14.52</c:v>
                </c:pt>
                <c:pt idx="46">
                  <c:v>14.87</c:v>
                </c:pt>
                <c:pt idx="47">
                  <c:v>11.19</c:v>
                </c:pt>
                <c:pt idx="48">
                  <c:v>11.4</c:v>
                </c:pt>
                <c:pt idx="49">
                  <c:v>10.3</c:v>
                </c:pt>
                <c:pt idx="50">
                  <c:v>12.17</c:v>
                </c:pt>
                <c:pt idx="51">
                  <c:v>13.57</c:v>
                </c:pt>
                <c:pt idx="52">
                  <c:v>11.82</c:v>
                </c:pt>
                <c:pt idx="53">
                  <c:v>12.79</c:v>
                </c:pt>
                <c:pt idx="54">
                  <c:v>12.64</c:v>
                </c:pt>
                <c:pt idx="55">
                  <c:v>12.15</c:v>
                </c:pt>
                <c:pt idx="56">
                  <c:v>13.68</c:v>
                </c:pt>
                <c:pt idx="57">
                  <c:v>11.11</c:v>
                </c:pt>
                <c:pt idx="58">
                  <c:v>11.04</c:v>
                </c:pt>
                <c:pt idx="59">
                  <c:v>14.98</c:v>
                </c:pt>
                <c:pt idx="60">
                  <c:v>11.82</c:v>
                </c:pt>
                <c:pt idx="61">
                  <c:v>13.88</c:v>
                </c:pt>
                <c:pt idx="62">
                  <c:v>12.22</c:v>
                </c:pt>
                <c:pt idx="63">
                  <c:v>13.5</c:v>
                </c:pt>
                <c:pt idx="64">
                  <c:v>10.220000000000001</c:v>
                </c:pt>
                <c:pt idx="65">
                  <c:v>13.83</c:v>
                </c:pt>
                <c:pt idx="66">
                  <c:v>14.16</c:v>
                </c:pt>
                <c:pt idx="67">
                  <c:v>10.81</c:v>
                </c:pt>
                <c:pt idx="68">
                  <c:v>11.81</c:v>
                </c:pt>
                <c:pt idx="69">
                  <c:v>11.85</c:v>
                </c:pt>
                <c:pt idx="70">
                  <c:v>12.28</c:v>
                </c:pt>
                <c:pt idx="71">
                  <c:v>14.8</c:v>
                </c:pt>
                <c:pt idx="72">
                  <c:v>13.15</c:v>
                </c:pt>
                <c:pt idx="73">
                  <c:v>14.81</c:v>
                </c:pt>
                <c:pt idx="74">
                  <c:v>12.85</c:v>
                </c:pt>
                <c:pt idx="75">
                  <c:v>14.01</c:v>
                </c:pt>
                <c:pt idx="76">
                  <c:v>11.59</c:v>
                </c:pt>
                <c:pt idx="77">
                  <c:v>13.7</c:v>
                </c:pt>
                <c:pt idx="78">
                  <c:v>13.76</c:v>
                </c:pt>
                <c:pt idx="79">
                  <c:v>11.34</c:v>
                </c:pt>
                <c:pt idx="80">
                  <c:v>13.83</c:v>
                </c:pt>
                <c:pt idx="81">
                  <c:v>14.78</c:v>
                </c:pt>
                <c:pt idx="82">
                  <c:v>14.99</c:v>
                </c:pt>
                <c:pt idx="83">
                  <c:v>11.46</c:v>
                </c:pt>
                <c:pt idx="84">
                  <c:v>14.84</c:v>
                </c:pt>
                <c:pt idx="85">
                  <c:v>10.44</c:v>
                </c:pt>
                <c:pt idx="86">
                  <c:v>13.19</c:v>
                </c:pt>
                <c:pt idx="87">
                  <c:v>12.54</c:v>
                </c:pt>
                <c:pt idx="88">
                  <c:v>10.52</c:v>
                </c:pt>
                <c:pt idx="89">
                  <c:v>11.65</c:v>
                </c:pt>
                <c:pt idx="90">
                  <c:v>11.29</c:v>
                </c:pt>
                <c:pt idx="91">
                  <c:v>11.03</c:v>
                </c:pt>
                <c:pt idx="92">
                  <c:v>12.58</c:v>
                </c:pt>
                <c:pt idx="93">
                  <c:v>13.08</c:v>
                </c:pt>
                <c:pt idx="94">
                  <c:v>10.48</c:v>
                </c:pt>
                <c:pt idx="95">
                  <c:v>11.43</c:v>
                </c:pt>
                <c:pt idx="96">
                  <c:v>12.27</c:v>
                </c:pt>
                <c:pt idx="97">
                  <c:v>13.57</c:v>
                </c:pt>
                <c:pt idx="98">
                  <c:v>10.44</c:v>
                </c:pt>
                <c:pt idx="99">
                  <c:v>13.13</c:v>
                </c:pt>
              </c:numCache>
            </c:numRef>
          </c:xVal>
          <c:yVal>
            <c:numRef>
              <c:f>Drilling_equipment_data!$H$2:$H$101</c:f>
              <c:numCache>
                <c:formatCode>0</c:formatCode>
                <c:ptCount val="100"/>
                <c:pt idx="0">
                  <c:v>33</c:v>
                </c:pt>
                <c:pt idx="1">
                  <c:v>23</c:v>
                </c:pt>
                <c:pt idx="2">
                  <c:v>30</c:v>
                </c:pt>
                <c:pt idx="3">
                  <c:v>26</c:v>
                </c:pt>
                <c:pt idx="4">
                  <c:v>21</c:v>
                </c:pt>
                <c:pt idx="5">
                  <c:v>21</c:v>
                </c:pt>
                <c:pt idx="6">
                  <c:v>38</c:v>
                </c:pt>
                <c:pt idx="7">
                  <c:v>40</c:v>
                </c:pt>
                <c:pt idx="8">
                  <c:v>35</c:v>
                </c:pt>
                <c:pt idx="9">
                  <c:v>21</c:v>
                </c:pt>
                <c:pt idx="10">
                  <c:v>25</c:v>
                </c:pt>
                <c:pt idx="11">
                  <c:v>39</c:v>
                </c:pt>
                <c:pt idx="12">
                  <c:v>26</c:v>
                </c:pt>
                <c:pt idx="13">
                  <c:v>39</c:v>
                </c:pt>
                <c:pt idx="14">
                  <c:v>34</c:v>
                </c:pt>
                <c:pt idx="15">
                  <c:v>20</c:v>
                </c:pt>
                <c:pt idx="16">
                  <c:v>40</c:v>
                </c:pt>
                <c:pt idx="17">
                  <c:v>30</c:v>
                </c:pt>
                <c:pt idx="18">
                  <c:v>26</c:v>
                </c:pt>
                <c:pt idx="19">
                  <c:v>36</c:v>
                </c:pt>
                <c:pt idx="20">
                  <c:v>24</c:v>
                </c:pt>
                <c:pt idx="21">
                  <c:v>26</c:v>
                </c:pt>
                <c:pt idx="22">
                  <c:v>20</c:v>
                </c:pt>
                <c:pt idx="23">
                  <c:v>31</c:v>
                </c:pt>
                <c:pt idx="24">
                  <c:v>26</c:v>
                </c:pt>
                <c:pt idx="25">
                  <c:v>29</c:v>
                </c:pt>
                <c:pt idx="26">
                  <c:v>31</c:v>
                </c:pt>
                <c:pt idx="27">
                  <c:v>22</c:v>
                </c:pt>
                <c:pt idx="28">
                  <c:v>31</c:v>
                </c:pt>
                <c:pt idx="29">
                  <c:v>33</c:v>
                </c:pt>
                <c:pt idx="30">
                  <c:v>32</c:v>
                </c:pt>
                <c:pt idx="31">
                  <c:v>28</c:v>
                </c:pt>
                <c:pt idx="32">
                  <c:v>38</c:v>
                </c:pt>
                <c:pt idx="33">
                  <c:v>40</c:v>
                </c:pt>
                <c:pt idx="34">
                  <c:v>29</c:v>
                </c:pt>
                <c:pt idx="35">
                  <c:v>34</c:v>
                </c:pt>
                <c:pt idx="36">
                  <c:v>34</c:v>
                </c:pt>
                <c:pt idx="37">
                  <c:v>29</c:v>
                </c:pt>
                <c:pt idx="38">
                  <c:v>21</c:v>
                </c:pt>
                <c:pt idx="39">
                  <c:v>40</c:v>
                </c:pt>
                <c:pt idx="40">
                  <c:v>37</c:v>
                </c:pt>
                <c:pt idx="41">
                  <c:v>35</c:v>
                </c:pt>
                <c:pt idx="42">
                  <c:v>25</c:v>
                </c:pt>
                <c:pt idx="43">
                  <c:v>25</c:v>
                </c:pt>
                <c:pt idx="44">
                  <c:v>37</c:v>
                </c:pt>
                <c:pt idx="45">
                  <c:v>39</c:v>
                </c:pt>
                <c:pt idx="46">
                  <c:v>28</c:v>
                </c:pt>
                <c:pt idx="47">
                  <c:v>24</c:v>
                </c:pt>
                <c:pt idx="48">
                  <c:v>26</c:v>
                </c:pt>
                <c:pt idx="49">
                  <c:v>39</c:v>
                </c:pt>
                <c:pt idx="50">
                  <c:v>25</c:v>
                </c:pt>
                <c:pt idx="51">
                  <c:v>37</c:v>
                </c:pt>
                <c:pt idx="52">
                  <c:v>25</c:v>
                </c:pt>
                <c:pt idx="53">
                  <c:v>31</c:v>
                </c:pt>
                <c:pt idx="54">
                  <c:v>27</c:v>
                </c:pt>
                <c:pt idx="55">
                  <c:v>30</c:v>
                </c:pt>
                <c:pt idx="56">
                  <c:v>20</c:v>
                </c:pt>
                <c:pt idx="57">
                  <c:v>32</c:v>
                </c:pt>
                <c:pt idx="58">
                  <c:v>36</c:v>
                </c:pt>
                <c:pt idx="59">
                  <c:v>31</c:v>
                </c:pt>
                <c:pt idx="60">
                  <c:v>23</c:v>
                </c:pt>
                <c:pt idx="61">
                  <c:v>20</c:v>
                </c:pt>
                <c:pt idx="62">
                  <c:v>39</c:v>
                </c:pt>
                <c:pt idx="63">
                  <c:v>31</c:v>
                </c:pt>
                <c:pt idx="64">
                  <c:v>38</c:v>
                </c:pt>
                <c:pt idx="65">
                  <c:v>36</c:v>
                </c:pt>
                <c:pt idx="66">
                  <c:v>38</c:v>
                </c:pt>
                <c:pt idx="67">
                  <c:v>36</c:v>
                </c:pt>
                <c:pt idx="68">
                  <c:v>23</c:v>
                </c:pt>
                <c:pt idx="69">
                  <c:v>24</c:v>
                </c:pt>
                <c:pt idx="70">
                  <c:v>21</c:v>
                </c:pt>
                <c:pt idx="71">
                  <c:v>29</c:v>
                </c:pt>
                <c:pt idx="72">
                  <c:v>37</c:v>
                </c:pt>
                <c:pt idx="73">
                  <c:v>33</c:v>
                </c:pt>
                <c:pt idx="74">
                  <c:v>32</c:v>
                </c:pt>
                <c:pt idx="75">
                  <c:v>38</c:v>
                </c:pt>
                <c:pt idx="76">
                  <c:v>37</c:v>
                </c:pt>
                <c:pt idx="77">
                  <c:v>21</c:v>
                </c:pt>
                <c:pt idx="78">
                  <c:v>33</c:v>
                </c:pt>
                <c:pt idx="79">
                  <c:v>29</c:v>
                </c:pt>
                <c:pt idx="80">
                  <c:v>34</c:v>
                </c:pt>
                <c:pt idx="81">
                  <c:v>32</c:v>
                </c:pt>
                <c:pt idx="82">
                  <c:v>33</c:v>
                </c:pt>
                <c:pt idx="83">
                  <c:v>32</c:v>
                </c:pt>
                <c:pt idx="84">
                  <c:v>35</c:v>
                </c:pt>
                <c:pt idx="85">
                  <c:v>34</c:v>
                </c:pt>
                <c:pt idx="86">
                  <c:v>33</c:v>
                </c:pt>
                <c:pt idx="87">
                  <c:v>25</c:v>
                </c:pt>
                <c:pt idx="88">
                  <c:v>23</c:v>
                </c:pt>
                <c:pt idx="89">
                  <c:v>30</c:v>
                </c:pt>
                <c:pt idx="90">
                  <c:v>24</c:v>
                </c:pt>
                <c:pt idx="91">
                  <c:v>25</c:v>
                </c:pt>
                <c:pt idx="92">
                  <c:v>39</c:v>
                </c:pt>
                <c:pt idx="93">
                  <c:v>22</c:v>
                </c:pt>
                <c:pt idx="94">
                  <c:v>31</c:v>
                </c:pt>
                <c:pt idx="95">
                  <c:v>36</c:v>
                </c:pt>
                <c:pt idx="96">
                  <c:v>40</c:v>
                </c:pt>
                <c:pt idx="97">
                  <c:v>35</c:v>
                </c:pt>
                <c:pt idx="98">
                  <c:v>31</c:v>
                </c:pt>
                <c:pt idx="99">
                  <c:v>36</c:v>
                </c:pt>
              </c:numCache>
            </c:numRef>
          </c:yVal>
          <c:smooth val="0"/>
          <c:extLst>
            <c:ext xmlns:c16="http://schemas.microsoft.com/office/drawing/2014/chart" uri="{C3380CC4-5D6E-409C-BE32-E72D297353CC}">
              <c16:uniqueId val="{00000004-49D1-4313-9672-12D705D548DF}"/>
            </c:ext>
          </c:extLst>
        </c:ser>
        <c:dLbls>
          <c:showLegendKey val="0"/>
          <c:showVal val="0"/>
          <c:showCatName val="0"/>
          <c:showSerName val="0"/>
          <c:showPercent val="0"/>
          <c:showBubbleSize val="0"/>
        </c:dLbls>
        <c:axId val="648875168"/>
        <c:axId val="648874752"/>
      </c:scatterChart>
      <c:valAx>
        <c:axId val="648875168"/>
        <c:scaling>
          <c:orientation val="minMax"/>
          <c:max val="15"/>
          <c:min val="10"/>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100" b="1" i="0" u="none" strike="noStrike" kern="1200" baseline="0">
                    <a:solidFill>
                      <a:schemeClr val="bg1"/>
                    </a:solidFill>
                    <a:latin typeface="Arial Black" panose="020B0A04020102020204" pitchFamily="34" charset="0"/>
                    <a:ea typeface="+mn-ea"/>
                    <a:cs typeface="+mn-cs"/>
                  </a:defRPr>
                </a:pPr>
                <a:r>
                  <a:rPr lang="en-US" sz="1100" b="1">
                    <a:solidFill>
                      <a:schemeClr val="bg1"/>
                    </a:solidFill>
                    <a:latin typeface="Arial Black" panose="020B0A04020102020204" pitchFamily="34" charset="0"/>
                  </a:rPr>
                  <a:t>Weight</a:t>
                </a:r>
                <a:r>
                  <a:rPr lang="en-US" sz="1100" b="1" baseline="0">
                    <a:solidFill>
                      <a:schemeClr val="bg1"/>
                    </a:solidFill>
                    <a:latin typeface="Arial Black" panose="020B0A04020102020204" pitchFamily="34" charset="0"/>
                  </a:rPr>
                  <a:t> on Bit(tonnes)</a:t>
                </a:r>
                <a:endParaRPr lang="en-US" sz="1100" b="1">
                  <a:solidFill>
                    <a:schemeClr val="bg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Black" panose="020B0A04020102020204" pitchFamily="34" charset="0"/>
                  <a:ea typeface="+mn-ea"/>
                  <a:cs typeface="+mn-cs"/>
                </a:defRPr>
              </a:pPr>
              <a:endParaRPr lang="en-UG"/>
            </a:p>
          </c:txPr>
        </c:title>
        <c:numFmt formatCode="0.00"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648874752"/>
        <c:crosses val="autoZero"/>
        <c:crossBetween val="midCat"/>
      </c:valAx>
      <c:valAx>
        <c:axId val="648874752"/>
        <c:scaling>
          <c:orientation val="minMax"/>
          <c:max val="43"/>
          <c:min val="19"/>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648875168"/>
        <c:crosses val="autoZero"/>
        <c:crossBetween val="midCat"/>
      </c:valAx>
      <c:spPr>
        <a:noFill/>
        <a:ln>
          <a:noFill/>
        </a:ln>
        <a:effectLst/>
      </c:spPr>
    </c:plotArea>
    <c:plotVisOnly val="1"/>
    <c:dispBlanksAs val="gap"/>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412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Maintenance_condition_pivots!$AB$3</c:f>
              <c:strCache>
                <c:ptCount val="1"/>
                <c:pt idx="0">
                  <c:v>Average of Downtime_Duration_minutes</c:v>
                </c:pt>
              </c:strCache>
            </c:strRef>
          </c:tx>
          <c:spPr>
            <a:ln w="41275" cap="rnd">
              <a:solidFill>
                <a:srgbClr val="ED7D31"/>
              </a:solidFill>
              <a:round/>
            </a:ln>
            <a:effectLst/>
          </c:spPr>
          <c:marker>
            <c:symbol val="none"/>
          </c:marker>
          <c:cat>
            <c:strRef>
              <c:f>Maintenance_condition_pivots!$AA$4:$AA$16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Maintenance_condition_pivots!$AB$4:$AB$16</c:f>
              <c:numCache>
                <c:formatCode>General</c:formatCode>
                <c:ptCount val="12"/>
                <c:pt idx="0">
                  <c:v>64.5</c:v>
                </c:pt>
                <c:pt idx="1">
                  <c:v>58.111111111111114</c:v>
                </c:pt>
                <c:pt idx="2">
                  <c:v>74.375</c:v>
                </c:pt>
                <c:pt idx="3">
                  <c:v>46.090909090909093</c:v>
                </c:pt>
                <c:pt idx="4">
                  <c:v>43.222222222222221</c:v>
                </c:pt>
                <c:pt idx="5">
                  <c:v>37.666666666666664</c:v>
                </c:pt>
                <c:pt idx="6">
                  <c:v>54</c:v>
                </c:pt>
                <c:pt idx="7">
                  <c:v>57.384615384615387</c:v>
                </c:pt>
                <c:pt idx="8">
                  <c:v>50.636363636363633</c:v>
                </c:pt>
                <c:pt idx="9">
                  <c:v>83.5</c:v>
                </c:pt>
                <c:pt idx="10">
                  <c:v>37.25</c:v>
                </c:pt>
                <c:pt idx="11">
                  <c:v>63.166666666666664</c:v>
                </c:pt>
              </c:numCache>
            </c:numRef>
          </c:val>
          <c:smooth val="0"/>
          <c:extLst>
            <c:ext xmlns:c16="http://schemas.microsoft.com/office/drawing/2014/chart" uri="{C3380CC4-5D6E-409C-BE32-E72D297353CC}">
              <c16:uniqueId val="{00000007-5A54-4103-BECD-F347B2AC0DE1}"/>
            </c:ext>
          </c:extLst>
        </c:ser>
        <c:ser>
          <c:idx val="1"/>
          <c:order val="1"/>
          <c:tx>
            <c:strRef>
              <c:f>Maintenance_condition_pivots!$AC$3</c:f>
              <c:strCache>
                <c:ptCount val="1"/>
                <c:pt idx="0">
                  <c:v>Average of Oil_Viscosity_cSt</c:v>
                </c:pt>
              </c:strCache>
            </c:strRef>
          </c:tx>
          <c:spPr>
            <a:ln w="28575" cap="rnd">
              <a:solidFill>
                <a:srgbClr val="000000"/>
              </a:solidFill>
              <a:round/>
            </a:ln>
            <a:effectLst/>
          </c:spPr>
          <c:marker>
            <c:symbol val="none"/>
          </c:marker>
          <c:cat>
            <c:strRef>
              <c:f>Maintenance_condition_pivots!$AA$4:$AA$16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Maintenance_condition_pivots!$AC$4:$AC$16</c:f>
              <c:numCache>
                <c:formatCode>General</c:formatCode>
                <c:ptCount val="12"/>
                <c:pt idx="0">
                  <c:v>59.772500000000001</c:v>
                </c:pt>
                <c:pt idx="1">
                  <c:v>48.404444444444444</c:v>
                </c:pt>
                <c:pt idx="2">
                  <c:v>59.725000000000001</c:v>
                </c:pt>
                <c:pt idx="3">
                  <c:v>48.56636363636364</c:v>
                </c:pt>
                <c:pt idx="4">
                  <c:v>68.237777777777779</c:v>
                </c:pt>
                <c:pt idx="5">
                  <c:v>74.865555555555545</c:v>
                </c:pt>
                <c:pt idx="6">
                  <c:v>72.525000000000006</c:v>
                </c:pt>
                <c:pt idx="7">
                  <c:v>70.787692307692311</c:v>
                </c:pt>
                <c:pt idx="8">
                  <c:v>65.290909090909096</c:v>
                </c:pt>
                <c:pt idx="9">
                  <c:v>74.545000000000002</c:v>
                </c:pt>
                <c:pt idx="10">
                  <c:v>54.987499999999997</c:v>
                </c:pt>
                <c:pt idx="11">
                  <c:v>67.006666666666675</c:v>
                </c:pt>
              </c:numCache>
            </c:numRef>
          </c:val>
          <c:smooth val="0"/>
          <c:extLst>
            <c:ext xmlns:c16="http://schemas.microsoft.com/office/drawing/2014/chart" uri="{C3380CC4-5D6E-409C-BE32-E72D297353CC}">
              <c16:uniqueId val="{00000008-5A54-4103-BECD-F347B2AC0DE1}"/>
            </c:ext>
          </c:extLst>
        </c:ser>
        <c:dLbls>
          <c:showLegendKey val="0"/>
          <c:showVal val="0"/>
          <c:showCatName val="0"/>
          <c:showSerName val="0"/>
          <c:showPercent val="0"/>
          <c:showBubbleSize val="0"/>
        </c:dLbls>
        <c:smooth val="0"/>
        <c:axId val="744288304"/>
        <c:axId val="744290384"/>
      </c:lineChart>
      <c:catAx>
        <c:axId val="7442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1" i="0" u="none" strike="noStrike" kern="1200" baseline="0">
                <a:solidFill>
                  <a:schemeClr val="bg1"/>
                </a:solidFill>
                <a:latin typeface="+mn-lt"/>
                <a:ea typeface="+mn-ea"/>
                <a:cs typeface="+mn-cs"/>
              </a:defRPr>
            </a:pPr>
            <a:endParaRPr lang="en-UG"/>
          </a:p>
        </c:txPr>
        <c:crossAx val="744290384"/>
        <c:crosses val="autoZero"/>
        <c:auto val="1"/>
        <c:lblAlgn val="ctr"/>
        <c:lblOffset val="100"/>
        <c:noMultiLvlLbl val="0"/>
      </c:catAx>
      <c:valAx>
        <c:axId val="744290384"/>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G"/>
          </a:p>
        </c:txPr>
        <c:crossAx val="744288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data.xlsx]Maintenance_condition_pivots!PivotTable5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EE0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Maintenance_condition_pivots!$AB$26</c:f>
              <c:strCache>
                <c:ptCount val="1"/>
                <c:pt idx="0">
                  <c:v>Average of Oil_Viscosity_cSt</c:v>
                </c:pt>
              </c:strCache>
            </c:strRef>
          </c:tx>
          <c:spPr>
            <a:ln w="28575" cap="rnd">
              <a:solidFill>
                <a:srgbClr val="000000"/>
              </a:solidFill>
              <a:round/>
            </a:ln>
            <a:effectLst/>
          </c:spPr>
          <c:marker>
            <c:symbol val="none"/>
          </c:marker>
          <c:cat>
            <c:strRef>
              <c:f>Maintenance_condition_pivots!$AA$27:$AA$39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Maintenance_condition_pivots!$AB$27:$AB$39</c:f>
              <c:numCache>
                <c:formatCode>General</c:formatCode>
                <c:ptCount val="12"/>
                <c:pt idx="0">
                  <c:v>59.772500000000001</c:v>
                </c:pt>
                <c:pt idx="1">
                  <c:v>48.404444444444444</c:v>
                </c:pt>
                <c:pt idx="2">
                  <c:v>59.725000000000001</c:v>
                </c:pt>
                <c:pt idx="3">
                  <c:v>48.56636363636364</c:v>
                </c:pt>
                <c:pt idx="4">
                  <c:v>68.237777777777779</c:v>
                </c:pt>
                <c:pt idx="5">
                  <c:v>74.865555555555545</c:v>
                </c:pt>
                <c:pt idx="6">
                  <c:v>72.525000000000006</c:v>
                </c:pt>
                <c:pt idx="7">
                  <c:v>70.787692307692311</c:v>
                </c:pt>
                <c:pt idx="8">
                  <c:v>65.290909090909096</c:v>
                </c:pt>
                <c:pt idx="9">
                  <c:v>74.545000000000002</c:v>
                </c:pt>
                <c:pt idx="10">
                  <c:v>54.987499999999997</c:v>
                </c:pt>
                <c:pt idx="11">
                  <c:v>67.006666666666675</c:v>
                </c:pt>
              </c:numCache>
            </c:numRef>
          </c:val>
          <c:smooth val="0"/>
          <c:extLst>
            <c:ext xmlns:c16="http://schemas.microsoft.com/office/drawing/2014/chart" uri="{C3380CC4-5D6E-409C-BE32-E72D297353CC}">
              <c16:uniqueId val="{00000003-F557-4C8A-A71D-FB343E1C2ACE}"/>
            </c:ext>
          </c:extLst>
        </c:ser>
        <c:ser>
          <c:idx val="1"/>
          <c:order val="1"/>
          <c:tx>
            <c:strRef>
              <c:f>Maintenance_condition_pivots!$AC$26</c:f>
              <c:strCache>
                <c:ptCount val="1"/>
                <c:pt idx="0">
                  <c:v>Average of Bearing_Temperature_F</c:v>
                </c:pt>
              </c:strCache>
            </c:strRef>
          </c:tx>
          <c:spPr>
            <a:ln w="28575" cap="rnd">
              <a:solidFill>
                <a:srgbClr val="FEE0D2"/>
              </a:solidFill>
              <a:round/>
            </a:ln>
            <a:effectLst/>
          </c:spPr>
          <c:marker>
            <c:symbol val="none"/>
          </c:marker>
          <c:cat>
            <c:strRef>
              <c:f>Maintenance_condition_pivots!$AA$27:$AA$39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Maintenance_condition_pivots!$AC$27:$AC$39</c:f>
              <c:numCache>
                <c:formatCode>General</c:formatCode>
                <c:ptCount val="12"/>
                <c:pt idx="0">
                  <c:v>196</c:v>
                </c:pt>
                <c:pt idx="1">
                  <c:v>202.22222222222223</c:v>
                </c:pt>
                <c:pt idx="2">
                  <c:v>202.75</c:v>
                </c:pt>
                <c:pt idx="3">
                  <c:v>185.09090909090909</c:v>
                </c:pt>
                <c:pt idx="4">
                  <c:v>227</c:v>
                </c:pt>
                <c:pt idx="5">
                  <c:v>193.66666666666666</c:v>
                </c:pt>
                <c:pt idx="6">
                  <c:v>182.5</c:v>
                </c:pt>
                <c:pt idx="7">
                  <c:v>199.61538461538461</c:v>
                </c:pt>
                <c:pt idx="8">
                  <c:v>203.63636363636363</c:v>
                </c:pt>
                <c:pt idx="9">
                  <c:v>208</c:v>
                </c:pt>
                <c:pt idx="10">
                  <c:v>179.75</c:v>
                </c:pt>
                <c:pt idx="11">
                  <c:v>207</c:v>
                </c:pt>
              </c:numCache>
            </c:numRef>
          </c:val>
          <c:smooth val="0"/>
          <c:extLst>
            <c:ext xmlns:c16="http://schemas.microsoft.com/office/drawing/2014/chart" uri="{C3380CC4-5D6E-409C-BE32-E72D297353CC}">
              <c16:uniqueId val="{00000004-F557-4C8A-A71D-FB343E1C2ACE}"/>
            </c:ext>
          </c:extLst>
        </c:ser>
        <c:dLbls>
          <c:showLegendKey val="0"/>
          <c:showVal val="0"/>
          <c:showCatName val="0"/>
          <c:showSerName val="0"/>
          <c:showPercent val="0"/>
          <c:showBubbleSize val="0"/>
        </c:dLbls>
        <c:smooth val="0"/>
        <c:axId val="744250864"/>
        <c:axId val="744244624"/>
      </c:lineChart>
      <c:catAx>
        <c:axId val="74425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G"/>
          </a:p>
        </c:txPr>
        <c:crossAx val="744244624"/>
        <c:crosses val="autoZero"/>
        <c:auto val="1"/>
        <c:lblAlgn val="ctr"/>
        <c:lblOffset val="100"/>
        <c:noMultiLvlLbl val="0"/>
      </c:catAx>
      <c:valAx>
        <c:axId val="7442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G"/>
          </a:p>
        </c:txPr>
        <c:crossAx val="744250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data.xlsx]Production_equipment_pivot!PivotTable6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EE0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Production_equipment_pivot!$E$7</c:f>
              <c:strCache>
                <c:ptCount val="1"/>
                <c:pt idx="0">
                  <c:v>Average of Flow_Rate_barrels_per_day</c:v>
                </c:pt>
              </c:strCache>
            </c:strRef>
          </c:tx>
          <c:spPr>
            <a:ln w="28575" cap="rnd">
              <a:solidFill>
                <a:srgbClr val="000000"/>
              </a:solidFill>
              <a:round/>
            </a:ln>
            <a:effectLst/>
          </c:spPr>
          <c:marker>
            <c:symbol val="none"/>
          </c:marker>
          <c:cat>
            <c:strRef>
              <c:f>Production_equipment_pivot!$D$8:$D$20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Production_equipment_pivot!$E$8:$E$20</c:f>
              <c:numCache>
                <c:formatCode>General</c:formatCode>
                <c:ptCount val="12"/>
                <c:pt idx="0">
                  <c:v>2825.8571428571427</c:v>
                </c:pt>
                <c:pt idx="1">
                  <c:v>2595</c:v>
                </c:pt>
                <c:pt idx="2">
                  <c:v>2815.294117647059</c:v>
                </c:pt>
                <c:pt idx="3">
                  <c:v>2496.9</c:v>
                </c:pt>
                <c:pt idx="4">
                  <c:v>3272</c:v>
                </c:pt>
                <c:pt idx="5">
                  <c:v>2873.125</c:v>
                </c:pt>
                <c:pt idx="6">
                  <c:v>2986</c:v>
                </c:pt>
                <c:pt idx="7">
                  <c:v>2602.5</c:v>
                </c:pt>
                <c:pt idx="8">
                  <c:v>2955.6666666666665</c:v>
                </c:pt>
                <c:pt idx="9">
                  <c:v>2265</c:v>
                </c:pt>
                <c:pt idx="10">
                  <c:v>3636</c:v>
                </c:pt>
                <c:pt idx="11">
                  <c:v>2458</c:v>
                </c:pt>
              </c:numCache>
            </c:numRef>
          </c:val>
          <c:smooth val="0"/>
          <c:extLst>
            <c:ext xmlns:c16="http://schemas.microsoft.com/office/drawing/2014/chart" uri="{C3380CC4-5D6E-409C-BE32-E72D297353CC}">
              <c16:uniqueId val="{00000000-30CB-4713-BAFF-47294FD5194B}"/>
            </c:ext>
          </c:extLst>
        </c:ser>
        <c:ser>
          <c:idx val="1"/>
          <c:order val="1"/>
          <c:tx>
            <c:strRef>
              <c:f>Production_equipment_pivot!$F$7</c:f>
              <c:strCache>
                <c:ptCount val="1"/>
                <c:pt idx="0">
                  <c:v>Average of Wellhead_Pressure_psi</c:v>
                </c:pt>
              </c:strCache>
            </c:strRef>
          </c:tx>
          <c:spPr>
            <a:ln w="28575" cap="rnd">
              <a:solidFill>
                <a:srgbClr val="FEE0D2"/>
              </a:solidFill>
              <a:round/>
            </a:ln>
            <a:effectLst/>
          </c:spPr>
          <c:marker>
            <c:symbol val="none"/>
          </c:marker>
          <c:cat>
            <c:strRef>
              <c:f>Production_equipment_pivot!$D$8:$D$20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Production_equipment_pivot!$F$8:$F$20</c:f>
              <c:numCache>
                <c:formatCode>General</c:formatCode>
                <c:ptCount val="12"/>
                <c:pt idx="0">
                  <c:v>1936</c:v>
                </c:pt>
                <c:pt idx="1">
                  <c:v>2222.125</c:v>
                </c:pt>
                <c:pt idx="2">
                  <c:v>1940.1764705882354</c:v>
                </c:pt>
                <c:pt idx="3">
                  <c:v>2185</c:v>
                </c:pt>
                <c:pt idx="4">
                  <c:v>2004</c:v>
                </c:pt>
                <c:pt idx="5">
                  <c:v>2126.125</c:v>
                </c:pt>
                <c:pt idx="6">
                  <c:v>1962.2222222222222</c:v>
                </c:pt>
                <c:pt idx="7">
                  <c:v>1983</c:v>
                </c:pt>
                <c:pt idx="8">
                  <c:v>1827.75</c:v>
                </c:pt>
                <c:pt idx="9">
                  <c:v>1874.6666666666667</c:v>
                </c:pt>
                <c:pt idx="10">
                  <c:v>1669.3333333333333</c:v>
                </c:pt>
                <c:pt idx="11">
                  <c:v>2040.6</c:v>
                </c:pt>
              </c:numCache>
            </c:numRef>
          </c:val>
          <c:smooth val="0"/>
          <c:extLst>
            <c:ext xmlns:c16="http://schemas.microsoft.com/office/drawing/2014/chart" uri="{C3380CC4-5D6E-409C-BE32-E72D297353CC}">
              <c16:uniqueId val="{00000001-30CB-4713-BAFF-47294FD5194B}"/>
            </c:ext>
          </c:extLst>
        </c:ser>
        <c:dLbls>
          <c:showLegendKey val="0"/>
          <c:showVal val="0"/>
          <c:showCatName val="0"/>
          <c:showSerName val="0"/>
          <c:showPercent val="0"/>
          <c:showBubbleSize val="0"/>
        </c:dLbls>
        <c:smooth val="0"/>
        <c:axId val="744277072"/>
        <c:axId val="744292880"/>
      </c:lineChart>
      <c:catAx>
        <c:axId val="7442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1000" b="1" i="0" u="none" strike="noStrike" kern="1200" baseline="0">
                <a:solidFill>
                  <a:schemeClr val="bg1"/>
                </a:solidFill>
                <a:latin typeface="+mn-lt"/>
                <a:ea typeface="+mn-ea"/>
                <a:cs typeface="+mn-cs"/>
              </a:defRPr>
            </a:pPr>
            <a:endParaRPr lang="en-UG"/>
          </a:p>
        </c:txPr>
        <c:crossAx val="744292880"/>
        <c:crosses val="autoZero"/>
        <c:auto val="1"/>
        <c:lblAlgn val="ctr"/>
        <c:lblOffset val="100"/>
        <c:noMultiLvlLbl val="0"/>
      </c:catAx>
      <c:valAx>
        <c:axId val="744292880"/>
        <c:scaling>
          <c:orientation val="minMax"/>
          <c:min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74427707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G"/>
          </a:p>
        </c:txPr>
      </c:legendEntry>
      <c:legendEntry>
        <c:idx val="1"/>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G"/>
          </a:p>
        </c:txPr>
      </c:legendEntry>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9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project dashboard and data.xlsx]Drilling_equipment_pivots!PivotTable2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penetration_rate</a:t>
            </a:r>
            <a:r>
              <a:rPr lang="en-US" baseline="0"/>
              <a:t> vs mud_flow_rate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Drilling_equipment_pivots!$B$3</c:f>
              <c:strCache>
                <c:ptCount val="1"/>
                <c:pt idx="0">
                  <c:v>Sum of Mud_Flow_Rate_gal_per_min</c:v>
                </c:pt>
              </c:strCache>
            </c:strRef>
          </c:tx>
          <c:spPr>
            <a:ln w="28575" cap="rnd">
              <a:solidFill>
                <a:schemeClr val="accent1"/>
              </a:solidFill>
              <a:round/>
            </a:ln>
            <a:effectLst/>
          </c:spPr>
          <c:marker>
            <c:symbol val="none"/>
          </c:marker>
          <c:cat>
            <c:multiLvlStrRef>
              <c:f>Drilling_equipment_pivots!$A$4:$A$26</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lvl>
                <c:lvl>
                  <c:pt idx="0">
                    <c:v>2023</c:v>
                  </c:pt>
                  <c:pt idx="12">
                    <c:v>2024</c:v>
                  </c:pt>
                </c:lvl>
              </c:multiLvlStrCache>
            </c:multiLvlStrRef>
          </c:cat>
          <c:val>
            <c:numRef>
              <c:f>Drilling_equipment_pivots!$B$4:$B$26</c:f>
              <c:numCache>
                <c:formatCode>General</c:formatCode>
                <c:ptCount val="21"/>
                <c:pt idx="0">
                  <c:v>367</c:v>
                </c:pt>
                <c:pt idx="1">
                  <c:v>139</c:v>
                </c:pt>
                <c:pt idx="2">
                  <c:v>413</c:v>
                </c:pt>
                <c:pt idx="3">
                  <c:v>982</c:v>
                </c:pt>
                <c:pt idx="4">
                  <c:v>530</c:v>
                </c:pt>
                <c:pt idx="5">
                  <c:v>722</c:v>
                </c:pt>
                <c:pt idx="6">
                  <c:v>677</c:v>
                </c:pt>
                <c:pt idx="7">
                  <c:v>685</c:v>
                </c:pt>
                <c:pt idx="8">
                  <c:v>1230</c:v>
                </c:pt>
                <c:pt idx="9">
                  <c:v>1344</c:v>
                </c:pt>
                <c:pt idx="10">
                  <c:v>717</c:v>
                </c:pt>
                <c:pt idx="11">
                  <c:v>793</c:v>
                </c:pt>
                <c:pt idx="12">
                  <c:v>905</c:v>
                </c:pt>
                <c:pt idx="13">
                  <c:v>619</c:v>
                </c:pt>
                <c:pt idx="14">
                  <c:v>913</c:v>
                </c:pt>
                <c:pt idx="15">
                  <c:v>884</c:v>
                </c:pt>
                <c:pt idx="16">
                  <c:v>496</c:v>
                </c:pt>
                <c:pt idx="17">
                  <c:v>719</c:v>
                </c:pt>
                <c:pt idx="18">
                  <c:v>610</c:v>
                </c:pt>
                <c:pt idx="19">
                  <c:v>490</c:v>
                </c:pt>
                <c:pt idx="20">
                  <c:v>775</c:v>
                </c:pt>
              </c:numCache>
            </c:numRef>
          </c:val>
          <c:smooth val="0"/>
          <c:extLst>
            <c:ext xmlns:c16="http://schemas.microsoft.com/office/drawing/2014/chart" uri="{C3380CC4-5D6E-409C-BE32-E72D297353CC}">
              <c16:uniqueId val="{00000000-6600-4E8E-BBC3-B71A7524C459}"/>
            </c:ext>
          </c:extLst>
        </c:ser>
        <c:ser>
          <c:idx val="1"/>
          <c:order val="1"/>
          <c:tx>
            <c:strRef>
              <c:f>Drilling_equipment_pivots!$C$3</c:f>
              <c:strCache>
                <c:ptCount val="1"/>
                <c:pt idx="0">
                  <c:v>Sum of Penetration_Rate_ft_per_hour</c:v>
                </c:pt>
              </c:strCache>
            </c:strRef>
          </c:tx>
          <c:spPr>
            <a:ln w="28575" cap="rnd">
              <a:solidFill>
                <a:schemeClr val="accent2"/>
              </a:solidFill>
              <a:round/>
            </a:ln>
            <a:effectLst/>
          </c:spPr>
          <c:marker>
            <c:symbol val="none"/>
          </c:marker>
          <c:cat>
            <c:multiLvlStrRef>
              <c:f>Drilling_equipment_pivots!$A$4:$A$26</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lvl>
                <c:lvl>
                  <c:pt idx="0">
                    <c:v>2023</c:v>
                  </c:pt>
                  <c:pt idx="12">
                    <c:v>2024</c:v>
                  </c:pt>
                </c:lvl>
              </c:multiLvlStrCache>
            </c:multiLvlStrRef>
          </c:cat>
          <c:val>
            <c:numRef>
              <c:f>Drilling_equipment_pivots!$C$4:$C$26</c:f>
              <c:numCache>
                <c:formatCode>General</c:formatCode>
                <c:ptCount val="21"/>
                <c:pt idx="0">
                  <c:v>102</c:v>
                </c:pt>
                <c:pt idx="1">
                  <c:v>40</c:v>
                </c:pt>
                <c:pt idx="2">
                  <c:v>89</c:v>
                </c:pt>
                <c:pt idx="3">
                  <c:v>166</c:v>
                </c:pt>
                <c:pt idx="4">
                  <c:v>134</c:v>
                </c:pt>
                <c:pt idx="5">
                  <c:v>161</c:v>
                </c:pt>
                <c:pt idx="6">
                  <c:v>161</c:v>
                </c:pt>
                <c:pt idx="7">
                  <c:v>111</c:v>
                </c:pt>
                <c:pt idx="8">
                  <c:v>284</c:v>
                </c:pt>
                <c:pt idx="9">
                  <c:v>232</c:v>
                </c:pt>
                <c:pt idx="10">
                  <c:v>151</c:v>
                </c:pt>
                <c:pt idx="11">
                  <c:v>154</c:v>
                </c:pt>
                <c:pt idx="12">
                  <c:v>196</c:v>
                </c:pt>
                <c:pt idx="13">
                  <c:v>141</c:v>
                </c:pt>
                <c:pt idx="14">
                  <c:v>177</c:v>
                </c:pt>
                <c:pt idx="15">
                  <c:v>156</c:v>
                </c:pt>
                <c:pt idx="16">
                  <c:v>92</c:v>
                </c:pt>
                <c:pt idx="17">
                  <c:v>159</c:v>
                </c:pt>
                <c:pt idx="18">
                  <c:v>120</c:v>
                </c:pt>
                <c:pt idx="19">
                  <c:v>99</c:v>
                </c:pt>
                <c:pt idx="20">
                  <c:v>133</c:v>
                </c:pt>
              </c:numCache>
            </c:numRef>
          </c:val>
          <c:smooth val="0"/>
          <c:extLst>
            <c:ext xmlns:c16="http://schemas.microsoft.com/office/drawing/2014/chart" uri="{C3380CC4-5D6E-409C-BE32-E72D297353CC}">
              <c16:uniqueId val="{00000001-6600-4E8E-BBC3-B71A7524C459}"/>
            </c:ext>
          </c:extLst>
        </c:ser>
        <c:dLbls>
          <c:showLegendKey val="0"/>
          <c:showVal val="0"/>
          <c:showCatName val="0"/>
          <c:showSerName val="0"/>
          <c:showPercent val="0"/>
          <c:showBubbleSize val="0"/>
        </c:dLbls>
        <c:smooth val="0"/>
        <c:axId val="1825160096"/>
        <c:axId val="1825163840"/>
      </c:lineChart>
      <c:catAx>
        <c:axId val="18251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63840"/>
        <c:crosses val="autoZero"/>
        <c:auto val="1"/>
        <c:lblAlgn val="ctr"/>
        <c:lblOffset val="100"/>
        <c:noMultiLvlLbl val="0"/>
      </c:catAx>
      <c:valAx>
        <c:axId val="182516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2516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ntenance_condition_monitorin!A1"/><Relationship Id="rId13" Type="http://schemas.openxmlformats.org/officeDocument/2006/relationships/hyperlink" Target="#Production_equipment_pivot!A1"/><Relationship Id="rId3" Type="http://schemas.openxmlformats.org/officeDocument/2006/relationships/hyperlink" Target="#Drilling_equipment_dictionary!A1"/><Relationship Id="rId7" Type="http://schemas.openxmlformats.org/officeDocument/2006/relationships/hyperlink" Target="#'Pipeline data dictionary'!A1"/><Relationship Id="rId12" Type="http://schemas.openxmlformats.org/officeDocument/2006/relationships/hyperlink" Target="#Production_equipment_dictionary!A1"/><Relationship Id="rId2" Type="http://schemas.openxmlformats.org/officeDocument/2006/relationships/hyperlink" Target="#Drilling_equipment_data!A1"/><Relationship Id="rId16" Type="http://schemas.openxmlformats.org/officeDocument/2006/relationships/hyperlink" Target="#Dashboard!A1"/><Relationship Id="rId1" Type="http://schemas.openxmlformats.org/officeDocument/2006/relationships/hyperlink" Target="#Correlation_tables!A1"/><Relationship Id="rId6" Type="http://schemas.openxmlformats.org/officeDocument/2006/relationships/hyperlink" Target="#Pipeline_data!A1"/><Relationship Id="rId11" Type="http://schemas.openxmlformats.org/officeDocument/2006/relationships/hyperlink" Target="#Production_equipment!A1"/><Relationship Id="rId5" Type="http://schemas.openxmlformats.org/officeDocument/2006/relationships/hyperlink" Target="#Years_table!A1"/><Relationship Id="rId15" Type="http://schemas.openxmlformats.org/officeDocument/2006/relationships/hyperlink" Target="#Safety_monitoring_pivots!A1"/><Relationship Id="rId10" Type="http://schemas.openxmlformats.org/officeDocument/2006/relationships/hyperlink" Target="#Maintenance_condition_pivots!A1"/><Relationship Id="rId4" Type="http://schemas.openxmlformats.org/officeDocument/2006/relationships/hyperlink" Target="#Drilling_equipment_pivots!A1"/><Relationship Id="rId9" Type="http://schemas.openxmlformats.org/officeDocument/2006/relationships/hyperlink" Target="#Maintenance_monitorin_dictionar!A1"/><Relationship Id="rId14" Type="http://schemas.openxmlformats.org/officeDocument/2006/relationships/hyperlink" Target="#Safety_monitoring_dictionary!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hyperlink" Target="#Index!A1"/><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hyperlink" Target="#Index!A1"/></Relationships>
</file>

<file path=xl/drawings/_rels/drawing14.xml.rels><?xml version="1.0" encoding="UTF-8" standalone="yes"?>
<Relationships xmlns="http://schemas.openxmlformats.org/package/2006/relationships"><Relationship Id="rId1" Type="http://schemas.openxmlformats.org/officeDocument/2006/relationships/hyperlink" Target="#Index!A1"/></Relationships>
</file>

<file path=xl/drawings/_rels/drawing1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hyperlink" Target="#Index!A1"/></Relationships>
</file>

<file path=xl/drawings/_rels/drawing17.xml.rels><?xml version="1.0" encoding="UTF-8" standalone="yes"?>
<Relationships xmlns="http://schemas.openxmlformats.org/package/2006/relationships"><Relationship Id="rId1" Type="http://schemas.openxmlformats.org/officeDocument/2006/relationships/hyperlink" Target="#Index!A1"/></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hyperlink" Target="#Index!A1"/></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352425</xdr:colOff>
      <xdr:row>7</xdr:row>
      <xdr:rowOff>47626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2B1FE2E-8D9D-457F-BD31-D36F85EE1B35}"/>
            </a:ext>
          </a:extLst>
        </xdr:cNvPr>
        <xdr:cNvSpPr/>
      </xdr:nvSpPr>
      <xdr:spPr>
        <a:xfrm>
          <a:off x="4352925" y="1143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8</xdr:row>
      <xdr:rowOff>0</xdr:rowOff>
    </xdr:from>
    <xdr:to>
      <xdr:col>6</xdr:col>
      <xdr:colOff>352425</xdr:colOff>
      <xdr:row>9</xdr:row>
      <xdr:rowOff>47626</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3E969C1C-9F5D-480A-8CFC-400380CD00B1}"/>
            </a:ext>
          </a:extLst>
        </xdr:cNvPr>
        <xdr:cNvSpPr/>
      </xdr:nvSpPr>
      <xdr:spPr>
        <a:xfrm>
          <a:off x="4352925" y="1524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10</xdr:row>
      <xdr:rowOff>0</xdr:rowOff>
    </xdr:from>
    <xdr:to>
      <xdr:col>6</xdr:col>
      <xdr:colOff>352425</xdr:colOff>
      <xdr:row>11</xdr:row>
      <xdr:rowOff>47626</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9256F758-7C11-40B0-AF1C-5F0309D1A810}"/>
            </a:ext>
          </a:extLst>
        </xdr:cNvPr>
        <xdr:cNvSpPr/>
      </xdr:nvSpPr>
      <xdr:spPr>
        <a:xfrm>
          <a:off x="4352925" y="1905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12</xdr:row>
      <xdr:rowOff>0</xdr:rowOff>
    </xdr:from>
    <xdr:to>
      <xdr:col>6</xdr:col>
      <xdr:colOff>352425</xdr:colOff>
      <xdr:row>13</xdr:row>
      <xdr:rowOff>47626</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EE782083-6759-4A69-963F-ACBEFB1BC9A7}"/>
            </a:ext>
          </a:extLst>
        </xdr:cNvPr>
        <xdr:cNvSpPr/>
      </xdr:nvSpPr>
      <xdr:spPr>
        <a:xfrm>
          <a:off x="4352925" y="2286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14</xdr:row>
      <xdr:rowOff>0</xdr:rowOff>
    </xdr:from>
    <xdr:to>
      <xdr:col>6</xdr:col>
      <xdr:colOff>352425</xdr:colOff>
      <xdr:row>15</xdr:row>
      <xdr:rowOff>47626</xdr:rowOff>
    </xdr:to>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7F197020-BCE2-4D5A-9D28-B81EAAC20BFE}"/>
            </a:ext>
          </a:extLst>
        </xdr:cNvPr>
        <xdr:cNvSpPr/>
      </xdr:nvSpPr>
      <xdr:spPr>
        <a:xfrm>
          <a:off x="4352925" y="2667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16</xdr:row>
      <xdr:rowOff>0</xdr:rowOff>
    </xdr:from>
    <xdr:to>
      <xdr:col>6</xdr:col>
      <xdr:colOff>352425</xdr:colOff>
      <xdr:row>17</xdr:row>
      <xdr:rowOff>47626</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73C72CD2-D3E2-425F-BB60-A587B60CB0CA}"/>
            </a:ext>
          </a:extLst>
        </xdr:cNvPr>
        <xdr:cNvSpPr/>
      </xdr:nvSpPr>
      <xdr:spPr>
        <a:xfrm>
          <a:off x="4352925" y="3048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18</xdr:row>
      <xdr:rowOff>0</xdr:rowOff>
    </xdr:from>
    <xdr:to>
      <xdr:col>6</xdr:col>
      <xdr:colOff>352425</xdr:colOff>
      <xdr:row>19</xdr:row>
      <xdr:rowOff>47626</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4EC21162-25F1-45B6-8E4A-18A3BD64CBE3}"/>
            </a:ext>
          </a:extLst>
        </xdr:cNvPr>
        <xdr:cNvSpPr/>
      </xdr:nvSpPr>
      <xdr:spPr>
        <a:xfrm>
          <a:off x="4352925" y="3429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3</xdr:row>
      <xdr:rowOff>0</xdr:rowOff>
    </xdr:from>
    <xdr:to>
      <xdr:col>11</xdr:col>
      <xdr:colOff>352425</xdr:colOff>
      <xdr:row>4</xdr:row>
      <xdr:rowOff>47626</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732B23BA-8849-403E-9BA6-AB2823B33217}"/>
            </a:ext>
          </a:extLst>
        </xdr:cNvPr>
        <xdr:cNvSpPr/>
      </xdr:nvSpPr>
      <xdr:spPr>
        <a:xfrm>
          <a:off x="8963025" y="571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5</xdr:row>
      <xdr:rowOff>0</xdr:rowOff>
    </xdr:from>
    <xdr:to>
      <xdr:col>11</xdr:col>
      <xdr:colOff>352425</xdr:colOff>
      <xdr:row>6</xdr:row>
      <xdr:rowOff>47626</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5F66D42C-F6AC-46AA-BCE7-A04D8DBE2129}"/>
            </a:ext>
          </a:extLst>
        </xdr:cNvPr>
        <xdr:cNvSpPr/>
      </xdr:nvSpPr>
      <xdr:spPr>
        <a:xfrm>
          <a:off x="8963025" y="952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7</xdr:row>
      <xdr:rowOff>0</xdr:rowOff>
    </xdr:from>
    <xdr:to>
      <xdr:col>11</xdr:col>
      <xdr:colOff>352425</xdr:colOff>
      <xdr:row>8</xdr:row>
      <xdr:rowOff>47626</xdr:rowOff>
    </xdr:to>
    <xdr:sp macro="" textlink="">
      <xdr:nvSpPr>
        <xdr:cNvPr id="12" name="Rectangle: Rounded Corners 11">
          <a:hlinkClick xmlns:r="http://schemas.openxmlformats.org/officeDocument/2006/relationships" r:id="rId10"/>
          <a:extLst>
            <a:ext uri="{FF2B5EF4-FFF2-40B4-BE49-F238E27FC236}">
              <a16:creationId xmlns:a16="http://schemas.microsoft.com/office/drawing/2014/main" id="{2314D282-43CE-4CD1-ADA2-17F4E312E69F}"/>
            </a:ext>
          </a:extLst>
        </xdr:cNvPr>
        <xdr:cNvSpPr/>
      </xdr:nvSpPr>
      <xdr:spPr>
        <a:xfrm>
          <a:off x="8963025" y="1333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9</xdr:row>
      <xdr:rowOff>0</xdr:rowOff>
    </xdr:from>
    <xdr:to>
      <xdr:col>11</xdr:col>
      <xdr:colOff>352425</xdr:colOff>
      <xdr:row>10</xdr:row>
      <xdr:rowOff>47626</xdr:rowOff>
    </xdr:to>
    <xdr:sp macro="" textlink="">
      <xdr:nvSpPr>
        <xdr:cNvPr id="13" name="Rectangle: Rounded Corners 12">
          <a:hlinkClick xmlns:r="http://schemas.openxmlformats.org/officeDocument/2006/relationships" r:id="rId11"/>
          <a:extLst>
            <a:ext uri="{FF2B5EF4-FFF2-40B4-BE49-F238E27FC236}">
              <a16:creationId xmlns:a16="http://schemas.microsoft.com/office/drawing/2014/main" id="{2CE2EF02-5E9F-4C22-9512-C348B5460E75}"/>
            </a:ext>
          </a:extLst>
        </xdr:cNvPr>
        <xdr:cNvSpPr/>
      </xdr:nvSpPr>
      <xdr:spPr>
        <a:xfrm>
          <a:off x="8963025" y="1714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11</xdr:row>
      <xdr:rowOff>0</xdr:rowOff>
    </xdr:from>
    <xdr:to>
      <xdr:col>11</xdr:col>
      <xdr:colOff>352425</xdr:colOff>
      <xdr:row>12</xdr:row>
      <xdr:rowOff>47626</xdr:rowOff>
    </xdr:to>
    <xdr:sp macro="" textlink="">
      <xdr:nvSpPr>
        <xdr:cNvPr id="14" name="Rectangle: Rounded Corners 13">
          <a:hlinkClick xmlns:r="http://schemas.openxmlformats.org/officeDocument/2006/relationships" r:id="rId12"/>
          <a:extLst>
            <a:ext uri="{FF2B5EF4-FFF2-40B4-BE49-F238E27FC236}">
              <a16:creationId xmlns:a16="http://schemas.microsoft.com/office/drawing/2014/main" id="{55A7033D-DE51-4C9F-98D4-1B0331888A00}"/>
            </a:ext>
          </a:extLst>
        </xdr:cNvPr>
        <xdr:cNvSpPr/>
      </xdr:nvSpPr>
      <xdr:spPr>
        <a:xfrm>
          <a:off x="8963025" y="2095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13</xdr:row>
      <xdr:rowOff>0</xdr:rowOff>
    </xdr:from>
    <xdr:to>
      <xdr:col>11</xdr:col>
      <xdr:colOff>352425</xdr:colOff>
      <xdr:row>14</xdr:row>
      <xdr:rowOff>47626</xdr:rowOff>
    </xdr:to>
    <xdr:sp macro="" textlink="">
      <xdr:nvSpPr>
        <xdr:cNvPr id="15" name="Rectangle: Rounded Corners 14">
          <a:hlinkClick xmlns:r="http://schemas.openxmlformats.org/officeDocument/2006/relationships" r:id="rId13"/>
          <a:extLst>
            <a:ext uri="{FF2B5EF4-FFF2-40B4-BE49-F238E27FC236}">
              <a16:creationId xmlns:a16="http://schemas.microsoft.com/office/drawing/2014/main" id="{C85AE9AA-A2E0-4BB8-B6DA-78560FC3136C}"/>
            </a:ext>
          </a:extLst>
        </xdr:cNvPr>
        <xdr:cNvSpPr/>
      </xdr:nvSpPr>
      <xdr:spPr>
        <a:xfrm>
          <a:off x="8963025" y="2476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15</xdr:row>
      <xdr:rowOff>0</xdr:rowOff>
    </xdr:from>
    <xdr:to>
      <xdr:col>11</xdr:col>
      <xdr:colOff>352425</xdr:colOff>
      <xdr:row>16</xdr:row>
      <xdr:rowOff>47626</xdr:rowOff>
    </xdr:to>
    <xdr:sp macro="" textlink="">
      <xdr:nvSpPr>
        <xdr:cNvPr id="16" name="Rectangle: Rounded Corners 15">
          <a:hlinkClick xmlns:r="http://schemas.openxmlformats.org/officeDocument/2006/relationships" r:id="rId14"/>
          <a:extLst>
            <a:ext uri="{FF2B5EF4-FFF2-40B4-BE49-F238E27FC236}">
              <a16:creationId xmlns:a16="http://schemas.microsoft.com/office/drawing/2014/main" id="{A08C2F0D-DEB6-45DB-A9A3-9B8827020F3F}"/>
            </a:ext>
          </a:extLst>
        </xdr:cNvPr>
        <xdr:cNvSpPr/>
      </xdr:nvSpPr>
      <xdr:spPr>
        <a:xfrm>
          <a:off x="8963025" y="2857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10</xdr:col>
      <xdr:colOff>0</xdr:colOff>
      <xdr:row>17</xdr:row>
      <xdr:rowOff>0</xdr:rowOff>
    </xdr:from>
    <xdr:to>
      <xdr:col>11</xdr:col>
      <xdr:colOff>352425</xdr:colOff>
      <xdr:row>18</xdr:row>
      <xdr:rowOff>47626</xdr:rowOff>
    </xdr:to>
    <xdr:sp macro="" textlink="">
      <xdr:nvSpPr>
        <xdr:cNvPr id="17" name="Rectangle: Rounded Corners 16">
          <a:hlinkClick xmlns:r="http://schemas.openxmlformats.org/officeDocument/2006/relationships" r:id="rId15"/>
          <a:extLst>
            <a:ext uri="{FF2B5EF4-FFF2-40B4-BE49-F238E27FC236}">
              <a16:creationId xmlns:a16="http://schemas.microsoft.com/office/drawing/2014/main" id="{A6729821-F7EC-4789-9D42-967A921BCA58}"/>
            </a:ext>
          </a:extLst>
        </xdr:cNvPr>
        <xdr:cNvSpPr/>
      </xdr:nvSpPr>
      <xdr:spPr>
        <a:xfrm>
          <a:off x="8963025" y="3238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twoCellAnchor>
    <xdr:from>
      <xdr:col>5</xdr:col>
      <xdr:colOff>0</xdr:colOff>
      <xdr:row>4</xdr:row>
      <xdr:rowOff>0</xdr:rowOff>
    </xdr:from>
    <xdr:to>
      <xdr:col>6</xdr:col>
      <xdr:colOff>352425</xdr:colOff>
      <xdr:row>5</xdr:row>
      <xdr:rowOff>47626</xdr:rowOff>
    </xdr:to>
    <xdr:sp macro="" textlink="">
      <xdr:nvSpPr>
        <xdr:cNvPr id="18" name="Rectangle: Rounded Corners 17">
          <a:hlinkClick xmlns:r="http://schemas.openxmlformats.org/officeDocument/2006/relationships" r:id="rId16"/>
          <a:extLst>
            <a:ext uri="{FF2B5EF4-FFF2-40B4-BE49-F238E27FC236}">
              <a16:creationId xmlns:a16="http://schemas.microsoft.com/office/drawing/2014/main" id="{7BA1D3C7-A580-4AA3-80F1-724711FA3F85}"/>
            </a:ext>
          </a:extLst>
        </xdr:cNvPr>
        <xdr:cNvSpPr/>
      </xdr:nvSpPr>
      <xdr:spPr>
        <a:xfrm>
          <a:off x="4352925" y="762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 sheet</a:t>
          </a:r>
          <a:endParaRPr lang="en-UG"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0</xdr:colOff>
      <xdr:row>7</xdr:row>
      <xdr:rowOff>0</xdr:rowOff>
    </xdr:from>
    <xdr:to>
      <xdr:col>20</xdr:col>
      <xdr:colOff>352425</xdr:colOff>
      <xdr:row>8</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46575-C218-4381-8395-E83B8387BBE2}"/>
            </a:ext>
          </a:extLst>
        </xdr:cNvPr>
        <xdr:cNvSpPr/>
      </xdr:nvSpPr>
      <xdr:spPr>
        <a:xfrm>
          <a:off x="25269825" y="1333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3</xdr:row>
      <xdr:rowOff>0</xdr:rowOff>
    </xdr:from>
    <xdr:to>
      <xdr:col>15</xdr:col>
      <xdr:colOff>352425</xdr:colOff>
      <xdr:row>4</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3AA8959-ED00-45B3-ADDD-1EBA2366E0A8}"/>
            </a:ext>
          </a:extLst>
        </xdr:cNvPr>
        <xdr:cNvSpPr/>
      </xdr:nvSpPr>
      <xdr:spPr>
        <a:xfrm>
          <a:off x="8534400" y="571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223838</xdr:colOff>
      <xdr:row>0</xdr:row>
      <xdr:rowOff>0</xdr:rowOff>
    </xdr:from>
    <xdr:to>
      <xdr:col>23</xdr:col>
      <xdr:colOff>130969</xdr:colOff>
      <xdr:row>17</xdr:row>
      <xdr:rowOff>142875</xdr:rowOff>
    </xdr:to>
    <xdr:graphicFrame macro="">
      <xdr:nvGraphicFramePr>
        <xdr:cNvPr id="3" name="Chart 2">
          <a:extLst>
            <a:ext uri="{FF2B5EF4-FFF2-40B4-BE49-F238E27FC236}">
              <a16:creationId xmlns:a16="http://schemas.microsoft.com/office/drawing/2014/main" id="{0EEC6F98-F160-4850-843C-53B02B087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226217</xdr:colOff>
      <xdr:row>20</xdr:row>
      <xdr:rowOff>182166</xdr:rowOff>
    </xdr:from>
    <xdr:to>
      <xdr:col>18</xdr:col>
      <xdr:colOff>202405</xdr:colOff>
      <xdr:row>35</xdr:row>
      <xdr:rowOff>67866</xdr:rowOff>
    </xdr:to>
    <xdr:graphicFrame macro="">
      <xdr:nvGraphicFramePr>
        <xdr:cNvPr id="5" name="Chart 4">
          <a:extLst>
            <a:ext uri="{FF2B5EF4-FFF2-40B4-BE49-F238E27FC236}">
              <a16:creationId xmlns:a16="http://schemas.microsoft.com/office/drawing/2014/main" id="{EC180A3C-E7AB-4873-A074-B5DFA7AC4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1738312</xdr:colOff>
      <xdr:row>43</xdr:row>
      <xdr:rowOff>154780</xdr:rowOff>
    </xdr:from>
    <xdr:to>
      <xdr:col>11</xdr:col>
      <xdr:colOff>59531</xdr:colOff>
      <xdr:row>64</xdr:row>
      <xdr:rowOff>166686</xdr:rowOff>
    </xdr:to>
    <xdr:graphicFrame macro="">
      <xdr:nvGraphicFramePr>
        <xdr:cNvPr id="6" name="Chart 5">
          <a:extLst>
            <a:ext uri="{FF2B5EF4-FFF2-40B4-BE49-F238E27FC236}">
              <a16:creationId xmlns:a16="http://schemas.microsoft.com/office/drawing/2014/main" id="{DD9A6824-486A-4F3F-BC91-0C13B4119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2250281</xdr:colOff>
      <xdr:row>81</xdr:row>
      <xdr:rowOff>86913</xdr:rowOff>
    </xdr:from>
    <xdr:to>
      <xdr:col>24</xdr:col>
      <xdr:colOff>142875</xdr:colOff>
      <xdr:row>101</xdr:row>
      <xdr:rowOff>142874</xdr:rowOff>
    </xdr:to>
    <xdr:graphicFrame macro="">
      <xdr:nvGraphicFramePr>
        <xdr:cNvPr id="7" name="Chart 6">
          <a:extLst>
            <a:ext uri="{FF2B5EF4-FFF2-40B4-BE49-F238E27FC236}">
              <a16:creationId xmlns:a16="http://schemas.microsoft.com/office/drawing/2014/main" id="{03D612C6-D5A8-488E-8654-0CCE3D2B9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299357</xdr:colOff>
      <xdr:row>1</xdr:row>
      <xdr:rowOff>126035</xdr:rowOff>
    </xdr:from>
    <xdr:to>
      <xdr:col>30</xdr:col>
      <xdr:colOff>325721</xdr:colOff>
      <xdr:row>16</xdr:row>
      <xdr:rowOff>13436</xdr:rowOff>
    </xdr:to>
    <xdr:graphicFrame macro="">
      <xdr:nvGraphicFramePr>
        <xdr:cNvPr id="2" name="Chart 1">
          <a:extLst>
            <a:ext uri="{FF2B5EF4-FFF2-40B4-BE49-F238E27FC236}">
              <a16:creationId xmlns:a16="http://schemas.microsoft.com/office/drawing/2014/main" id="{74DE5A41-4FD3-40B2-9AA3-0D50434E3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170088</xdr:colOff>
      <xdr:row>33</xdr:row>
      <xdr:rowOff>166007</xdr:rowOff>
    </xdr:from>
    <xdr:to>
      <xdr:col>28</xdr:col>
      <xdr:colOff>1027338</xdr:colOff>
      <xdr:row>48</xdr:row>
      <xdr:rowOff>38100</xdr:rowOff>
    </xdr:to>
    <xdr:graphicFrame macro="">
      <xdr:nvGraphicFramePr>
        <xdr:cNvPr id="4" name="Chart 3">
          <a:extLst>
            <a:ext uri="{FF2B5EF4-FFF2-40B4-BE49-F238E27FC236}">
              <a16:creationId xmlns:a16="http://schemas.microsoft.com/office/drawing/2014/main" id="{F24A74FC-664C-4F0B-8906-6DE41FD1E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1224643</xdr:colOff>
      <xdr:row>2</xdr:row>
      <xdr:rowOff>40821</xdr:rowOff>
    </xdr:from>
    <xdr:to>
      <xdr:col>30</xdr:col>
      <xdr:colOff>2186668</xdr:colOff>
      <xdr:row>3</xdr:row>
      <xdr:rowOff>88447</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C881ADCE-1D23-48C1-856F-D6BCEC422D92}"/>
            </a:ext>
          </a:extLst>
        </xdr:cNvPr>
        <xdr:cNvSpPr/>
      </xdr:nvSpPr>
      <xdr:spPr>
        <a:xfrm>
          <a:off x="19893643" y="421821"/>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0</xdr:colOff>
      <xdr:row>8</xdr:row>
      <xdr:rowOff>0</xdr:rowOff>
    </xdr:from>
    <xdr:to>
      <xdr:col>19</xdr:col>
      <xdr:colOff>352425</xdr:colOff>
      <xdr:row>9</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50EC974-93BE-414D-99BF-3A354F83F6DB}"/>
            </a:ext>
          </a:extLst>
        </xdr:cNvPr>
        <xdr:cNvSpPr/>
      </xdr:nvSpPr>
      <xdr:spPr>
        <a:xfrm>
          <a:off x="23107650" y="1524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0</xdr:colOff>
      <xdr:row>5</xdr:row>
      <xdr:rowOff>0</xdr:rowOff>
    </xdr:from>
    <xdr:to>
      <xdr:col>12</xdr:col>
      <xdr:colOff>352425</xdr:colOff>
      <xdr:row>6</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7290E8F-27A8-4475-91F6-32267BB20795}"/>
            </a:ext>
          </a:extLst>
        </xdr:cNvPr>
        <xdr:cNvSpPr/>
      </xdr:nvSpPr>
      <xdr:spPr>
        <a:xfrm>
          <a:off x="6705600" y="952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830035</xdr:colOff>
      <xdr:row>4</xdr:row>
      <xdr:rowOff>111579</xdr:rowOff>
    </xdr:from>
    <xdr:to>
      <xdr:col>4</xdr:col>
      <xdr:colOff>1687285</xdr:colOff>
      <xdr:row>18</xdr:row>
      <xdr:rowOff>187779</xdr:rowOff>
    </xdr:to>
    <xdr:graphicFrame macro="">
      <xdr:nvGraphicFramePr>
        <xdr:cNvPr id="3" name="Chart 2">
          <a:extLst>
            <a:ext uri="{FF2B5EF4-FFF2-40B4-BE49-F238E27FC236}">
              <a16:creationId xmlns:a16="http://schemas.microsoft.com/office/drawing/2014/main" id="{8A261D70-07FA-4AC7-B6F9-AF2DAE5D9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353786</xdr:colOff>
      <xdr:row>1</xdr:row>
      <xdr:rowOff>163286</xdr:rowOff>
    </xdr:from>
    <xdr:to>
      <xdr:col>6</xdr:col>
      <xdr:colOff>1315811</xdr:colOff>
      <xdr:row>3</xdr:row>
      <xdr:rowOff>20412</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D9F83AA5-A209-4368-8109-FA6185E0EB2C}"/>
            </a:ext>
          </a:extLst>
        </xdr:cNvPr>
        <xdr:cNvSpPr/>
      </xdr:nvSpPr>
      <xdr:spPr>
        <a:xfrm>
          <a:off x="14151429" y="353786"/>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xdr:row>
      <xdr:rowOff>0</xdr:rowOff>
    </xdr:from>
    <xdr:to>
      <xdr:col>14</xdr:col>
      <xdr:colOff>352425</xdr:colOff>
      <xdr:row>2</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647B22-AD96-4356-AF10-3A516B1907DC}"/>
            </a:ext>
          </a:extLst>
        </xdr:cNvPr>
        <xdr:cNvSpPr/>
      </xdr:nvSpPr>
      <xdr:spPr>
        <a:xfrm>
          <a:off x="16259175" y="190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0</xdr:colOff>
      <xdr:row>2</xdr:row>
      <xdr:rowOff>0</xdr:rowOff>
    </xdr:from>
    <xdr:to>
      <xdr:col>14</xdr:col>
      <xdr:colOff>352425</xdr:colOff>
      <xdr:row>3</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76C156D-06E5-4952-9ED8-D42A37326ACE}"/>
            </a:ext>
          </a:extLst>
        </xdr:cNvPr>
        <xdr:cNvSpPr/>
      </xdr:nvSpPr>
      <xdr:spPr>
        <a:xfrm>
          <a:off x="7924800" y="381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1222374</xdr:colOff>
      <xdr:row>9</xdr:row>
      <xdr:rowOff>35984</xdr:rowOff>
    </xdr:from>
    <xdr:to>
      <xdr:col>6</xdr:col>
      <xdr:colOff>529167</xdr:colOff>
      <xdr:row>23</xdr:row>
      <xdr:rowOff>112184</xdr:rowOff>
    </xdr:to>
    <xdr:graphicFrame macro="">
      <xdr:nvGraphicFramePr>
        <xdr:cNvPr id="2" name="Chart 1">
          <a:extLst>
            <a:ext uri="{FF2B5EF4-FFF2-40B4-BE49-F238E27FC236}">
              <a16:creationId xmlns:a16="http://schemas.microsoft.com/office/drawing/2014/main" id="{E2AC0D6D-48F2-49A2-97CE-9374F438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180976</xdr:colOff>
      <xdr:row>39</xdr:row>
      <xdr:rowOff>152400</xdr:rowOff>
    </xdr:from>
    <xdr:to>
      <xdr:col>17</xdr:col>
      <xdr:colOff>127001</xdr:colOff>
      <xdr:row>58</xdr:row>
      <xdr:rowOff>42333</xdr:rowOff>
    </xdr:to>
    <xdr:graphicFrame macro="">
      <xdr:nvGraphicFramePr>
        <xdr:cNvPr id="5" name="Chart 4">
          <a:extLst>
            <a:ext uri="{FF2B5EF4-FFF2-40B4-BE49-F238E27FC236}">
              <a16:creationId xmlns:a16="http://schemas.microsoft.com/office/drawing/2014/main" id="{C32CF816-8173-43FD-80CA-F1CC96E74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14</xdr:col>
      <xdr:colOff>147108</xdr:colOff>
      <xdr:row>3</xdr:row>
      <xdr:rowOff>47626</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FA9B9428-40C0-4F6C-AAB3-D26592D9C456}"/>
            </a:ext>
          </a:extLst>
        </xdr:cNvPr>
        <xdr:cNvSpPr/>
      </xdr:nvSpPr>
      <xdr:spPr>
        <a:xfrm>
          <a:off x="10001250" y="3810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47628</xdr:colOff>
      <xdr:row>20</xdr:row>
      <xdr:rowOff>5292</xdr:rowOff>
    </xdr:from>
    <xdr:to>
      <xdr:col>17</xdr:col>
      <xdr:colOff>266253</xdr:colOff>
      <xdr:row>33</xdr:row>
      <xdr:rowOff>48792</xdr:rowOff>
    </xdr:to>
    <xdr:graphicFrame macro="">
      <xdr:nvGraphicFramePr>
        <xdr:cNvPr id="4" name="Chart 3">
          <a:extLst>
            <a:ext uri="{FF2B5EF4-FFF2-40B4-BE49-F238E27FC236}">
              <a16:creationId xmlns:a16="http://schemas.microsoft.com/office/drawing/2014/main" id="{0DBA93DD-8724-475B-8290-A87948135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119061</xdr:colOff>
      <xdr:row>6</xdr:row>
      <xdr:rowOff>11186</xdr:rowOff>
    </xdr:from>
    <xdr:to>
      <xdr:col>3</xdr:col>
      <xdr:colOff>218623</xdr:colOff>
      <xdr:row>19</xdr:row>
      <xdr:rowOff>54686</xdr:rowOff>
    </xdr:to>
    <xdr:graphicFrame macro="">
      <xdr:nvGraphicFramePr>
        <xdr:cNvPr id="21" name="Chart 20">
          <a:extLst>
            <a:ext uri="{FF2B5EF4-FFF2-40B4-BE49-F238E27FC236}">
              <a16:creationId xmlns:a16="http://schemas.microsoft.com/office/drawing/2014/main" id="{EB069542-BA6A-4143-B9DC-58F238BD7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416718</xdr:colOff>
      <xdr:row>6</xdr:row>
      <xdr:rowOff>11186</xdr:rowOff>
    </xdr:from>
    <xdr:to>
      <xdr:col>7</xdr:col>
      <xdr:colOff>254343</xdr:colOff>
      <xdr:row>19</xdr:row>
      <xdr:rowOff>54686</xdr:rowOff>
    </xdr:to>
    <xdr:graphicFrame macro="">
      <xdr:nvGraphicFramePr>
        <xdr:cNvPr id="23" name="Chart 22">
          <a:extLst>
            <a:ext uri="{FF2B5EF4-FFF2-40B4-BE49-F238E27FC236}">
              <a16:creationId xmlns:a16="http://schemas.microsoft.com/office/drawing/2014/main" id="{EEAF4D5B-FA9B-4A5A-99C7-171D53F3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500063</xdr:colOff>
      <xdr:row>20</xdr:row>
      <xdr:rowOff>5292</xdr:rowOff>
    </xdr:from>
    <xdr:to>
      <xdr:col>21</xdr:col>
      <xdr:colOff>254344</xdr:colOff>
      <xdr:row>33</xdr:row>
      <xdr:rowOff>48792</xdr:rowOff>
    </xdr:to>
    <xdr:graphicFrame macro="">
      <xdr:nvGraphicFramePr>
        <xdr:cNvPr id="14" name="Chart 13">
          <a:extLst>
            <a:ext uri="{FF2B5EF4-FFF2-40B4-BE49-F238E27FC236}">
              <a16:creationId xmlns:a16="http://schemas.microsoft.com/office/drawing/2014/main" id="{EE1DD10A-85CC-41D7-987F-6963AF478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47628</xdr:colOff>
      <xdr:row>6</xdr:row>
      <xdr:rowOff>11186</xdr:rowOff>
    </xdr:from>
    <xdr:to>
      <xdr:col>17</xdr:col>
      <xdr:colOff>266253</xdr:colOff>
      <xdr:row>19</xdr:row>
      <xdr:rowOff>54686</xdr:rowOff>
    </xdr:to>
    <xdr:graphicFrame macro="">
      <xdr:nvGraphicFramePr>
        <xdr:cNvPr id="15" name="Chart 14">
          <a:extLst>
            <a:ext uri="{FF2B5EF4-FFF2-40B4-BE49-F238E27FC236}">
              <a16:creationId xmlns:a16="http://schemas.microsoft.com/office/drawing/2014/main" id="{3A53189E-164C-45D1-B301-6DD12699A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119061</xdr:colOff>
      <xdr:row>20</xdr:row>
      <xdr:rowOff>5292</xdr:rowOff>
    </xdr:from>
    <xdr:to>
      <xdr:col>3</xdr:col>
      <xdr:colOff>218623</xdr:colOff>
      <xdr:row>33</xdr:row>
      <xdr:rowOff>48792</xdr:rowOff>
    </xdr:to>
    <xdr:graphicFrame macro="">
      <xdr:nvGraphicFramePr>
        <xdr:cNvPr id="20" name="Chart 19">
          <a:extLst>
            <a:ext uri="{FF2B5EF4-FFF2-40B4-BE49-F238E27FC236}">
              <a16:creationId xmlns:a16="http://schemas.microsoft.com/office/drawing/2014/main" id="{725001F4-6C99-41E0-A473-1FDC4A4B8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416718</xdr:colOff>
      <xdr:row>20</xdr:row>
      <xdr:rowOff>5292</xdr:rowOff>
    </xdr:from>
    <xdr:to>
      <xdr:col>7</xdr:col>
      <xdr:colOff>254343</xdr:colOff>
      <xdr:row>33</xdr:row>
      <xdr:rowOff>48792</xdr:rowOff>
    </xdr:to>
    <xdr:graphicFrame macro="">
      <xdr:nvGraphicFramePr>
        <xdr:cNvPr id="22" name="Chart 21">
          <a:extLst>
            <a:ext uri="{FF2B5EF4-FFF2-40B4-BE49-F238E27FC236}">
              <a16:creationId xmlns:a16="http://schemas.microsoft.com/office/drawing/2014/main" id="{C68D1F8F-9778-4286-9B0E-34719EC98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492471</xdr:colOff>
      <xdr:row>1</xdr:row>
      <xdr:rowOff>107156</xdr:rowOff>
    </xdr:from>
    <xdr:to>
      <xdr:col>21</xdr:col>
      <xdr:colOff>202406</xdr:colOff>
      <xdr:row>5</xdr:row>
      <xdr:rowOff>95249</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CE56E542-FE26-476D-ADBD-014E6AC197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530065" y="297656"/>
              <a:ext cx="1662560" cy="928687"/>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500063</xdr:colOff>
      <xdr:row>6</xdr:row>
      <xdr:rowOff>11186</xdr:rowOff>
    </xdr:from>
    <xdr:to>
      <xdr:col>21</xdr:col>
      <xdr:colOff>254344</xdr:colOff>
      <xdr:row>19</xdr:row>
      <xdr:rowOff>54686</xdr:rowOff>
    </xdr:to>
    <xdr:graphicFrame macro="">
      <xdr:nvGraphicFramePr>
        <xdr:cNvPr id="25" name="Chart 24">
          <a:extLst>
            <a:ext uri="{FF2B5EF4-FFF2-40B4-BE49-F238E27FC236}">
              <a16:creationId xmlns:a16="http://schemas.microsoft.com/office/drawing/2014/main" id="{7F4D9A04-51E9-410E-8AD6-DCCD17E4D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321470</xdr:colOff>
      <xdr:row>1</xdr:row>
      <xdr:rowOff>83344</xdr:rowOff>
    </xdr:from>
    <xdr:to>
      <xdr:col>19</xdr:col>
      <xdr:colOff>261938</xdr:colOff>
      <xdr:row>5</xdr:row>
      <xdr:rowOff>83343</xdr:rowOff>
    </xdr:to>
    <xdr:sp macro="" textlink="">
      <xdr:nvSpPr>
        <xdr:cNvPr id="26" name="Rectangle 25">
          <a:extLst>
            <a:ext uri="{FF2B5EF4-FFF2-40B4-BE49-F238E27FC236}">
              <a16:creationId xmlns:a16="http://schemas.microsoft.com/office/drawing/2014/main" id="{C4B5AC0B-CBAF-4E8D-A13E-A20116BBEA71}"/>
            </a:ext>
          </a:extLst>
        </xdr:cNvPr>
        <xdr:cNvSpPr/>
      </xdr:nvSpPr>
      <xdr:spPr>
        <a:xfrm>
          <a:off x="12715876" y="273844"/>
          <a:ext cx="2583656" cy="940593"/>
        </a:xfrm>
        <a:prstGeom prst="rect">
          <a:avLst/>
        </a:prstGeom>
        <a:solidFill>
          <a:srgbClr val="F0F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16</xdr:col>
      <xdr:colOff>0</xdr:colOff>
      <xdr:row>0</xdr:row>
      <xdr:rowOff>142874</xdr:rowOff>
    </xdr:from>
    <xdr:to>
      <xdr:col>19</xdr:col>
      <xdr:colOff>357188</xdr:colOff>
      <xdr:row>3</xdr:row>
      <xdr:rowOff>83342</xdr:rowOff>
    </xdr:to>
    <xdr:sp macro="" textlink="">
      <xdr:nvSpPr>
        <xdr:cNvPr id="27" name="TextBox 26">
          <a:extLst>
            <a:ext uri="{FF2B5EF4-FFF2-40B4-BE49-F238E27FC236}">
              <a16:creationId xmlns:a16="http://schemas.microsoft.com/office/drawing/2014/main" id="{6502B275-CECC-4043-84B4-8FAFCA66AB82}"/>
            </a:ext>
          </a:extLst>
        </xdr:cNvPr>
        <xdr:cNvSpPr txBox="1"/>
      </xdr:nvSpPr>
      <xdr:spPr>
        <a:xfrm>
          <a:off x="12751594" y="142874"/>
          <a:ext cx="2643188" cy="63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1">
              <a:solidFill>
                <a:srgbClr val="000000"/>
              </a:solidFill>
              <a:latin typeface="+mj-lt"/>
            </a:rPr>
            <a:t>Average</a:t>
          </a:r>
          <a:r>
            <a:rPr lang="en-US" sz="1500" b="1" baseline="0">
              <a:solidFill>
                <a:srgbClr val="000000"/>
              </a:solidFill>
              <a:latin typeface="+mj-lt"/>
            </a:rPr>
            <a:t> F</a:t>
          </a:r>
          <a:r>
            <a:rPr lang="en-US" sz="1500" b="1">
              <a:solidFill>
                <a:srgbClr val="000000"/>
              </a:solidFill>
              <a:latin typeface="+mj-lt"/>
            </a:rPr>
            <a:t>low Rate</a:t>
          </a:r>
          <a:r>
            <a:rPr lang="en-US" sz="1500" b="1" baseline="0">
              <a:solidFill>
                <a:srgbClr val="000000"/>
              </a:solidFill>
              <a:latin typeface="+mj-lt"/>
            </a:rPr>
            <a:t> </a:t>
          </a:r>
          <a:r>
            <a:rPr lang="en-US" sz="1500" b="1">
              <a:solidFill>
                <a:srgbClr val="000000"/>
              </a:solidFill>
              <a:latin typeface="+mj-lt"/>
            </a:rPr>
            <a:t>(Barrels/day)</a:t>
          </a:r>
          <a:endParaRPr lang="en-UG" sz="1500" b="1">
            <a:solidFill>
              <a:srgbClr val="000000"/>
            </a:solidFill>
            <a:latin typeface="+mj-lt"/>
          </a:endParaRPr>
        </a:p>
      </xdr:txBody>
    </xdr:sp>
    <xdr:clientData/>
  </xdr:twoCellAnchor>
  <xdr:twoCellAnchor>
    <xdr:from>
      <xdr:col>9</xdr:col>
      <xdr:colOff>59532</xdr:colOff>
      <xdr:row>1</xdr:row>
      <xdr:rowOff>71437</xdr:rowOff>
    </xdr:from>
    <xdr:to>
      <xdr:col>15</xdr:col>
      <xdr:colOff>78054</xdr:colOff>
      <xdr:row>5</xdr:row>
      <xdr:rowOff>95248</xdr:rowOff>
    </xdr:to>
    <xdr:sp macro="" textlink="">
      <xdr:nvSpPr>
        <xdr:cNvPr id="28" name="Rectangle 27">
          <a:extLst>
            <a:ext uri="{FF2B5EF4-FFF2-40B4-BE49-F238E27FC236}">
              <a16:creationId xmlns:a16="http://schemas.microsoft.com/office/drawing/2014/main" id="{60E05277-6FAA-4C75-BE23-878E7D1E774F}"/>
            </a:ext>
          </a:extLst>
        </xdr:cNvPr>
        <xdr:cNvSpPr/>
      </xdr:nvSpPr>
      <xdr:spPr>
        <a:xfrm>
          <a:off x="10263188" y="261937"/>
          <a:ext cx="2209272" cy="964405"/>
        </a:xfrm>
        <a:prstGeom prst="rect">
          <a:avLst/>
        </a:prstGeom>
        <a:solidFill>
          <a:srgbClr val="F0F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4</xdr:col>
      <xdr:colOff>437886</xdr:colOff>
      <xdr:row>1</xdr:row>
      <xdr:rowOff>96915</xdr:rowOff>
    </xdr:from>
    <xdr:to>
      <xdr:col>8</xdr:col>
      <xdr:colOff>323001</xdr:colOff>
      <xdr:row>5</xdr:row>
      <xdr:rowOff>95249</xdr:rowOff>
    </xdr:to>
    <xdr:sp macro="" textlink="">
      <xdr:nvSpPr>
        <xdr:cNvPr id="30" name="Rectangle 29">
          <a:extLst>
            <a:ext uri="{FF2B5EF4-FFF2-40B4-BE49-F238E27FC236}">
              <a16:creationId xmlns:a16="http://schemas.microsoft.com/office/drawing/2014/main" id="{E560645C-1734-405C-BBB2-71EADC8B7E23}"/>
            </a:ext>
          </a:extLst>
        </xdr:cNvPr>
        <xdr:cNvSpPr/>
      </xdr:nvSpPr>
      <xdr:spPr>
        <a:xfrm>
          <a:off x="7664980" y="287415"/>
          <a:ext cx="2421146" cy="938928"/>
        </a:xfrm>
        <a:prstGeom prst="rect">
          <a:avLst/>
        </a:prstGeom>
        <a:solidFill>
          <a:srgbClr val="F0F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10</xdr:col>
      <xdr:colOff>220124</xdr:colOff>
      <xdr:row>2</xdr:row>
      <xdr:rowOff>297654</xdr:rowOff>
    </xdr:from>
    <xdr:to>
      <xdr:col>13</xdr:col>
      <xdr:colOff>23813</xdr:colOff>
      <xdr:row>3</xdr:row>
      <xdr:rowOff>238123</xdr:rowOff>
    </xdr:to>
    <xdr:sp macro="" textlink="Drilling_equipment_data!S4">
      <xdr:nvSpPr>
        <xdr:cNvPr id="34" name="TextBox 33">
          <a:extLst>
            <a:ext uri="{FF2B5EF4-FFF2-40B4-BE49-F238E27FC236}">
              <a16:creationId xmlns:a16="http://schemas.microsoft.com/office/drawing/2014/main" id="{5BB05838-20C5-4904-A67B-FEC3DF71A8E5}"/>
            </a:ext>
          </a:extLst>
        </xdr:cNvPr>
        <xdr:cNvSpPr txBox="1"/>
      </xdr:nvSpPr>
      <xdr:spPr>
        <a:xfrm>
          <a:off x="10864312" y="678654"/>
          <a:ext cx="827626" cy="250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BC9D66-E94A-4ED3-9B62-186C619D6AA9}" type="TxLink">
            <a:rPr lang="en-US" sz="1800" b="1" i="0" u="none" strike="noStrike">
              <a:solidFill>
                <a:srgbClr val="000000"/>
              </a:solidFill>
              <a:latin typeface="+mj-lt"/>
              <a:cs typeface="Calibri"/>
            </a:rPr>
            <a:pPr algn="ctr"/>
            <a:t>31</a:t>
          </a:fld>
          <a:endParaRPr lang="en-UG" sz="1800" b="1">
            <a:solidFill>
              <a:srgbClr val="000000"/>
            </a:solidFill>
            <a:latin typeface="+mj-lt"/>
          </a:endParaRPr>
        </a:p>
      </xdr:txBody>
    </xdr:sp>
    <xdr:clientData/>
  </xdr:twoCellAnchor>
  <xdr:twoCellAnchor>
    <xdr:from>
      <xdr:col>4</xdr:col>
      <xdr:colOff>785812</xdr:colOff>
      <xdr:row>2</xdr:row>
      <xdr:rowOff>202406</xdr:rowOff>
    </xdr:from>
    <xdr:to>
      <xdr:col>7</xdr:col>
      <xdr:colOff>285750</xdr:colOff>
      <xdr:row>4</xdr:row>
      <xdr:rowOff>134936</xdr:rowOff>
    </xdr:to>
    <xdr:sp macro="" textlink="Maintenance_condition_monitorin!T5">
      <xdr:nvSpPr>
        <xdr:cNvPr id="31" name="TextBox 30">
          <a:extLst>
            <a:ext uri="{FF2B5EF4-FFF2-40B4-BE49-F238E27FC236}">
              <a16:creationId xmlns:a16="http://schemas.microsoft.com/office/drawing/2014/main" id="{DC2FBE00-1422-47FD-BD4D-53151E3902DE}"/>
            </a:ext>
          </a:extLst>
        </xdr:cNvPr>
        <xdr:cNvSpPr txBox="1"/>
      </xdr:nvSpPr>
      <xdr:spPr>
        <a:xfrm>
          <a:off x="8012906" y="583406"/>
          <a:ext cx="1595438" cy="492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68236F-213F-4C45-B150-0ABCC5BACA3B}" type="TxLink">
            <a:rPr lang="en-US" sz="1800" b="1" i="0" u="none" strike="noStrike">
              <a:solidFill>
                <a:srgbClr val="252525"/>
              </a:solidFill>
              <a:latin typeface="+mj-lt"/>
              <a:cs typeface="Calibri"/>
            </a:rPr>
            <a:pPr algn="ctr"/>
            <a:t>54.66</a:t>
          </a:fld>
          <a:endParaRPr lang="en-UG" sz="1800" b="1">
            <a:solidFill>
              <a:srgbClr val="252525"/>
            </a:solidFill>
            <a:latin typeface="+mj-lt"/>
          </a:endParaRPr>
        </a:p>
      </xdr:txBody>
    </xdr:sp>
    <xdr:clientData/>
  </xdr:twoCellAnchor>
  <xdr:twoCellAnchor>
    <xdr:from>
      <xdr:col>16</xdr:col>
      <xdr:colOff>261939</xdr:colOff>
      <xdr:row>2</xdr:row>
      <xdr:rowOff>226218</xdr:rowOff>
    </xdr:from>
    <xdr:to>
      <xdr:col>18</xdr:col>
      <xdr:colOff>663667</xdr:colOff>
      <xdr:row>4</xdr:row>
      <xdr:rowOff>71437</xdr:rowOff>
    </xdr:to>
    <xdr:sp macro="" textlink="Production_equipment!S5">
      <xdr:nvSpPr>
        <xdr:cNvPr id="35" name="TextBox 34">
          <a:extLst>
            <a:ext uri="{FF2B5EF4-FFF2-40B4-BE49-F238E27FC236}">
              <a16:creationId xmlns:a16="http://schemas.microsoft.com/office/drawing/2014/main" id="{CD7C4F0F-A2E5-4B93-940F-91A68DA53A19}"/>
            </a:ext>
          </a:extLst>
        </xdr:cNvPr>
        <xdr:cNvSpPr txBox="1"/>
      </xdr:nvSpPr>
      <xdr:spPr>
        <a:xfrm>
          <a:off x="13013533" y="607218"/>
          <a:ext cx="1806665"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225C4F-ABF5-4499-A3E2-3621EAF93115}" type="TxLink">
            <a:rPr lang="en-US" sz="1800" b="1" i="0" u="none" strike="noStrike">
              <a:solidFill>
                <a:srgbClr val="000000"/>
              </a:solidFill>
              <a:latin typeface="+mj-lt"/>
              <a:cs typeface="Calibri"/>
            </a:rPr>
            <a:pPr algn="ctr"/>
            <a:t> 279,209 </a:t>
          </a:fld>
          <a:endParaRPr lang="en-UG" sz="1800" b="1">
            <a:solidFill>
              <a:srgbClr val="000000"/>
            </a:solidFill>
            <a:latin typeface="+mj-lt"/>
          </a:endParaRPr>
        </a:p>
      </xdr:txBody>
    </xdr:sp>
    <xdr:clientData/>
  </xdr:twoCellAnchor>
  <xdr:twoCellAnchor>
    <xdr:from>
      <xdr:col>1</xdr:col>
      <xdr:colOff>345281</xdr:colOff>
      <xdr:row>1</xdr:row>
      <xdr:rowOff>95250</xdr:rowOff>
    </xdr:from>
    <xdr:to>
      <xdr:col>4</xdr:col>
      <xdr:colOff>210344</xdr:colOff>
      <xdr:row>5</xdr:row>
      <xdr:rowOff>95249</xdr:rowOff>
    </xdr:to>
    <xdr:sp macro="" textlink="">
      <xdr:nvSpPr>
        <xdr:cNvPr id="36" name="TextBox 35">
          <a:extLst>
            <a:ext uri="{FF2B5EF4-FFF2-40B4-BE49-F238E27FC236}">
              <a16:creationId xmlns:a16="http://schemas.microsoft.com/office/drawing/2014/main" id="{B8F11F17-CF1B-4D81-884E-D2C43725A491}"/>
            </a:ext>
          </a:extLst>
        </xdr:cNvPr>
        <xdr:cNvSpPr txBox="1"/>
      </xdr:nvSpPr>
      <xdr:spPr>
        <a:xfrm>
          <a:off x="3667125" y="285750"/>
          <a:ext cx="3770313" cy="940593"/>
        </a:xfrm>
        <a:prstGeom prst="rect">
          <a:avLst/>
        </a:prstGeom>
        <a:solidFill>
          <a:srgbClr val="25252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G" sz="1600" b="1">
            <a:solidFill>
              <a:schemeClr val="bg1">
                <a:lumMod val="95000"/>
              </a:schemeClr>
            </a:solidFill>
            <a:latin typeface="Bell MT" panose="02020503060305020303" pitchFamily="18" charset="0"/>
          </a:endParaRPr>
        </a:p>
      </xdr:txBody>
    </xdr:sp>
    <xdr:clientData/>
  </xdr:twoCellAnchor>
  <xdr:oneCellAnchor>
    <xdr:from>
      <xdr:col>1</xdr:col>
      <xdr:colOff>476249</xdr:colOff>
      <xdr:row>1</xdr:row>
      <xdr:rowOff>180888</xdr:rowOff>
    </xdr:from>
    <xdr:ext cx="3595687" cy="735894"/>
    <xdr:sp macro="" textlink="">
      <xdr:nvSpPr>
        <xdr:cNvPr id="3" name="Rectangle 2">
          <a:extLst>
            <a:ext uri="{FF2B5EF4-FFF2-40B4-BE49-F238E27FC236}">
              <a16:creationId xmlns:a16="http://schemas.microsoft.com/office/drawing/2014/main" id="{6A5FEF2A-021D-4CC7-BF78-17D47FB1CC9C}"/>
            </a:ext>
          </a:extLst>
        </xdr:cNvPr>
        <xdr:cNvSpPr/>
      </xdr:nvSpPr>
      <xdr:spPr>
        <a:xfrm>
          <a:off x="3798093" y="371388"/>
          <a:ext cx="3595687" cy="735894"/>
        </a:xfrm>
        <a:prstGeom prst="rect">
          <a:avLst/>
        </a:prstGeom>
        <a:noFill/>
      </xdr:spPr>
      <xdr:txBody>
        <a:bodyPr wrap="none" lIns="91440" tIns="45720" rIns="91440" bIns="45720">
          <a:noAutofit/>
        </a:bodyPr>
        <a:lstStyle/>
        <a:p>
          <a:pPr algn="ctr"/>
          <a:r>
            <a:rPr lang="en-US" sz="1800" b="1" cap="none" spc="50">
              <a:ln w="9525" cmpd="sng">
                <a:noFill/>
                <a:prstDash val="solid"/>
              </a:ln>
              <a:solidFill>
                <a:schemeClr val="bg1">
                  <a:lumMod val="95000"/>
                </a:schemeClr>
              </a:solidFill>
              <a:effectLst>
                <a:glow rad="38100">
                  <a:schemeClr val="accent1">
                    <a:alpha val="40000"/>
                  </a:schemeClr>
                </a:glow>
              </a:effectLst>
              <a:latin typeface="Bell MT" panose="02020503060305020303" pitchFamily="18" charset="0"/>
            </a:rPr>
            <a:t>Oil &amp; Gas Equipment Performance </a:t>
          </a:r>
        </a:p>
        <a:p>
          <a:pPr algn="ctr"/>
          <a:r>
            <a:rPr lang="en-US" sz="1800" b="1" cap="none" spc="50">
              <a:ln w="9525" cmpd="sng">
                <a:noFill/>
                <a:prstDash val="solid"/>
              </a:ln>
              <a:solidFill>
                <a:schemeClr val="bg1">
                  <a:lumMod val="95000"/>
                </a:schemeClr>
              </a:solidFill>
              <a:effectLst>
                <a:glow rad="38100">
                  <a:schemeClr val="accent1">
                    <a:alpha val="40000"/>
                  </a:schemeClr>
                </a:glow>
              </a:effectLst>
              <a:latin typeface="Bell MT" panose="02020503060305020303" pitchFamily="18" charset="0"/>
            </a:rPr>
            <a:t>and Maintenance Analysis</a:t>
          </a:r>
          <a:endParaRPr lang="en-UG" sz="1800" b="1" cap="none" spc="50">
            <a:ln w="9525" cmpd="sng">
              <a:noFill/>
              <a:prstDash val="solid"/>
            </a:ln>
            <a:solidFill>
              <a:schemeClr val="bg1">
                <a:lumMod val="95000"/>
              </a:schemeClr>
            </a:solidFill>
            <a:effectLst>
              <a:glow rad="38100">
                <a:schemeClr val="accent1">
                  <a:alpha val="40000"/>
                </a:schemeClr>
              </a:glow>
            </a:effectLst>
          </a:endParaRPr>
        </a:p>
      </xdr:txBody>
    </xdr:sp>
    <xdr:clientData/>
  </xdr:oneCellAnchor>
  <xdr:twoCellAnchor>
    <xdr:from>
      <xdr:col>0</xdr:col>
      <xdr:colOff>123824</xdr:colOff>
      <xdr:row>1</xdr:row>
      <xdr:rowOff>154781</xdr:rowOff>
    </xdr:from>
    <xdr:to>
      <xdr:col>1</xdr:col>
      <xdr:colOff>202405</xdr:colOff>
      <xdr:row>5</xdr:row>
      <xdr:rowOff>95249</xdr:rowOff>
    </xdr:to>
    <xdr:sp macro="" textlink="">
      <xdr:nvSpPr>
        <xdr:cNvPr id="5" name="Oval 4">
          <a:extLst>
            <a:ext uri="{FF2B5EF4-FFF2-40B4-BE49-F238E27FC236}">
              <a16:creationId xmlns:a16="http://schemas.microsoft.com/office/drawing/2014/main" id="{D27A10DB-7195-4135-99B8-0AE3C9052DCF}"/>
            </a:ext>
          </a:extLst>
        </xdr:cNvPr>
        <xdr:cNvSpPr/>
      </xdr:nvSpPr>
      <xdr:spPr>
        <a:xfrm>
          <a:off x="2183605" y="345281"/>
          <a:ext cx="1340644" cy="881062"/>
        </a:xfrm>
        <a:prstGeom prst="ellipse">
          <a:avLst/>
        </a:prstGeom>
        <a:solidFill>
          <a:schemeClr val="bg1">
            <a:alpha val="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4</xdr:col>
      <xdr:colOff>469636</xdr:colOff>
      <xdr:row>1</xdr:row>
      <xdr:rowOff>107157</xdr:rowOff>
    </xdr:from>
    <xdr:to>
      <xdr:col>8</xdr:col>
      <xdr:colOff>297657</xdr:colOff>
      <xdr:row>2</xdr:row>
      <xdr:rowOff>285751</xdr:rowOff>
    </xdr:to>
    <xdr:sp macro="" textlink="">
      <xdr:nvSpPr>
        <xdr:cNvPr id="46" name="TextBox 45">
          <a:extLst>
            <a:ext uri="{FF2B5EF4-FFF2-40B4-BE49-F238E27FC236}">
              <a16:creationId xmlns:a16="http://schemas.microsoft.com/office/drawing/2014/main" id="{D0696B85-E4A3-4C4A-9469-5788BA11CE33}"/>
            </a:ext>
          </a:extLst>
        </xdr:cNvPr>
        <xdr:cNvSpPr txBox="1"/>
      </xdr:nvSpPr>
      <xdr:spPr>
        <a:xfrm>
          <a:off x="7696730" y="297657"/>
          <a:ext cx="2364052"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rgbClr val="000000"/>
              </a:solidFill>
              <a:latin typeface="+mj-lt"/>
            </a:rPr>
            <a:t>Avearge Downtime (mins)</a:t>
          </a:r>
          <a:endParaRPr lang="en-UG" sz="1600" b="1">
            <a:solidFill>
              <a:srgbClr val="000000"/>
            </a:solidFill>
            <a:latin typeface="+mj-lt"/>
          </a:endParaRPr>
        </a:p>
      </xdr:txBody>
    </xdr:sp>
    <xdr:clientData/>
  </xdr:twoCellAnchor>
  <xdr:twoCellAnchor>
    <xdr:from>
      <xdr:col>9</xdr:col>
      <xdr:colOff>71438</xdr:colOff>
      <xdr:row>1</xdr:row>
      <xdr:rowOff>95250</xdr:rowOff>
    </xdr:from>
    <xdr:to>
      <xdr:col>15</xdr:col>
      <xdr:colOff>39620</xdr:colOff>
      <xdr:row>2</xdr:row>
      <xdr:rowOff>250031</xdr:rowOff>
    </xdr:to>
    <xdr:sp macro="" textlink="">
      <xdr:nvSpPr>
        <xdr:cNvPr id="29" name="TextBox 28">
          <a:extLst>
            <a:ext uri="{FF2B5EF4-FFF2-40B4-BE49-F238E27FC236}">
              <a16:creationId xmlns:a16="http://schemas.microsoft.com/office/drawing/2014/main" id="{05F09A26-90F4-4400-9159-283C9C517C6E}"/>
            </a:ext>
          </a:extLst>
        </xdr:cNvPr>
        <xdr:cNvSpPr txBox="1"/>
      </xdr:nvSpPr>
      <xdr:spPr>
        <a:xfrm>
          <a:off x="8215313" y="285750"/>
          <a:ext cx="2158932"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rgbClr val="000000"/>
              </a:solidFill>
              <a:latin typeface="+mj-lt"/>
            </a:rPr>
            <a:t>Average Penetration Rate</a:t>
          </a:r>
        </a:p>
        <a:p>
          <a:pPr algn="l"/>
          <a:r>
            <a:rPr lang="en-US" sz="1500" b="1">
              <a:solidFill>
                <a:srgbClr val="000000"/>
              </a:solidFill>
              <a:latin typeface="+mj-lt"/>
            </a:rPr>
            <a:t> </a:t>
          </a:r>
          <a:endParaRPr lang="en-UG" sz="1500" b="1">
            <a:solidFill>
              <a:srgbClr val="000000"/>
            </a:solidFill>
            <a:latin typeface="+mj-lt"/>
          </a:endParaRPr>
        </a:p>
      </xdr:txBody>
    </xdr:sp>
    <xdr:clientData/>
  </xdr:twoCellAnchor>
  <xdr:twoCellAnchor>
    <xdr:from>
      <xdr:col>0</xdr:col>
      <xdr:colOff>297656</xdr:colOff>
      <xdr:row>2</xdr:row>
      <xdr:rowOff>71437</xdr:rowOff>
    </xdr:from>
    <xdr:to>
      <xdr:col>1</xdr:col>
      <xdr:colOff>95250</xdr:colOff>
      <xdr:row>4</xdr:row>
      <xdr:rowOff>154780</xdr:rowOff>
    </xdr:to>
    <xdr:sp macro="" textlink="Years_table!C4">
      <xdr:nvSpPr>
        <xdr:cNvPr id="7" name="TextBox 6">
          <a:extLst>
            <a:ext uri="{FF2B5EF4-FFF2-40B4-BE49-F238E27FC236}">
              <a16:creationId xmlns:a16="http://schemas.microsoft.com/office/drawing/2014/main" id="{893AB5C1-1144-4D7F-805C-C7C3BBCF122A}"/>
            </a:ext>
          </a:extLst>
        </xdr:cNvPr>
        <xdr:cNvSpPr txBox="1"/>
      </xdr:nvSpPr>
      <xdr:spPr>
        <a:xfrm>
          <a:off x="2357437" y="452437"/>
          <a:ext cx="1059657" cy="642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74ADAF-7E80-4747-B3CA-8035220B51E1}" type="TxLink">
            <a:rPr lang="en-US" sz="1600" b="0" i="0" u="none" strike="noStrike">
              <a:solidFill>
                <a:schemeClr val="bg1"/>
              </a:solidFill>
              <a:latin typeface="Bodoni MT" panose="02070603080606020203" pitchFamily="18" charset="0"/>
              <a:cs typeface="Calibri"/>
            </a:rPr>
            <a:pPr algn="ctr"/>
            <a:t>22-Oct-24</a:t>
          </a:fld>
          <a:endParaRPr lang="en-UG" sz="1600">
            <a:solidFill>
              <a:schemeClr val="bg1"/>
            </a:solidFill>
            <a:latin typeface="Bodoni MT" panose="02070603080606020203" pitchFamily="18" charset="0"/>
          </a:endParaRPr>
        </a:p>
      </xdr:txBody>
    </xdr:sp>
    <xdr:clientData/>
  </xdr:twoCellAnchor>
  <xdr:twoCellAnchor>
    <xdr:from>
      <xdr:col>21</xdr:col>
      <xdr:colOff>273843</xdr:colOff>
      <xdr:row>18</xdr:row>
      <xdr:rowOff>47623</xdr:rowOff>
    </xdr:from>
    <xdr:to>
      <xdr:col>21</xdr:col>
      <xdr:colOff>845343</xdr:colOff>
      <xdr:row>21</xdr:row>
      <xdr:rowOff>23812</xdr:rowOff>
    </xdr:to>
    <xdr:sp macro="" textlink="">
      <xdr:nvSpPr>
        <xdr:cNvPr id="32" name="Rectangle: Rounded Corners 31">
          <a:hlinkClick xmlns:r="http://schemas.openxmlformats.org/officeDocument/2006/relationships" r:id="rId9"/>
          <a:extLst>
            <a:ext uri="{FF2B5EF4-FFF2-40B4-BE49-F238E27FC236}">
              <a16:creationId xmlns:a16="http://schemas.microsoft.com/office/drawing/2014/main" id="{1F8BEB29-D5D3-4AA3-A7DE-25665A766F89}"/>
            </a:ext>
          </a:extLst>
        </xdr:cNvPr>
        <xdr:cNvSpPr/>
      </xdr:nvSpPr>
      <xdr:spPr>
        <a:xfrm>
          <a:off x="15204281" y="3655217"/>
          <a:ext cx="571500" cy="547689"/>
        </a:xfrm>
        <a:prstGeom prst="roundRect">
          <a:avLst/>
        </a:prstGeom>
        <a:solidFill>
          <a:srgbClr val="525252">
            <a:alpha val="70000"/>
          </a:srgbClr>
        </a:solid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0</xdr:row>
      <xdr:rowOff>19050</xdr:rowOff>
    </xdr:from>
    <xdr:to>
      <xdr:col>12</xdr:col>
      <xdr:colOff>247650</xdr:colOff>
      <xdr:row>3</xdr:row>
      <xdr:rowOff>152400</xdr:rowOff>
    </xdr:to>
    <xdr:sp macro="" textlink="">
      <xdr:nvSpPr>
        <xdr:cNvPr id="2" name="Rectangle 1">
          <a:extLst>
            <a:ext uri="{FF2B5EF4-FFF2-40B4-BE49-F238E27FC236}">
              <a16:creationId xmlns:a16="http://schemas.microsoft.com/office/drawing/2014/main" id="{9A445FC3-1B14-47D5-A405-E97CC4E7DDAE}"/>
            </a:ext>
          </a:extLst>
        </xdr:cNvPr>
        <xdr:cNvSpPr/>
      </xdr:nvSpPr>
      <xdr:spPr>
        <a:xfrm>
          <a:off x="4133850" y="19050"/>
          <a:ext cx="4762500" cy="704850"/>
        </a:xfrm>
        <a:prstGeom prst="rect">
          <a:avLst/>
        </a:prstGeom>
        <a:solidFill>
          <a:srgbClr val="F0F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a:p>
      </xdr:txBody>
    </xdr:sp>
    <xdr:clientData/>
  </xdr:twoCellAnchor>
  <xdr:twoCellAnchor>
    <xdr:from>
      <xdr:col>4</xdr:col>
      <xdr:colOff>396081</xdr:colOff>
      <xdr:row>0</xdr:row>
      <xdr:rowOff>129305</xdr:rowOff>
    </xdr:from>
    <xdr:to>
      <xdr:col>11</xdr:col>
      <xdr:colOff>390525</xdr:colOff>
      <xdr:row>3</xdr:row>
      <xdr:rowOff>117399</xdr:rowOff>
    </xdr:to>
    <xdr:sp macro="" textlink="">
      <xdr:nvSpPr>
        <xdr:cNvPr id="4" name="TextBox 3">
          <a:extLst>
            <a:ext uri="{FF2B5EF4-FFF2-40B4-BE49-F238E27FC236}">
              <a16:creationId xmlns:a16="http://schemas.microsoft.com/office/drawing/2014/main" id="{238F02DF-509C-408B-B65E-997A4B25ACAB}"/>
            </a:ext>
          </a:extLst>
        </xdr:cNvPr>
        <xdr:cNvSpPr txBox="1"/>
      </xdr:nvSpPr>
      <xdr:spPr>
        <a:xfrm>
          <a:off x="4167981" y="129305"/>
          <a:ext cx="4261644"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0000"/>
              </a:solidFill>
              <a:latin typeface="+mj-lt"/>
            </a:rPr>
            <a:t>CORRELATION MATRICES for</a:t>
          </a:r>
          <a:r>
            <a:rPr lang="en-US" sz="1400" b="1" baseline="0">
              <a:solidFill>
                <a:srgbClr val="000000"/>
              </a:solidFill>
              <a:latin typeface="+mj-lt"/>
            </a:rPr>
            <a:t> </a:t>
          </a:r>
          <a:br>
            <a:rPr lang="en-US" sz="1400" b="1" baseline="0">
              <a:solidFill>
                <a:srgbClr val="000000"/>
              </a:solidFill>
              <a:latin typeface="+mj-lt"/>
            </a:rPr>
          </a:br>
          <a:r>
            <a:rPr lang="en-US" sz="1400" b="1" i="1" baseline="0">
              <a:solidFill>
                <a:srgbClr val="000000"/>
              </a:solidFill>
              <a:latin typeface="+mj-lt"/>
            </a:rPr>
            <a:t>Penatration</a:t>
          </a:r>
          <a:r>
            <a:rPr lang="en-US" sz="1400" b="1" baseline="0">
              <a:solidFill>
                <a:srgbClr val="000000"/>
              </a:solidFill>
              <a:latin typeface="+mj-lt"/>
            </a:rPr>
            <a:t> rate and </a:t>
          </a:r>
          <a:r>
            <a:rPr lang="en-US" sz="1400" b="1" i="1" baseline="0">
              <a:solidFill>
                <a:srgbClr val="000000"/>
              </a:solidFill>
              <a:latin typeface="+mj-lt"/>
            </a:rPr>
            <a:t>Downtime duration</a:t>
          </a:r>
          <a:endParaRPr lang="en-UG" sz="1400" b="1" i="1">
            <a:solidFill>
              <a:srgbClr val="000000"/>
            </a:solidFill>
            <a:latin typeface="+mj-lt"/>
          </a:endParaRPr>
        </a:p>
      </xdr:txBody>
    </xdr:sp>
    <xdr:clientData/>
  </xdr:twoCellAnchor>
  <xdr:twoCellAnchor>
    <xdr:from>
      <xdr:col>16</xdr:col>
      <xdr:colOff>0</xdr:colOff>
      <xdr:row>5</xdr:row>
      <xdr:rowOff>0</xdr:rowOff>
    </xdr:from>
    <xdr:to>
      <xdr:col>17</xdr:col>
      <xdr:colOff>352425</xdr:colOff>
      <xdr:row>6</xdr:row>
      <xdr:rowOff>47626</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2D22B9BA-4ACF-4652-990C-16C7B2B151FA}"/>
            </a:ext>
          </a:extLst>
        </xdr:cNvPr>
        <xdr:cNvSpPr/>
      </xdr:nvSpPr>
      <xdr:spPr>
        <a:xfrm>
          <a:off x="11087100" y="962025"/>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7</xdr:row>
      <xdr:rowOff>0</xdr:rowOff>
    </xdr:from>
    <xdr:to>
      <xdr:col>18</xdr:col>
      <xdr:colOff>962025</xdr:colOff>
      <xdr:row>8</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27A7CC5-5939-445B-A042-E7772C9752E3}"/>
            </a:ext>
          </a:extLst>
        </xdr:cNvPr>
        <xdr:cNvSpPr/>
      </xdr:nvSpPr>
      <xdr:spPr>
        <a:xfrm>
          <a:off x="25479375" y="1333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3</xdr:row>
      <xdr:rowOff>0</xdr:rowOff>
    </xdr:from>
    <xdr:to>
      <xdr:col>13</xdr:col>
      <xdr:colOff>352425</xdr:colOff>
      <xdr:row>4</xdr:row>
      <xdr:rowOff>38101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75DF8C4-AE75-4022-821C-7B75908339CB}"/>
            </a:ext>
          </a:extLst>
        </xdr:cNvPr>
        <xdr:cNvSpPr/>
      </xdr:nvSpPr>
      <xdr:spPr>
        <a:xfrm>
          <a:off x="7315200" y="600075"/>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266701</xdr:colOff>
      <xdr:row>7</xdr:row>
      <xdr:rowOff>101070</xdr:rowOff>
    </xdr:from>
    <xdr:to>
      <xdr:col>4</xdr:col>
      <xdr:colOff>84666</xdr:colOff>
      <xdr:row>21</xdr:row>
      <xdr:rowOff>177270</xdr:rowOff>
    </xdr:to>
    <xdr:graphicFrame macro="">
      <xdr:nvGraphicFramePr>
        <xdr:cNvPr id="2" name="mudflow_rate vs penetration_rate">
          <a:extLst>
            <a:ext uri="{FF2B5EF4-FFF2-40B4-BE49-F238E27FC236}">
              <a16:creationId xmlns:a16="http://schemas.microsoft.com/office/drawing/2014/main" id="{F2C64E9C-7336-4B17-99E9-C24DC9625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842433</xdr:colOff>
      <xdr:row>44</xdr:row>
      <xdr:rowOff>31749</xdr:rowOff>
    </xdr:from>
    <xdr:to>
      <xdr:col>14</xdr:col>
      <xdr:colOff>10583</xdr:colOff>
      <xdr:row>66</xdr:row>
      <xdr:rowOff>95248</xdr:rowOff>
    </xdr:to>
    <xdr:graphicFrame macro="">
      <xdr:nvGraphicFramePr>
        <xdr:cNvPr id="9" name="Chart 8">
          <a:extLst>
            <a:ext uri="{FF2B5EF4-FFF2-40B4-BE49-F238E27FC236}">
              <a16:creationId xmlns:a16="http://schemas.microsoft.com/office/drawing/2014/main" id="{321F306C-7CD7-4360-9BAD-F087F3439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2328333</xdr:colOff>
      <xdr:row>93</xdr:row>
      <xdr:rowOff>4234</xdr:rowOff>
    </xdr:from>
    <xdr:to>
      <xdr:col>3</xdr:col>
      <xdr:colOff>2222501</xdr:colOff>
      <xdr:row>107</xdr:row>
      <xdr:rowOff>80434</xdr:rowOff>
    </xdr:to>
    <xdr:graphicFrame macro="">
      <xdr:nvGraphicFramePr>
        <xdr:cNvPr id="12" name="Chart 11">
          <a:extLst>
            <a:ext uri="{FF2B5EF4-FFF2-40B4-BE49-F238E27FC236}">
              <a16:creationId xmlns:a16="http://schemas.microsoft.com/office/drawing/2014/main" id="{0D45DF32-BB50-4CC1-AACD-94D1BDC17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518584</xdr:colOff>
      <xdr:row>99</xdr:row>
      <xdr:rowOff>49742</xdr:rowOff>
    </xdr:from>
    <xdr:to>
      <xdr:col>4</xdr:col>
      <xdr:colOff>2063750</xdr:colOff>
      <xdr:row>104</xdr:row>
      <xdr:rowOff>137584</xdr:rowOff>
    </xdr:to>
    <mc:AlternateContent xmlns:mc="http://schemas.openxmlformats.org/markup-compatibility/2006" xmlns:a14="http://schemas.microsoft.com/office/drawing/2010/main">
      <mc:Choice Requires="a14">
        <xdr:graphicFrame macro="">
          <xdr:nvGraphicFramePr>
            <xdr:cNvPr id="3" name="Date (Year)">
              <a:extLst>
                <a:ext uri="{FF2B5EF4-FFF2-40B4-BE49-F238E27FC236}">
                  <a16:creationId xmlns:a16="http://schemas.microsoft.com/office/drawing/2014/main" id="{D7B1F590-A216-4CAF-B3D6-8EF8DFC6013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286751" y="18909242"/>
              <a:ext cx="1545166" cy="1040342"/>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xdr:row>
      <xdr:rowOff>0</xdr:rowOff>
    </xdr:from>
    <xdr:to>
      <xdr:col>13</xdr:col>
      <xdr:colOff>263525</xdr:colOff>
      <xdr:row>6</xdr:row>
      <xdr:rowOff>47626</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3592936E-419E-4270-AF6C-78B36E02A5C5}"/>
            </a:ext>
          </a:extLst>
        </xdr:cNvPr>
        <xdr:cNvSpPr/>
      </xdr:nvSpPr>
      <xdr:spPr>
        <a:xfrm>
          <a:off x="11567583" y="952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3</xdr:row>
      <xdr:rowOff>0</xdr:rowOff>
    </xdr:from>
    <xdr:to>
      <xdr:col>8</xdr:col>
      <xdr:colOff>352425</xdr:colOff>
      <xdr:row>4</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7AF985-0E21-469C-8B65-00F00D4E73BA}"/>
            </a:ext>
          </a:extLst>
        </xdr:cNvPr>
        <xdr:cNvSpPr/>
      </xdr:nvSpPr>
      <xdr:spPr>
        <a:xfrm>
          <a:off x="4781550" y="571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11</xdr:row>
      <xdr:rowOff>0</xdr:rowOff>
    </xdr:from>
    <xdr:to>
      <xdr:col>8</xdr:col>
      <xdr:colOff>352425</xdr:colOff>
      <xdr:row>12</xdr:row>
      <xdr:rowOff>47626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2BE8C12-4483-4BE2-998D-71AF419DE222}"/>
            </a:ext>
          </a:extLst>
        </xdr:cNvPr>
        <xdr:cNvSpPr/>
      </xdr:nvSpPr>
      <xdr:spPr>
        <a:xfrm>
          <a:off x="9953625" y="2095500"/>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0</xdr:colOff>
      <xdr:row>3</xdr:row>
      <xdr:rowOff>0</xdr:rowOff>
    </xdr:from>
    <xdr:to>
      <xdr:col>15</xdr:col>
      <xdr:colOff>352425</xdr:colOff>
      <xdr:row>4</xdr:row>
      <xdr:rowOff>38101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C838E3-BED2-43F9-8EB3-742D9E016ECA}"/>
            </a:ext>
          </a:extLst>
        </xdr:cNvPr>
        <xdr:cNvSpPr/>
      </xdr:nvSpPr>
      <xdr:spPr>
        <a:xfrm>
          <a:off x="8534400" y="790575"/>
          <a:ext cx="962025" cy="238126"/>
        </a:xfrm>
        <a:prstGeom prst="roundRect">
          <a:avLst/>
        </a:prstGeom>
        <a:solidFill>
          <a:srgbClr val="52525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 to</a:t>
          </a:r>
          <a:r>
            <a:rPr lang="en-US" sz="1100" baseline="0"/>
            <a:t> Index</a:t>
          </a:r>
        </a:p>
        <a:p>
          <a:pPr algn="l"/>
          <a:endParaRPr lang="en-UG"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MASONS" refreshedDate="45574.342395949076" createdVersion="7" refreshedVersion="7" minRefreshableVersion="3" recordCount="100" xr:uid="{0099B9DC-C0E1-4D19-9887-2213CB14E5F8}">
  <cacheSource type="worksheet">
    <worksheetSource name="production_equipment_data"/>
  </cacheSource>
  <cacheFields count="16">
    <cacheField name="Date" numFmtId="14">
      <sharedItems containsSemiMixedTypes="0" containsNonDate="0" containsDate="1" containsString="0" minDate="2023-01-18T00:00:00" maxDate="2024-10-06T00:00:00" count="93">
        <d v="2024-09-23T00:00:00"/>
        <d v="2024-05-23T00:00:00"/>
        <d v="2024-03-08T00:00:00"/>
        <d v="2024-05-15T00:00:00"/>
        <d v="2023-11-22T00:00:00"/>
        <d v="2023-08-16T00:00:00"/>
        <d v="2023-09-06T00:00:00"/>
        <d v="2024-09-01T00:00:00"/>
        <d v="2023-02-13T00:00:00"/>
        <d v="2023-11-30T00:00:00"/>
        <d v="2023-09-17T00:00:00"/>
        <d v="2023-01-18T00:00:00"/>
        <d v="2023-06-11T00:00:00"/>
        <d v="2024-03-07T00:00:00"/>
        <d v="2023-04-02T00:00:00"/>
        <d v="2024-09-14T00:00:00"/>
        <d v="2024-03-26T00:00:00"/>
        <d v="2024-09-03T00:00:00"/>
        <d v="2023-03-22T00:00:00"/>
        <d v="2024-04-14T00:00:00"/>
        <d v="2024-01-02T00:00:00"/>
        <d v="2024-01-28T00:00:00"/>
        <d v="2023-12-23T00:00:00"/>
        <d v="2023-08-26T00:00:00"/>
        <d v="2023-07-24T00:00:00"/>
        <d v="2023-04-05T00:00:00"/>
        <d v="2023-07-13T00:00:00"/>
        <d v="2024-03-20T00:00:00"/>
        <d v="2023-04-11T00:00:00"/>
        <d v="2024-10-05T00:00:00"/>
        <d v="2023-12-08T00:00:00"/>
        <d v="2024-01-15T00:00:00"/>
        <d v="2024-04-28T00:00:00"/>
        <d v="2023-03-17T00:00:00"/>
        <d v="2023-04-08T00:00:00"/>
        <d v="2023-09-08T00:00:00"/>
        <d v="2023-10-01T00:00:00"/>
        <d v="2023-10-03T00:00:00"/>
        <d v="2024-09-10T00:00:00"/>
        <d v="2024-06-08T00:00:00"/>
        <d v="2024-03-19T00:00:00"/>
        <d v="2024-06-02T00:00:00"/>
        <d v="2023-04-30T00:00:00"/>
        <d v="2024-02-10T00:00:00"/>
        <d v="2023-02-09T00:00:00"/>
        <d v="2024-02-24T00:00:00"/>
        <d v="2023-10-18T00:00:00"/>
        <d v="2024-03-02T00:00:00"/>
        <d v="2023-06-27T00:00:00"/>
        <d v="2024-03-12T00:00:00"/>
        <d v="2024-07-14T00:00:00"/>
        <d v="2024-01-23T00:00:00"/>
        <d v="2023-12-16T00:00:00"/>
        <d v="2023-02-06T00:00:00"/>
        <d v="2023-09-20T00:00:00"/>
        <d v="2023-01-31T00:00:00"/>
        <d v="2024-03-25T00:00:00"/>
        <d v="2023-10-09T00:00:00"/>
        <d v="2024-02-05T00:00:00"/>
        <d v="2023-06-18T00:00:00"/>
        <d v="2023-03-16T00:00:00"/>
        <d v="2023-05-15T00:00:00"/>
        <d v="2024-04-25T00:00:00"/>
        <d v="2023-03-03T00:00:00"/>
        <d v="2023-05-07T00:00:00"/>
        <d v="2024-07-19T00:00:00"/>
        <d v="2024-06-11T00:00:00"/>
        <d v="2023-06-08T00:00:00"/>
        <d v="2024-08-22T00:00:00"/>
        <d v="2023-06-04T00:00:00"/>
        <d v="2023-07-10T00:00:00"/>
        <d v="2024-05-04T00:00:00"/>
        <d v="2023-11-11T00:00:00"/>
        <d v="2023-07-20T00:00:00"/>
        <d v="2024-08-26T00:00:00"/>
        <d v="2024-09-20T00:00:00"/>
        <d v="2024-08-11T00:00:00"/>
        <d v="2023-05-24T00:00:00"/>
        <d v="2024-05-10T00:00:00"/>
        <d v="2024-01-14T00:00:00"/>
        <d v="2024-02-14T00:00:00"/>
        <d v="2024-03-21T00:00:00"/>
        <d v="2023-03-08T00:00:00"/>
        <d v="2024-09-24T00:00:00"/>
        <d v="2023-03-10T00:00:00"/>
        <d v="2023-08-05T00:00:00"/>
        <d v="2023-10-04T00:00:00"/>
        <d v="2024-07-29T00:00:00"/>
        <d v="2023-08-02T00:00:00"/>
        <d v="2024-04-24T00:00:00"/>
        <d v="2024-07-05T00:00:00"/>
        <d v="2024-09-07T00:00:00"/>
        <d v="2024-03-17T00:00:00"/>
      </sharedItems>
      <fieldGroup par="15" base="0">
        <rangePr groupBy="months" startDate="2023-01-18T00:00:00" endDate="2024-10-06T00:00:00"/>
        <groupItems count="14">
          <s v="&lt;18/01/2023"/>
          <s v="Jan"/>
          <s v="Feb"/>
          <s v="Mar"/>
          <s v="Apr"/>
          <s v="May"/>
          <s v="Jun"/>
          <s v="Jul"/>
          <s v="Aug"/>
          <s v="Sep"/>
          <s v="Oct"/>
          <s v="Nov"/>
          <s v="Dec"/>
          <s v="&gt;06/10/2024"/>
        </groupItems>
      </fieldGroup>
    </cacheField>
    <cacheField name="time" numFmtId="164">
      <sharedItems containsSemiMixedTypes="0" containsNonDate="0" containsDate="1" containsString="0" minDate="1899-12-30T00:11:00" maxDate="1899-12-30T23:50:00" count="97">
        <d v="1899-12-30T12:02:00"/>
        <d v="1899-12-30T04:39:00"/>
        <d v="1899-12-30T18:36:00"/>
        <d v="1899-12-30T03:43:00"/>
        <d v="1899-12-30T12:17:00"/>
        <d v="1899-12-30T14:34:00"/>
        <d v="1899-12-30T14:30:00"/>
        <d v="1899-12-30T23:05:00"/>
        <d v="1899-12-30T07:27:00"/>
        <d v="1899-12-30T10:46:00"/>
        <d v="1899-12-30T18:05:00"/>
        <d v="1899-12-30T17:47:00"/>
        <d v="1899-12-30T07:03:00"/>
        <d v="1899-12-30T15:39:00"/>
        <d v="1899-12-30T07:04:00"/>
        <d v="1899-12-30T16:12:00"/>
        <d v="1899-12-30T17:58:00"/>
        <d v="1899-12-30T04:15:00"/>
        <d v="1899-12-30T16:51:00"/>
        <d v="1899-12-30T17:31:00"/>
        <d v="1899-12-30T01:35:00"/>
        <d v="1899-12-30T13:23:00"/>
        <d v="1899-12-30T05:30:00"/>
        <d v="1899-12-30T06:00:00"/>
        <d v="1899-12-30T18:22:00"/>
        <d v="1899-12-30T16:16:00"/>
        <d v="1899-12-30T19:37:00"/>
        <d v="1899-12-30T01:06:00"/>
        <d v="1899-12-30T23:40:00"/>
        <d v="1899-12-30T22:58:00"/>
        <d v="1899-12-30T01:45:00"/>
        <d v="1899-12-30T14:02:00"/>
        <d v="1899-12-30T08:55:00"/>
        <d v="1899-12-30T06:43:00"/>
        <d v="1899-12-30T07:39:00"/>
        <d v="1899-12-30T20:28:00"/>
        <d v="1899-12-30T23:14:00"/>
        <d v="1899-12-30T22:33:00"/>
        <d v="1899-12-30T19:50:00"/>
        <d v="1899-12-30T23:50:00"/>
        <d v="1899-12-30T00:11:00"/>
        <d v="1899-12-30T17:32:00"/>
        <d v="1899-12-30T17:27:00"/>
        <d v="1899-12-30T02:44:00"/>
        <d v="1899-12-30T05:55:00"/>
        <d v="1899-12-30T03:54:00"/>
        <d v="1899-12-30T08:02:00"/>
        <d v="1899-12-30T09:18:00"/>
        <d v="1899-12-30T12:25:00"/>
        <d v="1899-12-30T21:10:00"/>
        <d v="1899-12-30T18:03:00"/>
        <d v="1899-12-30T08:35:00"/>
        <d v="1899-12-30T17:35:00"/>
        <d v="1899-12-30T12:33:00"/>
        <d v="1899-12-30T16:09:00"/>
        <d v="1899-12-30T10:03:00"/>
        <d v="1899-12-30T19:02:00"/>
        <d v="1899-12-30T13:54:00"/>
        <d v="1899-12-30T16:36:00"/>
        <d v="1899-12-30T09:57:00"/>
        <d v="1899-12-30T11:42:00"/>
        <d v="1899-12-30T20:25:00"/>
        <d v="1899-12-30T02:19:00"/>
        <d v="1899-12-30T04:19:00"/>
        <d v="1899-12-30T16:05:00"/>
        <d v="1899-12-30T04:06:00"/>
        <d v="1899-12-30T13:17:00"/>
        <d v="1899-12-30T12:46:00"/>
        <d v="1899-12-30T17:43:00"/>
        <d v="1899-12-30T19:04:00"/>
        <d v="1899-12-30T16:43:00"/>
        <d v="1899-12-30T22:31:00"/>
        <d v="1899-12-30T13:37:00"/>
        <d v="1899-12-30T13:08:00"/>
        <d v="1899-12-30T14:38:00"/>
        <d v="1899-12-30T04:07:00"/>
        <d v="1899-12-30T06:42:00"/>
        <d v="1899-12-30T23:07:00"/>
        <d v="1899-12-30T07:26:00"/>
        <d v="1899-12-30T10:48:00"/>
        <d v="1899-12-30T13:59:00"/>
        <d v="1899-12-30T20:07:00"/>
        <d v="1899-12-30T16:04:00"/>
        <d v="1899-12-30T10:28:00"/>
        <d v="1899-12-30T21:58:00"/>
        <d v="1899-12-30T22:04:00"/>
        <d v="1899-12-30T08:49:00"/>
        <d v="1899-12-30T06:24:00"/>
        <d v="1899-12-30T20:56:00"/>
        <d v="1899-12-30T21:14:00"/>
        <d v="1899-12-30T03:29:00"/>
        <d v="1899-12-30T16:44:00"/>
        <d v="1899-12-30T10:55:00"/>
        <d v="1899-12-30T09:36:00"/>
        <d v="1899-12-30T00:22:00"/>
        <d v="1899-12-30T23:21:00"/>
        <d v="1899-12-30T21:56:00"/>
      </sharedItems>
      <fieldGroup par="13" base="1">
        <rangePr groupBy="minutes" startDate="1899-12-30T00:11:00" endDate="1899-12-30T23:5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Flow_Rate_barrels_per_day" numFmtId="1">
      <sharedItems containsSemiMixedTypes="0" containsString="0" containsNumber="1" containsInteger="1" minValue="520" maxValue="4893" count="100">
        <n v="2459"/>
        <n v="4190"/>
        <n v="3367"/>
        <n v="1027"/>
        <n v="3727"/>
        <n v="2038"/>
        <n v="3262"/>
        <n v="796"/>
        <n v="2585"/>
        <n v="4250"/>
        <n v="4359"/>
        <n v="3069"/>
        <n v="2561"/>
        <n v="2738"/>
        <n v="3242"/>
        <n v="2683"/>
        <n v="3658"/>
        <n v="1868"/>
        <n v="1099"/>
        <n v="717"/>
        <n v="2516"/>
        <n v="3187"/>
        <n v="1346"/>
        <n v="3641"/>
        <n v="4475"/>
        <n v="1062"/>
        <n v="2403"/>
        <n v="3544"/>
        <n v="4159"/>
        <n v="4648"/>
        <n v="2016"/>
        <n v="4249"/>
        <n v="2489"/>
        <n v="2101"/>
        <n v="4029"/>
        <n v="1615"/>
        <n v="3793"/>
        <n v="521"/>
        <n v="3663"/>
        <n v="2574"/>
        <n v="4571"/>
        <n v="3062"/>
        <n v="2748"/>
        <n v="3340"/>
        <n v="2208"/>
        <n v="2380"/>
        <n v="2643"/>
        <n v="4841"/>
        <n v="1572"/>
        <n v="3640"/>
        <n v="3813"/>
        <n v="1417"/>
        <n v="1503"/>
        <n v="1611"/>
        <n v="1827"/>
        <n v="3536"/>
        <n v="1385"/>
        <n v="4370"/>
        <n v="4893"/>
        <n v="1866"/>
        <n v="520"/>
        <n v="1433"/>
        <n v="1526"/>
        <n v="2788"/>
        <n v="4732"/>
        <n v="2041"/>
        <n v="2318"/>
        <n v="2494"/>
        <n v="1450"/>
        <n v="2610"/>
        <n v="2104"/>
        <n v="3608"/>
        <n v="1880"/>
        <n v="2054"/>
        <n v="2881"/>
        <n v="1160"/>
        <n v="3655"/>
        <n v="2931"/>
        <n v="2827"/>
        <n v="4757"/>
        <n v="3561"/>
        <n v="4707"/>
        <n v="1537"/>
        <n v="4270"/>
        <n v="3580"/>
        <n v="2539"/>
        <n v="1326"/>
        <n v="1465"/>
        <n v="4694"/>
        <n v="4142"/>
        <n v="1755"/>
        <n v="826"/>
        <n v="2666"/>
        <n v="3553"/>
        <n v="4741"/>
        <n v="4207"/>
        <n v="2596"/>
        <n v="3532"/>
        <n v="3440"/>
        <n v="1351"/>
      </sharedItems>
    </cacheField>
    <cacheField name="Wellhead_Pressure_psi" numFmtId="1">
      <sharedItems containsSemiMixedTypes="0" containsString="0" containsNumber="1" containsInteger="1" minValue="1001" maxValue="2919"/>
    </cacheField>
    <cacheField name="Temperature_C" numFmtId="2">
      <sharedItems containsSemiMixedTypes="0" containsString="0" containsNumber="1" minValue="37.777777777777779" maxValue="148.33333333333334"/>
    </cacheField>
    <cacheField name="Temperature_F" numFmtId="1">
      <sharedItems containsSemiMixedTypes="0" containsString="0" containsNumber="1" containsInteger="1" minValue="100" maxValue="299"/>
    </cacheField>
    <cacheField name="Gas_to_Oil_Ratio_scf_per_bbl" numFmtId="1">
      <sharedItems containsSemiMixedTypes="0" containsString="0" containsNumber="1" containsInteger="1" minValue="503" maxValue="1197"/>
    </cacheField>
    <cacheField name="Water_Cut_percent" numFmtId="1">
      <sharedItems containsSemiMixedTypes="0" containsString="0" containsNumber="1" minValue="0.51" maxValue="49.16"/>
    </cacheField>
    <cacheField name="Choke_Size_inches" numFmtId="2">
      <sharedItems containsSemiMixedTypes="0" containsString="0" containsNumber="1" minValue="1.01" maxValue="4.93"/>
    </cacheField>
    <cacheField name="Compressor_Output_cubic_feet_per_min" numFmtId="1">
      <sharedItems containsSemiMixedTypes="0" containsString="0" containsNumber="1" containsInteger="1" minValue="1046" maxValue="2995"/>
    </cacheField>
    <cacheField name="Separator_Pressure_psi" numFmtId="1">
      <sharedItems containsSemiMixedTypes="0" containsString="0" containsNumber="1" containsInteger="1" minValue="100" maxValue="500"/>
    </cacheField>
    <cacheField name="Tank_Level_gallons" numFmtId="1">
      <sharedItems containsSemiMixedTypes="0" containsString="0" containsNumber="1" containsInteger="1" minValue="10183" maxValue="49960"/>
    </cacheField>
    <cacheField name="Year" numFmtId="0">
      <sharedItems containsSemiMixedTypes="0" containsString="0" containsNumber="1" containsInteger="1" minValue="2023" maxValue="2024" count="2">
        <n v="2024"/>
        <n v="2023"/>
      </sharedItems>
    </cacheField>
    <cacheField name="Hours" numFmtId="0" databaseField="0">
      <fieldGroup base="1">
        <rangePr groupBy="hours" startDate="1899-12-30T00:11:00" endDate="1899-12-30T23:50:00"/>
        <groupItems count="26">
          <s v="&lt;00/01/1900"/>
          <s v="00"/>
          <s v="01"/>
          <s v="02"/>
          <s v="03"/>
          <s v="04"/>
          <s v="05"/>
          <s v="06"/>
          <s v="07"/>
          <s v="08"/>
          <s v="09"/>
          <s v="10"/>
          <s v="11"/>
          <s v="12"/>
          <s v="13"/>
          <s v="14"/>
          <s v="15"/>
          <s v="16"/>
          <s v="17"/>
          <s v="18"/>
          <s v="19"/>
          <s v="20"/>
          <s v="21"/>
          <s v="22"/>
          <s v="23"/>
          <s v="&gt;00/01/1900"/>
        </groupItems>
      </fieldGroup>
    </cacheField>
    <cacheField name="Quarters" numFmtId="0" databaseField="0">
      <fieldGroup base="0">
        <rangePr groupBy="quarters" startDate="2023-01-18T00:00:00" endDate="2024-10-06T00:00:00"/>
        <groupItems count="6">
          <s v="&lt;18/01/2023"/>
          <s v="Qtr1"/>
          <s v="Qtr2"/>
          <s v="Qtr3"/>
          <s v="Qtr4"/>
          <s v="&gt;06/10/2024"/>
        </groupItems>
      </fieldGroup>
    </cacheField>
    <cacheField name="Years" numFmtId="0" databaseField="0">
      <fieldGroup base="0">
        <rangePr groupBy="years" startDate="2023-01-18T00:00:00" endDate="2024-10-06T00:00:00"/>
        <groupItems count="4">
          <s v="&lt;18/01/2023"/>
          <s v="2023"/>
          <s v="2024"/>
          <s v="&gt;06/10/2024"/>
        </groupItems>
      </fieldGroup>
    </cacheField>
  </cacheFields>
  <extLst>
    <ext xmlns:x14="http://schemas.microsoft.com/office/spreadsheetml/2009/9/main" uri="{725AE2AE-9491-48be-B2B4-4EB974FC3084}">
      <x14:pivotCacheDefinition pivotCacheId="12753834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MASONS" refreshedDate="45574.342398032408" createdVersion="7" refreshedVersion="7" minRefreshableVersion="3" recordCount="100" xr:uid="{52B9EDED-4AAA-4286-ABAC-ED24D19CDA84}">
  <cacheSource type="worksheet">
    <worksheetSource name="drilling_equipment_data"/>
  </cacheSource>
  <cacheFields count="19">
    <cacheField name="Date" numFmtId="14">
      <sharedItems containsSemiMixedTypes="0" containsNonDate="0" containsDate="1" containsString="0" minDate="2023-01-18T00:00:00" maxDate="2024-09-30T00:00:00" count="90">
        <d v="2024-09-29T00:00:00"/>
        <d v="2024-09-27T00:00:00"/>
        <d v="2024-09-14T00:00:00"/>
        <d v="2024-09-05T00:00:00"/>
        <d v="2024-08-25T00:00:00"/>
        <d v="2024-08-23T00:00:00"/>
        <d v="2024-08-01T00:00:00"/>
        <d v="2024-07-30T00:00:00"/>
        <d v="2024-07-20T00:00:00"/>
        <d v="2024-07-14T00:00:00"/>
        <d v="2024-07-10T00:00:00"/>
        <d v="2024-06-27T00:00:00"/>
        <d v="2024-06-12T00:00:00"/>
        <d v="2024-06-11T00:00:00"/>
        <d v="2024-06-04T00:00:00"/>
        <d v="2024-06-03T00:00:00"/>
        <d v="2024-05-29T00:00:00"/>
        <d v="2024-05-28T00:00:00"/>
        <d v="2024-05-05T00:00:00"/>
        <d v="2024-04-24T00:00:00"/>
        <d v="2024-04-20T00:00:00"/>
        <d v="2024-04-09T00:00:00"/>
        <d v="2024-03-27T00:00:00"/>
        <d v="2024-03-26T00:00:00"/>
        <d v="2024-03-19T00:00:00"/>
        <d v="2024-03-15T00:00:00"/>
        <d v="2024-03-11T00:00:00"/>
        <d v="2024-03-02T00:00:00"/>
        <d v="2024-02-26T00:00:00"/>
        <d v="2024-02-18T00:00:00"/>
        <d v="2024-02-14T00:00:00"/>
        <d v="2024-02-10T00:00:00"/>
        <d v="2024-01-31T00:00:00"/>
        <d v="2024-01-27T00:00:00"/>
        <d v="2024-01-21T00:00:00"/>
        <d v="2024-01-15T00:00:00"/>
        <d v="2024-01-06T00:00:00"/>
        <d v="2023-12-26T00:00:00"/>
        <d v="2023-12-19T00:00:00"/>
        <d v="2023-12-18T00:00:00"/>
        <d v="2023-12-12T00:00:00"/>
        <d v="2023-12-03T00:00:00"/>
        <d v="2023-11-27T00:00:00"/>
        <d v="2023-11-14T00:00:00"/>
        <d v="2023-11-11T00:00:00"/>
        <d v="2023-11-10T00:00:00"/>
        <d v="2023-11-09T00:00:00"/>
        <d v="2023-10-31T00:00:00"/>
        <d v="2023-10-22T00:00:00"/>
        <d v="2023-10-17T00:00:00"/>
        <d v="2023-10-11T00:00:00"/>
        <d v="2023-10-07T00:00:00"/>
        <d v="2023-10-06T00:00:00"/>
        <d v="2023-09-28T00:00:00"/>
        <d v="2023-09-19T00:00:00"/>
        <d v="2023-09-15T00:00:00"/>
        <d v="2023-09-14T00:00:00"/>
        <d v="2023-09-11T00:00:00"/>
        <d v="2023-09-05T00:00:00"/>
        <d v="2023-09-04T00:00:00"/>
        <d v="2023-09-02T00:00:00"/>
        <d v="2023-08-29T00:00:00"/>
        <d v="2023-08-24T00:00:00"/>
        <d v="2023-08-20T00:00:00"/>
        <d v="2023-08-02T00:00:00"/>
        <d v="2023-07-30T00:00:00"/>
        <d v="2023-07-27T00:00:00"/>
        <d v="2023-07-12T00:00:00"/>
        <d v="2023-07-06T00:00:00"/>
        <d v="2023-06-30T00:00:00"/>
        <d v="2023-06-18T00:00:00"/>
        <d v="2023-06-09T00:00:00"/>
        <d v="2023-06-07T00:00:00"/>
        <d v="2023-05-26T00:00:00"/>
        <d v="2023-05-15T00:00:00"/>
        <d v="2023-05-12T00:00:00"/>
        <d v="2023-05-08T00:00:00"/>
        <d v="2023-04-30T00:00:00"/>
        <d v="2023-04-24T00:00:00"/>
        <d v="2023-04-20T00:00:00"/>
        <d v="2023-04-14T00:00:00"/>
        <d v="2023-04-08T00:00:00"/>
        <d v="2023-04-04T00:00:00"/>
        <d v="2023-03-28T00:00:00"/>
        <d v="2023-03-23T00:00:00"/>
        <d v="2023-03-04T00:00:00"/>
        <d v="2023-02-06T00:00:00"/>
        <d v="2023-01-30T00:00:00"/>
        <d v="2023-01-27T00:00:00"/>
        <d v="2023-01-18T00:00:00"/>
      </sharedItems>
      <fieldGroup par="18" base="0">
        <rangePr groupBy="months" startDate="2023-01-18T00:00:00" endDate="2024-09-30T00:00:00"/>
        <groupItems count="14">
          <s v="&lt;18/01/2023"/>
          <s v="Jan"/>
          <s v="Feb"/>
          <s v="Mar"/>
          <s v="Apr"/>
          <s v="May"/>
          <s v="Jun"/>
          <s v="Jul"/>
          <s v="Aug"/>
          <s v="Sep"/>
          <s v="Oct"/>
          <s v="Nov"/>
          <s v="Dec"/>
          <s v="&gt;30/09/2024"/>
        </groupItems>
      </fieldGroup>
    </cacheField>
    <cacheField name="time" numFmtId="164">
      <sharedItems containsSemiMixedTypes="0" containsNonDate="0" containsDate="1" containsString="0" minDate="1899-12-30T00:16:00" maxDate="1899-12-30T23:52:00"/>
    </cacheField>
    <cacheField name="Drill_Bit_RPM" numFmtId="1">
      <sharedItems containsSemiMixedTypes="0" containsString="0" containsNumber="1" containsInteger="1" minValue="101" maxValue="150"/>
    </cacheField>
    <cacheField name="Weight_on_Bit_WOB_tons" numFmtId="2">
      <sharedItems containsSemiMixedTypes="0" containsString="0" containsNumber="1" minValue="10.029999999999999" maxValue="14.99"/>
    </cacheField>
    <cacheField name="Rotary_Torque_lb_ft" numFmtId="1">
      <sharedItems containsSemiMixedTypes="0" containsString="0" containsNumber="1" containsInteger="1" minValue="2094" maxValue="4997"/>
    </cacheField>
    <cacheField name="Drilling_Fluid_Pressure_psi" numFmtId="1">
      <sharedItems containsSemiMixedTypes="0" containsString="0" containsNumber="1" containsInteger="1" minValue="801" maxValue="1495"/>
    </cacheField>
    <cacheField name="Mud_Flow_Rate_gal_per_min" numFmtId="1">
      <sharedItems containsSemiMixedTypes="0" containsString="0" containsNumber="1" containsInteger="1" minValue="101" maxValue="200"/>
    </cacheField>
    <cacheField name="Penetration_Rate_ft_per_hour" numFmtId="1">
      <sharedItems containsSemiMixedTypes="0" containsString="0" containsNumber="1" containsInteger="1" minValue="20" maxValue="40"/>
    </cacheField>
    <cacheField name="Pump_Speed_strokes_per_min" numFmtId="1">
      <sharedItems containsSemiMixedTypes="0" containsString="0" containsNumber="1" containsInteger="1" minValue="51" maxValue="120"/>
    </cacheField>
    <cacheField name="Downhole_Temperature_C" numFmtId="2">
      <sharedItems containsSemiMixedTypes="0" containsString="0" containsNumber="1" minValue="65.555555555555557" maxValue="120.55555555555556"/>
    </cacheField>
    <cacheField name="Downhole_Temperature_F" numFmtId="1">
      <sharedItems containsSemiMixedTypes="0" containsString="0" containsNumber="1" containsInteger="1" minValue="150" maxValue="249"/>
    </cacheField>
    <cacheField name="Downhole_Vibration_Hz" numFmtId="2">
      <sharedItems containsSemiMixedTypes="0" containsString="0" containsNumber="1" minValue="0.8" maxValue="1.5"/>
    </cacheField>
    <cacheField name="Well_Depth_ft" numFmtId="1">
      <sharedItems containsSemiMixedTypes="0" containsString="0" containsNumber="1" containsInteger="1" minValue="1008" maxValue="4951"/>
    </cacheField>
    <cacheField name="Date (Year)" numFmtId="0">
      <sharedItems count="2">
        <s v="2024"/>
        <s v="2023"/>
      </sharedItems>
    </cacheField>
    <cacheField name="Date (Quarter)" numFmtId="0">
      <sharedItems/>
    </cacheField>
    <cacheField name="Date (Month Index)" numFmtId="0">
      <sharedItems containsSemiMixedTypes="0" containsString="0" containsNumber="1" containsInteger="1" minValue="1" maxValue="12"/>
    </cacheField>
    <cacheField name="Date (Month)" numFmtId="0">
      <sharedItems/>
    </cacheField>
    <cacheField name="Quarters" numFmtId="0" databaseField="0">
      <fieldGroup base="0">
        <rangePr groupBy="quarters" startDate="2023-01-18T00:00:00" endDate="2024-09-30T00:00:00"/>
        <groupItems count="6">
          <s v="&lt;18/01/2023"/>
          <s v="Qtr1"/>
          <s v="Qtr2"/>
          <s v="Qtr3"/>
          <s v="Qtr4"/>
          <s v="&gt;30/09/2024"/>
        </groupItems>
      </fieldGroup>
    </cacheField>
    <cacheField name="Years" numFmtId="0" databaseField="0">
      <fieldGroup base="0">
        <rangePr groupBy="years" startDate="2023-01-18T00:00:00" endDate="2024-09-30T00:00:00"/>
        <groupItems count="4">
          <s v="&lt;18/01/2023"/>
          <s v="2023"/>
          <s v="2024"/>
          <s v="&gt;30/09/2024"/>
        </groupItems>
      </fieldGroup>
    </cacheField>
  </cacheFields>
  <extLst>
    <ext xmlns:x14="http://schemas.microsoft.com/office/spreadsheetml/2009/9/main" uri="{725AE2AE-9491-48be-B2B4-4EB974FC3084}">
      <x14:pivotCacheDefinition pivotCacheId="13913427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MASONS" refreshedDate="45574.342401041664" createdVersion="7" refreshedVersion="7" minRefreshableVersion="3" recordCount="100" xr:uid="{6574D4CA-C15A-4E99-B43F-F9EE6AD54DD8}">
  <cacheSource type="worksheet">
    <worksheetSource name="maintenance_condition_monitoring_data"/>
  </cacheSource>
  <cacheFields count="18">
    <cacheField name="Date" numFmtId="14">
      <sharedItems containsSemiMixedTypes="0" containsNonDate="0" containsDate="1" containsString="0" minDate="2023-01-22T00:00:00" maxDate="2024-10-01T00:00:00" count="94">
        <d v="2024-09-30T00:00:00"/>
        <d v="2024-09-26T00:00:00"/>
        <d v="2024-09-20T00:00:00"/>
        <d v="2024-09-10T00:00:00"/>
        <d v="2024-09-09T00:00:00"/>
        <d v="2024-08-28T00:00:00"/>
        <d v="2024-08-25T00:00:00"/>
        <d v="2024-08-16T00:00:00"/>
        <d v="2024-08-03T00:00:00"/>
        <d v="2024-08-02T00:00:00"/>
        <d v="2024-07-14T00:00:00"/>
        <d v="2024-06-26T00:00:00"/>
        <d v="2024-06-20T00:00:00"/>
        <d v="2024-06-12T00:00:00"/>
        <d v="2024-06-07T00:00:00"/>
        <d v="2024-05-29T00:00:00"/>
        <d v="2024-05-16T00:00:00"/>
        <d v="2024-04-28T00:00:00"/>
        <d v="2024-04-23T00:00:00"/>
        <d v="2024-04-22T00:00:00"/>
        <d v="2024-04-14T00:00:00"/>
        <d v="2024-04-04T00:00:00"/>
        <d v="2024-03-26T00:00:00"/>
        <d v="2024-03-25T00:00:00"/>
        <d v="2024-03-13T00:00:00"/>
        <d v="2024-03-11T00:00:00"/>
        <d v="2024-02-29T00:00:00"/>
        <d v="2024-02-27T00:00:00"/>
        <d v="2024-02-15T00:00:00"/>
        <d v="2024-02-11T00:00:00"/>
        <d v="2024-02-10T00:00:00"/>
        <d v="2024-02-09T00:00:00"/>
        <d v="2024-02-07T00:00:00"/>
        <d v="2024-01-29T00:00:00"/>
        <d v="2024-01-25T00:00:00"/>
        <d v="2024-01-21T00:00:00"/>
        <d v="2024-01-10T00:00:00"/>
        <d v="2024-01-03T00:00:00"/>
        <d v="2023-12-26T00:00:00"/>
        <d v="2023-12-20T00:00:00"/>
        <d v="2023-12-14T00:00:00"/>
        <d v="2023-12-10T00:00:00"/>
        <d v="2023-12-09T00:00:00"/>
        <d v="2023-11-21T00:00:00"/>
        <d v="2023-11-18T00:00:00"/>
        <d v="2023-11-17T00:00:00"/>
        <d v="2023-11-10T00:00:00"/>
        <d v="2023-10-23T00:00:00"/>
        <d v="2023-10-20T00:00:00"/>
        <d v="2023-10-15T00:00:00"/>
        <d v="2023-10-01T00:00:00"/>
        <d v="2023-09-24T00:00:00"/>
        <d v="2023-09-23T00:00:00"/>
        <d v="2023-09-19T00:00:00"/>
        <d v="2023-09-15T00:00:00"/>
        <d v="2023-09-08T00:00:00"/>
        <d v="2023-08-31T00:00:00"/>
        <d v="2023-08-28T00:00:00"/>
        <d v="2023-08-26T00:00:00"/>
        <d v="2023-08-18T00:00:00"/>
        <d v="2023-08-15T00:00:00"/>
        <d v="2023-08-12T00:00:00"/>
        <d v="2023-08-05T00:00:00"/>
        <d v="2023-07-31T00:00:00"/>
        <d v="2023-07-30T00:00:00"/>
        <d v="2023-07-28T00:00:00"/>
        <d v="2023-07-25T00:00:00"/>
        <d v="2023-07-13T00:00:00"/>
        <d v="2023-07-01T00:00:00"/>
        <d v="2023-06-23T00:00:00"/>
        <d v="2023-06-15T00:00:00"/>
        <d v="2023-06-14T00:00:00"/>
        <d v="2023-06-12T00:00:00"/>
        <d v="2023-06-04T00:00:00"/>
        <d v="2023-05-31T00:00:00"/>
        <d v="2023-05-30T00:00:00"/>
        <d v="2023-05-19T00:00:00"/>
        <d v="2023-05-16T00:00:00"/>
        <d v="2023-05-06T00:00:00"/>
        <d v="2023-05-05T00:00:00"/>
        <d v="2023-04-26T00:00:00"/>
        <d v="2023-04-17T00:00:00"/>
        <d v="2023-04-14T00:00:00"/>
        <d v="2023-04-08T00:00:00"/>
        <d v="2023-04-07T00:00:00"/>
        <d v="2023-04-02T00:00:00"/>
        <d v="2023-03-29T00:00:00"/>
        <d v="2023-03-24T00:00:00"/>
        <d v="2023-03-19T00:00:00"/>
        <d v="2023-03-16T00:00:00"/>
        <d v="2023-02-02T00:00:00"/>
        <d v="2023-01-27T00:00:00"/>
        <d v="2023-01-23T00:00:00"/>
        <d v="2023-01-22T00:00:00"/>
      </sharedItems>
      <fieldGroup par="16" base="0">
        <rangePr groupBy="months" startDate="2023-01-22T00:00:00" endDate="2024-10-01T00:00:00"/>
        <groupItems count="14">
          <s v="&lt;22/01/2023"/>
          <s v="Jan"/>
          <s v="Feb"/>
          <s v="Mar"/>
          <s v="Apr"/>
          <s v="May"/>
          <s v="Jun"/>
          <s v="Jul"/>
          <s v="Aug"/>
          <s v="Sep"/>
          <s v="Oct"/>
          <s v="Nov"/>
          <s v="Dec"/>
          <s v="&gt;01/10/2024"/>
        </groupItems>
      </fieldGroup>
    </cacheField>
    <cacheField name="time" numFmtId="164">
      <sharedItems containsSemiMixedTypes="0" containsNonDate="0" containsDate="1" containsString="0" minDate="1899-12-30T00:13:00" maxDate="1899-12-30T23:54:00" count="99">
        <d v="1899-12-30T21:56:00"/>
        <d v="1899-12-30T12:46:00"/>
        <d v="1899-12-30T09:18:00"/>
        <d v="1899-12-30T20:21:00"/>
        <d v="1899-12-30T05:38:00"/>
        <d v="1899-12-30T04:06:00"/>
        <d v="1899-12-30T10:05:00"/>
        <d v="1899-12-30T05:07:00"/>
        <d v="1899-12-30T01:45:00"/>
        <d v="1899-12-30T16:57:00"/>
        <d v="1899-12-30T11:04:00"/>
        <d v="1899-12-30T22:55:00"/>
        <d v="1899-12-30T04:16:00"/>
        <d v="1899-12-30T21:38:00"/>
        <d v="1899-12-30T22:39:00"/>
        <d v="1899-12-30T11:14:00"/>
        <d v="1899-12-30T09:54:00"/>
        <d v="1899-12-30T15:11:00"/>
        <d v="1899-12-30T21:27:00"/>
        <d v="1899-12-30T01:05:00"/>
        <d v="1899-12-30T00:27:00"/>
        <d v="1899-12-30T21:57:00"/>
        <d v="1899-12-30T16:43:00"/>
        <d v="1899-12-30T05:36:00"/>
        <d v="1899-12-30T03:45:00"/>
        <d v="1899-12-30T23:17:00"/>
        <d v="1899-12-30T08:35:00"/>
        <d v="1899-12-30T02:13:00"/>
        <d v="1899-12-30T08:38:00"/>
        <d v="1899-12-30T19:34:00"/>
        <d v="1899-12-30T12:18:00"/>
        <d v="1899-12-30T18:37:00"/>
        <d v="1899-12-30T01:38:00"/>
        <d v="1899-12-30T23:37:00"/>
        <d v="1899-12-30T18:50:00"/>
        <d v="1899-12-30T04:18:00"/>
        <d v="1899-12-30T18:47:00"/>
        <d v="1899-12-30T13:35:00"/>
        <d v="1899-12-30T07:43:00"/>
        <d v="1899-12-30T13:14:00"/>
        <d v="1899-12-30T08:44:00"/>
        <d v="1899-12-30T12:34:00"/>
        <d v="1899-12-30T23:54:00"/>
        <d v="1899-12-30T20:12:00"/>
        <d v="1899-12-30T14:58:00"/>
        <d v="1899-12-30T04:57:00"/>
        <d v="1899-12-30T02:55:00"/>
        <d v="1899-12-30T21:17:00"/>
        <d v="1899-12-30T09:33:00"/>
        <d v="1899-12-30T06:19:00"/>
        <d v="1899-12-30T03:20:00"/>
        <d v="1899-12-30T11:58:00"/>
        <d v="1899-12-30T05:09:00"/>
        <d v="1899-12-30T00:13:00"/>
        <d v="1899-12-30T04:00:00"/>
        <d v="1899-12-30T15:53:00"/>
        <d v="1899-12-30T07:55:00"/>
        <d v="1899-12-30T23:30:00"/>
        <d v="1899-12-30T11:01:00"/>
        <d v="1899-12-30T19:04:00"/>
        <d v="1899-12-30T16:46:00"/>
        <d v="1899-12-30T23:01:00"/>
        <d v="1899-12-30T11:03:00"/>
        <d v="1899-12-30T19:27:00"/>
        <d v="1899-12-30T16:07:00"/>
        <d v="1899-12-30T05:34:00"/>
        <d v="1899-12-30T14:13:00"/>
        <d v="1899-12-30T04:27:00"/>
        <d v="1899-12-30T21:40:00"/>
        <d v="1899-12-30T07:05:00"/>
        <d v="1899-12-30T10:45:00"/>
        <d v="1899-12-30T07:51:00"/>
        <d v="1899-12-30T19:45:00"/>
        <d v="1899-12-30T09:22:00"/>
        <d v="1899-12-30T10:11:00"/>
        <d v="1899-12-30T02:10:00"/>
        <d v="1899-12-30T19:59:00"/>
        <d v="1899-12-30T06:00:00"/>
        <d v="1899-12-30T22:15:00"/>
        <d v="1899-12-30T15:03:00"/>
        <d v="1899-12-30T05:42:00"/>
        <d v="1899-12-30T10:24:00"/>
        <d v="1899-12-30T14:47:00"/>
        <d v="1899-12-30T23:52:00"/>
        <d v="1899-12-30T20:37:00"/>
        <d v="1899-12-30T19:37:00"/>
        <d v="1899-12-30T19:01:00"/>
        <d v="1899-12-30T17:10:00"/>
        <d v="1899-12-30T02:11:00"/>
        <d v="1899-12-30T00:17:00"/>
        <d v="1899-12-30T22:29:00"/>
        <d v="1899-12-30T15:33:00"/>
        <d v="1899-12-30T12:54:00"/>
        <d v="1899-12-30T09:40:00"/>
        <d v="1899-12-30T12:21:00"/>
        <d v="1899-12-30T03:40:00"/>
        <d v="1899-12-30T05:00:00"/>
        <d v="1899-12-30T17:38:00"/>
        <d v="1899-12-30T06:57:00"/>
      </sharedItems>
      <fieldGroup par="17" base="1">
        <rangePr groupBy="minutes" startDate="1899-12-30T00:13:00" endDate="1899-12-30T23:54: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Normalized_vibration_lev" numFmtId="2">
      <sharedItems containsSemiMixedTypes="0" containsString="0" containsNumber="1" minValue="10.4" maxValue="39"/>
    </cacheField>
    <cacheField name="Vibration_Levels_Hz" numFmtId="2">
      <sharedItems containsSemiMixedTypes="0" containsString="0" containsNumber="1" minValue="0.52" maxValue="1.95"/>
    </cacheField>
    <cacheField name="Oil_Viscosity_cSt" numFmtId="2">
      <sharedItems containsSemiMixedTypes="0" containsString="0" containsNumber="1" minValue="30.17" maxValue="100"/>
    </cacheField>
    <cacheField name="Oil_Water_Content_percent" numFmtId="2">
      <sharedItems containsSemiMixedTypes="0" containsString="0" containsNumber="1" minValue="0.02" maxValue="4.9400000000000004"/>
    </cacheField>
    <cacheField name="Oil_Particle_Count_per_mL" numFmtId="1">
      <sharedItems containsSemiMixedTypes="0" containsString="0" containsNumber="1" containsInteger="1" minValue="106" maxValue="993"/>
    </cacheField>
    <cacheField name="Bearing_Temperature_C" numFmtId="2">
      <sharedItems containsSemiMixedTypes="0" containsString="0" containsNumber="1" minValue="65.555555555555557" maxValue="121.11111111111111"/>
    </cacheField>
    <cacheField name="Bearing_Temperature_F" numFmtId="1">
      <sharedItems containsSemiMixedTypes="0" containsString="0" containsNumber="1" containsInteger="1" minValue="150" maxValue="250"/>
    </cacheField>
    <cacheField name="Motor_Current_amps" numFmtId="0">
      <sharedItems containsSemiMixedTypes="0" containsString="0" containsNumber="1" containsInteger="1" minValue="50" maxValue="150"/>
    </cacheField>
    <cacheField name="Valve_Position_percent" numFmtId="0">
      <sharedItems containsSemiMixedTypes="0" containsString="0" containsNumber="1" containsInteger="1" minValue="0" maxValue="100"/>
    </cacheField>
    <cacheField name="Pump_Efficiency_percent" numFmtId="0">
      <sharedItems containsSemiMixedTypes="0" containsString="0" containsNumber="1" minValue="60.22" maxValue="99.61"/>
    </cacheField>
    <cacheField name="Downtime_Duration_minutes" numFmtId="0">
      <sharedItems containsSemiMixedTypes="0" containsString="0" containsNumber="1" containsInteger="1" minValue="1" maxValue="119"/>
    </cacheField>
    <cacheField name="Year" numFmtId="0">
      <sharedItems containsSemiMixedTypes="0" containsString="0" containsNumber="1" containsInteger="1" minValue="2023" maxValue="2024"/>
    </cacheField>
    <cacheField name="Year2" numFmtId="0">
      <sharedItems containsSemiMixedTypes="0" containsString="0" containsNumber="1" containsInteger="1" minValue="2023" maxValue="2024"/>
    </cacheField>
    <cacheField name="Quarters" numFmtId="0" databaseField="0">
      <fieldGroup base="0">
        <rangePr groupBy="quarters" startDate="2023-01-22T00:00:00" endDate="2024-10-01T00:00:00"/>
        <groupItems count="6">
          <s v="&lt;22/01/2023"/>
          <s v="Qtr1"/>
          <s v="Qtr2"/>
          <s v="Qtr3"/>
          <s v="Qtr4"/>
          <s v="&gt;01/10/2024"/>
        </groupItems>
      </fieldGroup>
    </cacheField>
    <cacheField name="Years" numFmtId="0" databaseField="0">
      <fieldGroup base="0">
        <rangePr groupBy="years" startDate="2023-01-22T00:00:00" endDate="2024-10-01T00:00:00"/>
        <groupItems count="4">
          <s v="&lt;22/01/2023"/>
          <s v="2023"/>
          <s v="2024"/>
          <s v="&gt;01/10/2024"/>
        </groupItems>
      </fieldGroup>
    </cacheField>
    <cacheField name="Hours" numFmtId="0" databaseField="0">
      <fieldGroup base="1">
        <rangePr groupBy="hours" startDate="1899-12-30T00:13:00" endDate="1899-12-30T23:54: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7766789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84.772097569446" backgroundQuery="1" createdVersion="7" refreshedVersion="7" minRefreshableVersion="3" recordCount="0" supportSubquery="1" supportAdvancedDrill="1" xr:uid="{F396E49A-BF46-4D56-B32F-A5D33C1FB883}">
  <cacheSource type="external" connectionId="13"/>
  <cacheFields count="5">
    <cacheField name="[maintenance_condition_monitoring_data].[Date (Month)].[Date (Month)]" caption="Date (Month)" numFmtId="0" hierarchy="44" level="1">
      <sharedItems count="12">
        <s v="Jan"/>
        <s v="Feb"/>
        <s v="Mar"/>
        <s v="Apr"/>
        <s v="May"/>
        <s v="Jun"/>
        <s v="Jul"/>
        <s v="Aug"/>
        <s v="Sep"/>
        <s v="Oct"/>
        <s v="Nov"/>
        <s v="Dec"/>
      </sharedItems>
    </cacheField>
    <cacheField name="[maintenance_condition_monitoring_data].[Date (Year)].[Date (Year)]" caption="Date (Year)" numFmtId="0" hierarchy="42" level="1">
      <sharedItems containsSemiMixedTypes="0" containsNonDate="0" containsString="0"/>
    </cacheField>
    <cacheField name="[Measures].[Average of Oil_Viscosity_cSt]" caption="Average of Oil_Viscosity_cSt" numFmtId="0" hierarchy="139" level="32767"/>
    <cacheField name="[Measures].[Average of Downtime_Duration_minutes]" caption="Average of Downtime_Duration_minutes" numFmtId="0" hierarchy="140" level="32767"/>
    <cacheField name="[YRS].[Year].[Year]" caption="Year" numFmtId="0" hierarchy="109" level="1">
      <sharedItems containsSemiMixedTypes="0" containsNonDate="0" containsString="0"/>
    </cacheField>
  </cacheFields>
  <cacheHierarchies count="142">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2" memberValueDatatype="130" unbalanced="0">
      <fieldsUsage count="2">
        <fieldUsage x="-1"/>
        <fieldUsage x="1"/>
      </fieldsUsage>
    </cacheHierarchy>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2" memberValueDatatype="130" unbalanced="0">
      <fieldsUsage count="2">
        <fieldUsage x="-1"/>
        <fieldUsage x="0"/>
      </fieldsUsage>
    </cacheHierarchy>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0" memberValueDatatype="130" unbalanced="0"/>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0" memberValueDatatype="130" unbalanced="0"/>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0" memberValueDatatype="130" unbalanced="0"/>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0" memberValueDatatype="130" unbalanced="0"/>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0" memberValueDatatype="130" unbalanced="0"/>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fieldsUsage count="2">
        <fieldUsage x="-1"/>
        <fieldUsage x="4"/>
      </fieldsUsage>
    </cacheHierarchy>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today's_date]" caption="today's_date" measure="1" displayFolder="" measureGroup="measures_table" count="0"/>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y uniqueName="[Measures].[Sum of PRV.Events]" caption="Sum of PRV.Events" measure="1" displayFolder="" measureGroup="safety_monitoring_data_100_rows 1" count="0" hidden="1">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hidden="1">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Oil_Viscosity_cSt]" caption="Average of Oil_Viscosity_cSt" measure="1" displayFolder="" measureGroup="maintenance_condition_monitoring_data" count="0" oneField="1" hidden="1">
      <fieldsUsage count="1">
        <fieldUsage x="2"/>
      </fieldsUsage>
      <extLst>
        <ext xmlns:x15="http://schemas.microsoft.com/office/spreadsheetml/2010/11/main" uri="{B97F6D7D-B522-45F9-BDA1-12C45D357490}">
          <x15:cacheHierarchy aggregatedColumn="33"/>
        </ext>
      </extLst>
    </cacheHierarchy>
    <cacheHierarchy uniqueName="[Measures].[Average of Downtime_Duration_minutes]" caption="Average of Downtime_Duration_minutes" measure="1" displayFolder="" measureGroup="maintenance_condition_monitoring_data" count="0" oneField="1" hidden="1">
      <fieldsUsage count="1">
        <fieldUsage x="3"/>
      </fieldsUsage>
      <extLst>
        <ext xmlns:x15="http://schemas.microsoft.com/office/spreadsheetml/2010/11/main" uri="{B97F6D7D-B522-45F9-BDA1-12C45D357490}">
          <x15:cacheHierarchy aggregatedColumn="40"/>
        </ext>
      </extLst>
    </cacheHierarchy>
    <cacheHierarchy uniqueName="[Measures].[Average of Bearing_Temperature_F]" caption="Average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ies>
  <kpis count="0"/>
  <dimensions count="11">
    <dimension name="downtime_cor_matrix" uniqueName="[downtime_cor_matrix]" caption="downtime_cor_matrix"/>
    <dimension name="drilling_equipment_data" uniqueName="[drilling_equipment_data]" caption="drilling_equipment_data"/>
    <dimension name="maintenance_condition_monitoring_data" uniqueName="[maintenance_condition_monitoring_data]" caption="maintenance_condition_monitoring_data"/>
    <dimension name="maintenance_condition_monitoring_data 1" uniqueName="[maintenance_condition_monitoring_data 1]" caption="maintenance_condition_monitoring_data 1"/>
    <dimension measure="1" name="Measures" uniqueName="[Measures]" caption="Measures"/>
    <dimension name="measures_table" uniqueName="[measures_table]" caption="measures_table"/>
    <dimension name="pipeline_data" uniqueName="[pipeline_data]" caption="pipeline_data"/>
    <dimension name="production_equipment_data" uniqueName="[production_equipment_data]" caption="production_equipment_data"/>
    <dimension name="safety_monitoring_data_100_rows" uniqueName="[safety_monitoring_data_100_rows]" caption="safety_monitoring_data_100_rows"/>
    <dimension name="safety_monitoring_data_100_rows 1" uniqueName="[safety_monitoring_data_100_rows 1]" caption="safety_monitoring_data_100_rows 1"/>
    <dimension name="YRS" uniqueName="[YRS]" caption="YRS"/>
  </dimensions>
  <measureGroups count="10">
    <measureGroup name="downtime_cor_matrix" caption="downtime_cor_matrix"/>
    <measureGroup name="drilling_equipment_data" caption="drilling_equipment_data"/>
    <measureGroup name="maintenance_condition_monitoring_data" caption="maintenance_condition_monitoring_data"/>
    <measureGroup name="maintenance_condition_monitoring_data 1" caption="maintenance_condition_monitoring_data 1"/>
    <measureGroup name="measures_table" caption="measures_table"/>
    <measureGroup name="pipeline_data" caption="pipeline_data"/>
    <measureGroup name="production_equipment_data" caption="production_equipment_data"/>
    <measureGroup name="safety_monitoring_data_100_rows" caption="safety_monitoring_data_100_rows"/>
    <measureGroup name="safety_monitoring_data_100_rows 1" caption="safety_monitoring_data_100_rows 1"/>
    <measureGroup name="YRS" caption="YRS"/>
  </measureGroups>
  <maps count="14">
    <map measureGroup="0" dimension="0"/>
    <map measureGroup="1" dimension="1"/>
    <map measureGroup="1" dimension="10"/>
    <map measureGroup="2" dimension="2"/>
    <map measureGroup="2" dimension="10"/>
    <map measureGroup="3" dimension="3"/>
    <map measureGroup="4" dimension="5"/>
    <map measureGroup="5" dimension="6"/>
    <map measureGroup="6" dimension="7"/>
    <map measureGroup="6" dimension="10"/>
    <map measureGroup="7" dimension="8"/>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84.772099074071" backgroundQuery="1" createdVersion="7" refreshedVersion="7" minRefreshableVersion="3" recordCount="0" supportSubquery="1" supportAdvancedDrill="1" xr:uid="{D09457FA-2996-4B5F-8B9F-75ED14094ABD}">
  <cacheSource type="external" connectionId="13"/>
  <cacheFields count="5">
    <cacheField name="[maintenance_condition_monitoring_data].[Date (Month)].[Date (Month)]" caption="Date (Month)" numFmtId="0" hierarchy="44" level="1">
      <sharedItems count="12">
        <s v="Jan"/>
        <s v="Feb"/>
        <s v="Mar"/>
        <s v="Apr"/>
        <s v="May"/>
        <s v="Jun"/>
        <s v="Jul"/>
        <s v="Aug"/>
        <s v="Sep"/>
        <s v="Oct"/>
        <s v="Nov"/>
        <s v="Dec"/>
      </sharedItems>
    </cacheField>
    <cacheField name="[maintenance_condition_monitoring_data].[Date (Year)].[Date (Year)]" caption="Date (Year)" numFmtId="0" hierarchy="42" level="1">
      <sharedItems containsSemiMixedTypes="0" containsNonDate="0" containsString="0"/>
    </cacheField>
    <cacheField name="[Measures].[Average of Bearing_Temperature_F]" caption="Average of Bearing_Temperature_F" numFmtId="0" hierarchy="141" level="32767"/>
    <cacheField name="[Measures].[Average of Oil_Viscosity_cSt]" caption="Average of Oil_Viscosity_cSt" numFmtId="0" hierarchy="139" level="32767"/>
    <cacheField name="[YRS].[Year].[Year]" caption="Year" numFmtId="0" hierarchy="109" level="1">
      <sharedItems containsSemiMixedTypes="0" containsNonDate="0" containsString="0"/>
    </cacheField>
  </cacheFields>
  <cacheHierarchies count="142">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2" memberValueDatatype="130" unbalanced="0">
      <fieldsUsage count="2">
        <fieldUsage x="-1"/>
        <fieldUsage x="1"/>
      </fieldsUsage>
    </cacheHierarchy>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2" memberValueDatatype="130" unbalanced="0">
      <fieldsUsage count="2">
        <fieldUsage x="-1"/>
        <fieldUsage x="0"/>
      </fieldsUsage>
    </cacheHierarchy>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0" memberValueDatatype="130" unbalanced="0"/>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0" memberValueDatatype="130" unbalanced="0"/>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0" memberValueDatatype="130" unbalanced="0"/>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0" memberValueDatatype="130" unbalanced="0"/>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0" memberValueDatatype="130" unbalanced="0"/>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fieldsUsage count="2">
        <fieldUsage x="-1"/>
        <fieldUsage x="4"/>
      </fieldsUsage>
    </cacheHierarchy>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today's_date]" caption="today's_date" measure="1" displayFolder="" measureGroup="measures_table" count="0"/>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y uniqueName="[Measures].[Sum of PRV.Events]" caption="Sum of PRV.Events" measure="1" displayFolder="" measureGroup="safety_monitoring_data_100_rows 1" count="0" hidden="1">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hidden="1">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Oil_Viscosity_cSt]" caption="Average of Oil_Viscosity_cSt" measure="1" displayFolder="" measureGroup="maintenance_condition_monitoring_data" count="0" oneField="1" hidden="1">
      <fieldsUsage count="1">
        <fieldUsage x="3"/>
      </fieldsUsage>
      <extLst>
        <ext xmlns:x15="http://schemas.microsoft.com/office/spreadsheetml/2010/11/main" uri="{B97F6D7D-B522-45F9-BDA1-12C45D357490}">
          <x15:cacheHierarchy aggregatedColumn="33"/>
        </ext>
      </extLst>
    </cacheHierarchy>
    <cacheHierarchy uniqueName="[Measures].[Average of Downtime_Duration_minutes]" caption="Average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Average of Bearing_Temperature_F]" caption="Average of Bearing_Temperature_F" measure="1" displayFolder="" measureGroup="maintenance_condition_monitoring_data" count="0" oneField="1" hidden="1">
      <fieldsUsage count="1">
        <fieldUsage x="2"/>
      </fieldsUsage>
      <extLst>
        <ext xmlns:x15="http://schemas.microsoft.com/office/spreadsheetml/2010/11/main" uri="{B97F6D7D-B522-45F9-BDA1-12C45D357490}">
          <x15:cacheHierarchy aggregatedColumn="36"/>
        </ext>
      </extLst>
    </cacheHierarchy>
  </cacheHierarchies>
  <kpis count="0"/>
  <dimensions count="11">
    <dimension name="downtime_cor_matrix" uniqueName="[downtime_cor_matrix]" caption="downtime_cor_matrix"/>
    <dimension name="drilling_equipment_data" uniqueName="[drilling_equipment_data]" caption="drilling_equipment_data"/>
    <dimension name="maintenance_condition_monitoring_data" uniqueName="[maintenance_condition_monitoring_data]" caption="maintenance_condition_monitoring_data"/>
    <dimension name="maintenance_condition_monitoring_data 1" uniqueName="[maintenance_condition_monitoring_data 1]" caption="maintenance_condition_monitoring_data 1"/>
    <dimension measure="1" name="Measures" uniqueName="[Measures]" caption="Measures"/>
    <dimension name="measures_table" uniqueName="[measures_table]" caption="measures_table"/>
    <dimension name="pipeline_data" uniqueName="[pipeline_data]" caption="pipeline_data"/>
    <dimension name="production_equipment_data" uniqueName="[production_equipment_data]" caption="production_equipment_data"/>
    <dimension name="safety_monitoring_data_100_rows" uniqueName="[safety_monitoring_data_100_rows]" caption="safety_monitoring_data_100_rows"/>
    <dimension name="safety_monitoring_data_100_rows 1" uniqueName="[safety_monitoring_data_100_rows 1]" caption="safety_monitoring_data_100_rows 1"/>
    <dimension name="YRS" uniqueName="[YRS]" caption="YRS"/>
  </dimensions>
  <measureGroups count="10">
    <measureGroup name="downtime_cor_matrix" caption="downtime_cor_matrix"/>
    <measureGroup name="drilling_equipment_data" caption="drilling_equipment_data"/>
    <measureGroup name="maintenance_condition_monitoring_data" caption="maintenance_condition_monitoring_data"/>
    <measureGroup name="maintenance_condition_monitoring_data 1" caption="maintenance_condition_monitoring_data 1"/>
    <measureGroup name="measures_table" caption="measures_table"/>
    <measureGroup name="pipeline_data" caption="pipeline_data"/>
    <measureGroup name="production_equipment_data" caption="production_equipment_data"/>
    <measureGroup name="safety_monitoring_data_100_rows" caption="safety_monitoring_data_100_rows"/>
    <measureGroup name="safety_monitoring_data_100_rows 1" caption="safety_monitoring_data_100_rows 1"/>
    <measureGroup name="YRS" caption="YRS"/>
  </measureGroups>
  <maps count="14">
    <map measureGroup="0" dimension="0"/>
    <map measureGroup="1" dimension="1"/>
    <map measureGroup="1" dimension="10"/>
    <map measureGroup="2" dimension="2"/>
    <map measureGroup="2" dimension="10"/>
    <map measureGroup="3" dimension="3"/>
    <map measureGroup="4" dimension="5"/>
    <map measureGroup="5" dimension="6"/>
    <map measureGroup="6" dimension="7"/>
    <map measureGroup="6" dimension="10"/>
    <map measureGroup="7" dimension="8"/>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84.772100462964" backgroundQuery="1" createdVersion="7" refreshedVersion="7" minRefreshableVersion="3" recordCount="0" supportSubquery="1" supportAdvancedDrill="1" xr:uid="{7B143E26-93E2-475F-B427-E92F097F76E8}">
  <cacheSource type="external" connectionId="13"/>
  <cacheFields count="5">
    <cacheField name="[safety_monitoring_data_100_rows].[Date (Month)].[Date (Month)]" caption="Date (Month)" numFmtId="0" hierarchy="99" level="1">
      <sharedItems count="11">
        <s v="Jan"/>
        <s v="Feb"/>
        <s v="Mar"/>
        <s v="Apr"/>
        <s v="May"/>
        <s v="Jun"/>
        <s v="Jul"/>
        <s v="Aug"/>
        <s v="Sep"/>
        <s v="Oct"/>
        <s v="Nov"/>
      </sharedItems>
    </cacheField>
    <cacheField name="[safety_monitoring_data_100_rows].[Date (Year)].[Date (Year)]" caption="Date (Year)" numFmtId="0" hierarchy="97" level="1">
      <sharedItems count="2">
        <s v="2023"/>
        <s v="2024"/>
      </sharedItems>
    </cacheField>
    <cacheField name="[safety_monitoring_data_100_rows].[BOP.Status].[BOP.Status]" caption="BOP.Status" numFmtId="0" hierarchy="94" level="1">
      <sharedItems count="2">
        <s v="Active"/>
        <s v="Inactive"/>
      </sharedItems>
    </cacheField>
    <cacheField name="[Measures].[Average of gas_concentration(ppm)]" caption="Average of gas_concentration(ppm)" numFmtId="0" hierarchy="129" level="32767"/>
    <cacheField name="[YRS].[Year].[Year]" caption="Year" numFmtId="0" hierarchy="109" level="1">
      <sharedItems containsSemiMixedTypes="0" containsNonDate="0" containsString="0"/>
    </cacheField>
  </cacheFields>
  <cacheHierarchies count="142">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0" memberValueDatatype="130" unbalanced="0"/>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0" memberValueDatatype="130" unbalanced="0"/>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0" memberValueDatatype="130" unbalanced="0"/>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0" memberValueDatatype="130" unbalanced="0"/>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2" memberValueDatatype="130" unbalanced="0">
      <fieldsUsage count="2">
        <fieldUsage x="-1"/>
        <fieldUsage x="2"/>
      </fieldsUsage>
    </cacheHierarchy>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2" memberValueDatatype="130" unbalanced="0">
      <fieldsUsage count="2">
        <fieldUsage x="-1"/>
        <fieldUsage x="1"/>
      </fieldsUsage>
    </cacheHierarchy>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2" memberValueDatatype="130" unbalanced="0">
      <fieldsUsage count="2">
        <fieldUsage x="-1"/>
        <fieldUsage x="0"/>
      </fieldsUsage>
    </cacheHierarchy>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fieldsUsage count="2">
        <fieldUsage x="-1"/>
        <fieldUsage x="4"/>
      </fieldsUsage>
    </cacheHierarchy>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today's_date]" caption="today's_date" measure="1" displayFolder="" measureGroup="measures_table" count="0"/>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y uniqueName="[Measures].[Sum of PRV.Events]" caption="Sum of PRV.Events" measure="1" displayFolder="" measureGroup="safety_monitoring_data_100_rows 1" count="0" hidden="1">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oneField="1" hidden="1">
      <fieldsUsage count="1">
        <fieldUsage x="3"/>
      </fieldsUsage>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hidden="1">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Oil_Viscosity_cSt]" caption="Average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Average of Downtime_Duration_minutes]" caption="Average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Average of Bearing_Temperature_F]" caption="Average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ies>
  <kpis count="0"/>
  <dimensions count="11">
    <dimension name="downtime_cor_matrix" uniqueName="[downtime_cor_matrix]" caption="downtime_cor_matrix"/>
    <dimension name="drilling_equipment_data" uniqueName="[drilling_equipment_data]" caption="drilling_equipment_data"/>
    <dimension name="maintenance_condition_monitoring_data" uniqueName="[maintenance_condition_monitoring_data]" caption="maintenance_condition_monitoring_data"/>
    <dimension name="maintenance_condition_monitoring_data 1" uniqueName="[maintenance_condition_monitoring_data 1]" caption="maintenance_condition_monitoring_data 1"/>
    <dimension measure="1" name="Measures" uniqueName="[Measures]" caption="Measures"/>
    <dimension name="measures_table" uniqueName="[measures_table]" caption="measures_table"/>
    <dimension name="pipeline_data" uniqueName="[pipeline_data]" caption="pipeline_data"/>
    <dimension name="production_equipment_data" uniqueName="[production_equipment_data]" caption="production_equipment_data"/>
    <dimension name="safety_monitoring_data_100_rows" uniqueName="[safety_monitoring_data_100_rows]" caption="safety_monitoring_data_100_rows"/>
    <dimension name="safety_monitoring_data_100_rows 1" uniqueName="[safety_monitoring_data_100_rows 1]" caption="safety_monitoring_data_100_rows 1"/>
    <dimension name="YRS" uniqueName="[YRS]" caption="YRS"/>
  </dimensions>
  <measureGroups count="10">
    <measureGroup name="downtime_cor_matrix" caption="downtime_cor_matrix"/>
    <measureGroup name="drilling_equipment_data" caption="drilling_equipment_data"/>
    <measureGroup name="maintenance_condition_monitoring_data" caption="maintenance_condition_monitoring_data"/>
    <measureGroup name="maintenance_condition_monitoring_data 1" caption="maintenance_condition_monitoring_data 1"/>
    <measureGroup name="measures_table" caption="measures_table"/>
    <measureGroup name="pipeline_data" caption="pipeline_data"/>
    <measureGroup name="production_equipment_data" caption="production_equipment_data"/>
    <measureGroup name="safety_monitoring_data_100_rows" caption="safety_monitoring_data_100_rows"/>
    <measureGroup name="safety_monitoring_data_100_rows 1" caption="safety_monitoring_data_100_rows 1"/>
    <measureGroup name="YRS" caption="YRS"/>
  </measureGroups>
  <maps count="14">
    <map measureGroup="0" dimension="0"/>
    <map measureGroup="1" dimension="1"/>
    <map measureGroup="1" dimension="10"/>
    <map measureGroup="2" dimension="2"/>
    <map measureGroup="2" dimension="10"/>
    <map measureGroup="3" dimension="3"/>
    <map measureGroup="4" dimension="5"/>
    <map measureGroup="5" dimension="6"/>
    <map measureGroup="6" dimension="7"/>
    <map measureGroup="6" dimension="10"/>
    <map measureGroup="7" dimension="8"/>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84.772102199073" backgroundQuery="1" createdVersion="7" refreshedVersion="7" minRefreshableVersion="3" recordCount="0" supportSubquery="1" supportAdvancedDrill="1" xr:uid="{EFC8BCBE-3B33-4D77-9CA4-6BCBC80429B7}">
  <cacheSource type="external" connectionId="13"/>
  <cacheFields count="5">
    <cacheField name="[safety_monitoring_data_100_rows].[Date (Month)].[Date (Month)]" caption="Date (Month)" numFmtId="0" hierarchy="99" level="1">
      <sharedItems count="11">
        <s v="Jan"/>
        <s v="Feb"/>
        <s v="Mar"/>
        <s v="Apr"/>
        <s v="May"/>
        <s v="Jun"/>
        <s v="Jul"/>
        <s v="Aug"/>
        <s v="Sep"/>
        <s v="Oct"/>
        <s v="Nov"/>
      </sharedItems>
    </cacheField>
    <cacheField name="[safety_monitoring_data_100_rows].[Date (Year)].[Date (Year)]" caption="Date (Year)" numFmtId="0" hierarchy="97" level="1">
      <sharedItems count="2">
        <s v="2023"/>
        <s v="2024"/>
      </sharedItems>
    </cacheField>
    <cacheField name="[Measures].[Average of gas_concentration(ppm)]" caption="Average of gas_concentration(ppm)" numFmtId="0" hierarchy="129" level="32767"/>
    <cacheField name="[Measures].[Count of PRV.Events]" caption="Count of PRV.Events" numFmtId="0" hierarchy="130" level="32767"/>
    <cacheField name="[YRS].[Year].[Year]" caption="Year" numFmtId="0" hierarchy="109" level="1">
      <sharedItems containsSemiMixedTypes="0" containsNonDate="0" containsString="0"/>
    </cacheField>
  </cacheFields>
  <cacheHierarchies count="142">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0" memberValueDatatype="130" unbalanced="0"/>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0" memberValueDatatype="130" unbalanced="0"/>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0" memberValueDatatype="130" unbalanced="0"/>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0" memberValueDatatype="130" unbalanced="0"/>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0" memberValueDatatype="130" unbalanced="0"/>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2" memberValueDatatype="130" unbalanced="0">
      <fieldsUsage count="2">
        <fieldUsage x="-1"/>
        <fieldUsage x="1"/>
      </fieldsUsage>
    </cacheHierarchy>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2" memberValueDatatype="130" unbalanced="0">
      <fieldsUsage count="2">
        <fieldUsage x="-1"/>
        <fieldUsage x="0"/>
      </fieldsUsage>
    </cacheHierarchy>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fieldsUsage count="2">
        <fieldUsage x="-1"/>
        <fieldUsage x="4"/>
      </fieldsUsage>
    </cacheHierarchy>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today's_date]" caption="today's_date" measure="1" displayFolder="" measureGroup="measures_table" count="0"/>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y uniqueName="[Measures].[Sum of PRV.Events]" caption="Sum of PRV.Events" measure="1" displayFolder="" measureGroup="safety_monitoring_data_100_rows 1" count="0" hidden="1">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oneField="1" hidden="1">
      <fieldsUsage count="1">
        <fieldUsage x="2"/>
      </fieldsUsage>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oneField="1" hidden="1">
      <fieldsUsage count="1">
        <fieldUsage x="3"/>
      </fieldsUsage>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hidden="1">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Oil_Viscosity_cSt]" caption="Average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Average of Downtime_Duration_minutes]" caption="Average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Average of Bearing_Temperature_F]" caption="Average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ies>
  <kpis count="0"/>
  <dimensions count="11">
    <dimension name="downtime_cor_matrix" uniqueName="[downtime_cor_matrix]" caption="downtime_cor_matrix"/>
    <dimension name="drilling_equipment_data" uniqueName="[drilling_equipment_data]" caption="drilling_equipment_data"/>
    <dimension name="maintenance_condition_monitoring_data" uniqueName="[maintenance_condition_monitoring_data]" caption="maintenance_condition_monitoring_data"/>
    <dimension name="maintenance_condition_monitoring_data 1" uniqueName="[maintenance_condition_monitoring_data 1]" caption="maintenance_condition_monitoring_data 1"/>
    <dimension measure="1" name="Measures" uniqueName="[Measures]" caption="Measures"/>
    <dimension name="measures_table" uniqueName="[measures_table]" caption="measures_table"/>
    <dimension name="pipeline_data" uniqueName="[pipeline_data]" caption="pipeline_data"/>
    <dimension name="production_equipment_data" uniqueName="[production_equipment_data]" caption="production_equipment_data"/>
    <dimension name="safety_monitoring_data_100_rows" uniqueName="[safety_monitoring_data_100_rows]" caption="safety_monitoring_data_100_rows"/>
    <dimension name="safety_monitoring_data_100_rows 1" uniqueName="[safety_monitoring_data_100_rows 1]" caption="safety_monitoring_data_100_rows 1"/>
    <dimension name="YRS" uniqueName="[YRS]" caption="YRS"/>
  </dimensions>
  <measureGroups count="10">
    <measureGroup name="downtime_cor_matrix" caption="downtime_cor_matrix"/>
    <measureGroup name="drilling_equipment_data" caption="drilling_equipment_data"/>
    <measureGroup name="maintenance_condition_monitoring_data" caption="maintenance_condition_monitoring_data"/>
    <measureGroup name="maintenance_condition_monitoring_data 1" caption="maintenance_condition_monitoring_data 1"/>
    <measureGroup name="measures_table" caption="measures_table"/>
    <measureGroup name="pipeline_data" caption="pipeline_data"/>
    <measureGroup name="production_equipment_data" caption="production_equipment_data"/>
    <measureGroup name="safety_monitoring_data_100_rows" caption="safety_monitoring_data_100_rows"/>
    <measureGroup name="safety_monitoring_data_100_rows 1" caption="safety_monitoring_data_100_rows 1"/>
    <measureGroup name="YRS" caption="YRS"/>
  </measureGroups>
  <maps count="14">
    <map measureGroup="0" dimension="0"/>
    <map measureGroup="1" dimension="1"/>
    <map measureGroup="1" dimension="10"/>
    <map measureGroup="2" dimension="2"/>
    <map measureGroup="2" dimension="10"/>
    <map measureGroup="3" dimension="3"/>
    <map measureGroup="4" dimension="5"/>
    <map measureGroup="5" dimension="6"/>
    <map measureGroup="6" dimension="7"/>
    <map measureGroup="6" dimension="10"/>
    <map measureGroup="7" dimension="8"/>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84.772103935182" backgroundQuery="1" createdVersion="7" refreshedVersion="7" minRefreshableVersion="3" recordCount="0" supportSubquery="1" supportAdvancedDrill="1" xr:uid="{736A1FB3-238F-49AD-AB60-B59435D41841}">
  <cacheSource type="external" connectionId="13"/>
  <cacheFields count="5">
    <cacheField name="[production_equipment_data].[Date (Month)].[Date (Month)]" caption="Date (Month)" numFmtId="0" hierarchy="87" level="1">
      <sharedItems count="12">
        <s v="Jan"/>
        <s v="Feb"/>
        <s v="Mar"/>
        <s v="Apr"/>
        <s v="May"/>
        <s v="Jun"/>
        <s v="Jul"/>
        <s v="Aug"/>
        <s v="Sep"/>
        <s v="Oct"/>
        <s v="Nov"/>
        <s v="Dec"/>
      </sharedItems>
    </cacheField>
    <cacheField name="[production_equipment_data].[Date (Year)].[Date (Year)]" caption="Date (Year)" numFmtId="0" hierarchy="85" level="1">
      <sharedItems containsSemiMixedTypes="0" containsNonDate="0" containsString="0"/>
    </cacheField>
    <cacheField name="[Measures].[Average of Flow_Rate_barrels_per_day]" caption="Average of Flow_Rate_barrels_per_day" numFmtId="0" hierarchy="137" level="32767"/>
    <cacheField name="[Measures].[Average of Wellhead_Pressure_psi]" caption="Average of Wellhead_Pressure_psi" numFmtId="0" hierarchy="138" level="32767"/>
    <cacheField name="[YRS].[Year].[Year]" caption="Year" numFmtId="0" hierarchy="109" level="1">
      <sharedItems containsSemiMixedTypes="0" containsNonDate="0" containsString="0"/>
    </cacheField>
  </cacheFields>
  <cacheHierarchies count="142">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0" memberValueDatatype="130" unbalanced="0"/>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0" memberValueDatatype="130" unbalanced="0"/>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2" memberValueDatatype="130" unbalanced="0">
      <fieldsUsage count="2">
        <fieldUsage x="-1"/>
        <fieldUsage x="1"/>
      </fieldsUsage>
    </cacheHierarchy>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2" memberValueDatatype="130" unbalanced="0">
      <fieldsUsage count="2">
        <fieldUsage x="-1"/>
        <fieldUsage x="0"/>
      </fieldsUsage>
    </cacheHierarchy>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0" memberValueDatatype="130" unbalanced="0"/>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0" memberValueDatatype="130" unbalanced="0"/>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0" memberValueDatatype="130" unbalanced="0"/>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fieldsUsage count="2">
        <fieldUsage x="-1"/>
        <fieldUsage x="4"/>
      </fieldsUsage>
    </cacheHierarchy>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today's_date]" caption="today's_date" measure="1" displayFolder="" measureGroup="measures_table" count="0"/>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y uniqueName="[Measures].[Sum of PRV.Events]" caption="Sum of PRV.Events" measure="1" displayFolder="" measureGroup="safety_monitoring_data_100_rows 1" count="0" hidden="1">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hidden="1">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hidden="1">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hidden="1">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hidden="1">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hidden="1">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oneField="1" hidden="1">
      <fieldsUsage count="1">
        <fieldUsage x="2"/>
      </fieldsUsage>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oneField="1" hidden="1">
      <fieldsUsage count="1">
        <fieldUsage x="3"/>
      </fieldsUsage>
      <extLst>
        <ext xmlns:x15="http://schemas.microsoft.com/office/spreadsheetml/2010/11/main" uri="{B97F6D7D-B522-45F9-BDA1-12C45D357490}">
          <x15:cacheHierarchy aggregatedColumn="76"/>
        </ext>
      </extLst>
    </cacheHierarchy>
    <cacheHierarchy uniqueName="[Measures].[Average of Oil_Viscosity_cSt]" caption="Average of Oil_Viscosity_cSt" measure="1" displayFolder="" measureGroup="maintenance_condition_monitoring_data" count="0" hidden="1">
      <extLst>
        <ext xmlns:x15="http://schemas.microsoft.com/office/spreadsheetml/2010/11/main" uri="{B97F6D7D-B522-45F9-BDA1-12C45D357490}">
          <x15:cacheHierarchy aggregatedColumn="33"/>
        </ext>
      </extLst>
    </cacheHierarchy>
    <cacheHierarchy uniqueName="[Measures].[Average of Downtime_Duration_minutes]" caption="Average of Downtime_Duration_minutes" measure="1" displayFolder="" measureGroup="maintenance_condition_monitoring_data" count="0" hidden="1">
      <extLst>
        <ext xmlns:x15="http://schemas.microsoft.com/office/spreadsheetml/2010/11/main" uri="{B97F6D7D-B522-45F9-BDA1-12C45D357490}">
          <x15:cacheHierarchy aggregatedColumn="40"/>
        </ext>
      </extLst>
    </cacheHierarchy>
    <cacheHierarchy uniqueName="[Measures].[Average of Bearing_Temperature_F]" caption="Average of Bearing_Temperature_F" measure="1" displayFolder="" measureGroup="maintenance_condition_monitoring_data" count="0" hidden="1">
      <extLst>
        <ext xmlns:x15="http://schemas.microsoft.com/office/spreadsheetml/2010/11/main" uri="{B97F6D7D-B522-45F9-BDA1-12C45D357490}">
          <x15:cacheHierarchy aggregatedColumn="36"/>
        </ext>
      </extLst>
    </cacheHierarchy>
  </cacheHierarchies>
  <kpis count="0"/>
  <dimensions count="11">
    <dimension name="downtime_cor_matrix" uniqueName="[downtime_cor_matrix]" caption="downtime_cor_matrix"/>
    <dimension name="drilling_equipment_data" uniqueName="[drilling_equipment_data]" caption="drilling_equipment_data"/>
    <dimension name="maintenance_condition_monitoring_data" uniqueName="[maintenance_condition_monitoring_data]" caption="maintenance_condition_monitoring_data"/>
    <dimension name="maintenance_condition_monitoring_data 1" uniqueName="[maintenance_condition_monitoring_data 1]" caption="maintenance_condition_monitoring_data 1"/>
    <dimension measure="1" name="Measures" uniqueName="[Measures]" caption="Measures"/>
    <dimension name="measures_table" uniqueName="[measures_table]" caption="measures_table"/>
    <dimension name="pipeline_data" uniqueName="[pipeline_data]" caption="pipeline_data"/>
    <dimension name="production_equipment_data" uniqueName="[production_equipment_data]" caption="production_equipment_data"/>
    <dimension name="safety_monitoring_data_100_rows" uniqueName="[safety_monitoring_data_100_rows]" caption="safety_monitoring_data_100_rows"/>
    <dimension name="safety_monitoring_data_100_rows 1" uniqueName="[safety_monitoring_data_100_rows 1]" caption="safety_monitoring_data_100_rows 1"/>
    <dimension name="YRS" uniqueName="[YRS]" caption="YRS"/>
  </dimensions>
  <measureGroups count="10">
    <measureGroup name="downtime_cor_matrix" caption="downtime_cor_matrix"/>
    <measureGroup name="drilling_equipment_data" caption="drilling_equipment_data"/>
    <measureGroup name="maintenance_condition_monitoring_data" caption="maintenance_condition_monitoring_data"/>
    <measureGroup name="maintenance_condition_monitoring_data 1" caption="maintenance_condition_monitoring_data 1"/>
    <measureGroup name="measures_table" caption="measures_table"/>
    <measureGroup name="pipeline_data" caption="pipeline_data"/>
    <measureGroup name="production_equipment_data" caption="production_equipment_data"/>
    <measureGroup name="safety_monitoring_data_100_rows" caption="safety_monitoring_data_100_rows"/>
    <measureGroup name="safety_monitoring_data_100_rows 1" caption="safety_monitoring_data_100_rows 1"/>
    <measureGroup name="YRS" caption="YRS"/>
  </measureGroups>
  <maps count="14">
    <map measureGroup="0" dimension="0"/>
    <map measureGroup="1" dimension="1"/>
    <map measureGroup="1" dimension="10"/>
    <map measureGroup="2" dimension="2"/>
    <map measureGroup="2" dimension="10"/>
    <map measureGroup="3" dimension="3"/>
    <map measureGroup="4" dimension="5"/>
    <map measureGroup="5" dimension="6"/>
    <map measureGroup="6" dimension="7"/>
    <map measureGroup="6" dimension="10"/>
    <map measureGroup="7" dimension="8"/>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UMASONS" refreshedDate="45574.512491435184" backgroundQuery="1" createdVersion="3" refreshedVersion="7" minRefreshableVersion="3" recordCount="0" supportSubquery="1" supportAdvancedDrill="1" xr:uid="{B40B2D9A-CE5A-42A7-B9A0-1EA85179D552}">
  <cacheSource type="external" connectionId="13">
    <extLst>
      <ext xmlns:x14="http://schemas.microsoft.com/office/spreadsheetml/2009/9/main" uri="{F057638F-6D5F-4e77-A914-E7F072B9BCA8}">
        <x14:sourceConnection name="ThisWorkbookDataModel"/>
      </ext>
    </extLst>
  </cacheSource>
  <cacheFields count="0"/>
  <cacheHierarchies count="138">
    <cacheHierarchy uniqueName="[downtime_cor_matrix].[Column1]" caption="Column1" attribute="1" defaultMemberUniqueName="[downtime_cor_matrix].[Column1].[All]" allUniqueName="[downtime_cor_matrix].[Column1].[All]" dimensionUniqueName="[downtime_cor_matrix]" displayFolder="" count="0" memberValueDatatype="20" unbalanced="0"/>
    <cacheHierarchy uniqueName="[downtime_cor_matrix].[Column2]" caption="Column2" attribute="1" defaultMemberUniqueName="[downtime_cor_matrix].[Column2].[All]" allUniqueName="[downtime_cor_matrix].[Column2].[All]" dimensionUniqueName="[downtime_cor_matrix]" displayFolder="" count="0" memberValueDatatype="130" unbalanced="0"/>
    <cacheHierarchy uniqueName="[downtime_cor_matrix].[1]" caption="1" attribute="1" defaultMemberUniqueName="[downtime_cor_matrix].[1].[All]" allUniqueName="[downtime_cor_matrix].[1].[All]" dimensionUniqueName="[downtime_cor_matrix]" displayFolder="" count="0" memberValueDatatype="5" unbalanced="0"/>
    <cacheHierarchy uniqueName="[downtime_cor_matrix].[2]" caption="2" attribute="1" defaultMemberUniqueName="[downtime_cor_matrix].[2].[All]" allUniqueName="[downtime_cor_matrix].[2].[All]" dimensionUniqueName="[downtime_cor_matrix]" displayFolder="" count="0" memberValueDatatype="5" unbalanced="0"/>
    <cacheHierarchy uniqueName="[downtime_cor_matrix].[3]" caption="3" attribute="1" defaultMemberUniqueName="[downtime_cor_matrix].[3].[All]" allUniqueName="[downtime_cor_matrix].[3].[All]" dimensionUniqueName="[downtime_cor_matrix]" displayFolder="" count="0" memberValueDatatype="5" unbalanced="0"/>
    <cacheHierarchy uniqueName="[downtime_cor_matrix].[4]" caption="4" attribute="1" defaultMemberUniqueName="[downtime_cor_matrix].[4].[All]" allUniqueName="[downtime_cor_matrix].[4].[All]" dimensionUniqueName="[downtime_cor_matrix]" displayFolder="" count="0" memberValueDatatype="5" unbalanced="0"/>
    <cacheHierarchy uniqueName="[downtime_cor_matrix].[5]" caption="5" attribute="1" defaultMemberUniqueName="[downtime_cor_matrix].[5].[All]" allUniqueName="[downtime_cor_matrix].[5].[All]" dimensionUniqueName="[downtime_cor_matrix]" displayFolder="" count="0" memberValueDatatype="5" unbalanced="0"/>
    <cacheHierarchy uniqueName="[downtime_cor_matrix].[6]" caption="6" attribute="1" defaultMemberUniqueName="[downtime_cor_matrix].[6].[All]" allUniqueName="[downtime_cor_matrix].[6].[All]" dimensionUniqueName="[downtime_cor_matrix]" displayFolder="" count="0" memberValueDatatype="5" unbalanced="0"/>
    <cacheHierarchy uniqueName="[downtime_cor_matrix].[7]" caption="7" attribute="1" defaultMemberUniqueName="[downtime_cor_matrix].[7].[All]" allUniqueName="[downtime_cor_matrix].[7].[All]" dimensionUniqueName="[downtime_cor_matrix]" displayFolder="" count="0" memberValueDatatype="5" unbalanced="0"/>
    <cacheHierarchy uniqueName="[downtime_cor_matrix].[8]" caption="8" attribute="1" defaultMemberUniqueName="[downtime_cor_matrix].[8].[All]" allUniqueName="[downtime_cor_matrix].[8].[All]" dimensionUniqueName="[downtime_cor_matrix]" displayFolder="" count="0" memberValueDatatype="5" unbalanced="0"/>
    <cacheHierarchy uniqueName="[downtime_cor_matrix].[9]" caption="9" attribute="1" defaultMemberUniqueName="[downtime_cor_matrix].[9].[All]" allUniqueName="[downtime_cor_matrix].[9].[All]" dimensionUniqueName="[downtime_cor_matrix]" displayFolder="" count="0" memberValueDatatype="5" unbalanced="0"/>
    <cacheHierarchy uniqueName="[downtime_cor_matrix].[10]" caption="10" attribute="1" defaultMemberUniqueName="[downtime_cor_matrix].[10].[All]" allUniqueName="[downtime_cor_matrix].[10].[All]" dimensionUniqueName="[downtime_cor_matrix]" displayFolder="" count="0" memberValueDatatype="5" unbalanced="0"/>
    <cacheHierarchy uniqueName="[downtime_cor_matrix].[11]" caption="11" attribute="1" defaultMemberUniqueName="[downtime_cor_matrix].[11].[All]" allUniqueName="[downtime_cor_matrix].[11].[All]" dimensionUniqueName="[downtime_cor_matrix]" displayFolder="" count="0" memberValueDatatype="5" unbalanced="0"/>
    <cacheHierarchy uniqueName="[downtime_cor_matrix].[12]" caption="12" attribute="1" defaultMemberUniqueName="[downtime_cor_matrix].[12].[All]" allUniqueName="[downtime_cor_matrix].[12].[All]" dimensionUniqueName="[downtime_cor_matrix]" displayFolder="" count="0" memberValueDatatype="5" unbalanced="0"/>
    <cacheHierarchy uniqueName="[downtime_cor_matrix].[13]" caption="13" attribute="1" defaultMemberUniqueName="[downtime_cor_matrix].[13].[All]" allUniqueName="[downtime_cor_matrix].[13].[All]" dimensionUniqueName="[downtime_cor_matrix]" displayFolder="" count="0" memberValueDatatype="20" unbalanced="0"/>
    <cacheHierarchy uniqueName="[drilling_equipment_data].[Date]" caption="Date" attribute="1" time="1" defaultMemberUniqueName="[drilling_equipment_data].[Date].[All]" allUniqueName="[drilling_equipment_data].[Date].[All]" dimensionUniqueName="[drilling_equipment_data]" displayFolder="" count="0" memberValueDatatype="7" unbalanced="0"/>
    <cacheHierarchy uniqueName="[drilling_equipment_data].[time]" caption="time" attribute="1" time="1" defaultMemberUniqueName="[drilling_equipment_data].[time].[All]" allUniqueName="[drilling_equipment_data].[time].[All]" dimensionUniqueName="[drilling_equipment_data]" displayFolder="" count="0" memberValueDatatype="7" unbalanced="0"/>
    <cacheHierarchy uniqueName="[drilling_equipment_data].[Drill_Bit_RPM]" caption="Drill_Bit_RPM" attribute="1" defaultMemberUniqueName="[drilling_equipment_data].[Drill_Bit_RPM].[All]" allUniqueName="[drilling_equipment_data].[Drill_Bit_RPM].[All]" dimensionUniqueName="[drilling_equipment_data]" displayFolder="" count="0" memberValueDatatype="20" unbalanced="0"/>
    <cacheHierarchy uniqueName="[drilling_equipment_data].[Weight_on_Bit_WOB_tons]" caption="Weight_on_Bit_WOB_tons" attribute="1" defaultMemberUniqueName="[drilling_equipment_data].[Weight_on_Bit_WOB_tons].[All]" allUniqueName="[drilling_equipment_data].[Weight_on_Bit_WOB_tons].[All]" dimensionUniqueName="[drilling_equipment_data]" displayFolder="" count="0" memberValueDatatype="5" unbalanced="0"/>
    <cacheHierarchy uniqueName="[drilling_equipment_data].[Rotary_Torque_lb_ft]" caption="Rotary_Torque_lb_ft" attribute="1" defaultMemberUniqueName="[drilling_equipment_data].[Rotary_Torque_lb_ft].[All]" allUniqueName="[drilling_equipment_data].[Rotary_Torque_lb_ft].[All]" dimensionUniqueName="[drilling_equipment_data]" displayFolder="" count="0" memberValueDatatype="20" unbalanced="0"/>
    <cacheHierarchy uniqueName="[drilling_equipment_data].[Drilling_Fluid_Pressure_psi]" caption="Drilling_Fluid_Pressure_psi" attribute="1" defaultMemberUniqueName="[drilling_equipment_data].[Drilling_Fluid_Pressure_psi].[All]" allUniqueName="[drilling_equipment_data].[Drilling_Fluid_Pressure_psi].[All]" dimensionUniqueName="[drilling_equipment_data]" displayFolder="" count="0" memberValueDatatype="20" unbalanced="0"/>
    <cacheHierarchy uniqueName="[drilling_equipment_data].[Mud_Flow_Rate_gal_per_min]" caption="Mud_Flow_Rate_gal_per_min" attribute="1" defaultMemberUniqueName="[drilling_equipment_data].[Mud_Flow_Rate_gal_per_min].[All]" allUniqueName="[drilling_equipment_data].[Mud_Flow_Rate_gal_per_min].[All]" dimensionUniqueName="[drilling_equipment_data]" displayFolder="" count="0" memberValueDatatype="20" unbalanced="0"/>
    <cacheHierarchy uniqueName="[drilling_equipment_data].[Penetration_Rate_ft_per_hour]" caption="Penetration_Rate_ft_per_hour" attribute="1" defaultMemberUniqueName="[drilling_equipment_data].[Penetration_Rate_ft_per_hour].[All]" allUniqueName="[drilling_equipment_data].[Penetration_Rate_ft_per_hour].[All]" dimensionUniqueName="[drilling_equipment_data]" displayFolder="" count="0" memberValueDatatype="20" unbalanced="0"/>
    <cacheHierarchy uniqueName="[drilling_equipment_data].[Pump_Speed_strokes_per_min]" caption="Pump_Speed_strokes_per_min" attribute="1" defaultMemberUniqueName="[drilling_equipment_data].[Pump_Speed_strokes_per_min].[All]" allUniqueName="[drilling_equipment_data].[Pump_Speed_strokes_per_min].[All]" dimensionUniqueName="[drilling_equipment_data]" displayFolder="" count="0" memberValueDatatype="20" unbalanced="0"/>
    <cacheHierarchy uniqueName="[drilling_equipment_data].[Downhole_Temperature_F]" caption="Downhole_Temperature_F" attribute="1" defaultMemberUniqueName="[drilling_equipment_data].[Downhole_Temperature_F].[All]" allUniqueName="[drilling_equipment_data].[Downhole_Temperature_F].[All]" dimensionUniqueName="[drilling_equipment_data]" displayFolder="" count="0" memberValueDatatype="20" unbalanced="0"/>
    <cacheHierarchy uniqueName="[drilling_equipment_data].[Downhole_Vibration_Hz]" caption="Downhole_Vibration_Hz" attribute="1" defaultMemberUniqueName="[drilling_equipment_data].[Downhole_Vibration_Hz].[All]" allUniqueName="[drilling_equipment_data].[Downhole_Vibration_Hz].[All]" dimensionUniqueName="[drilling_equipment_data]" displayFolder="" count="0" memberValueDatatype="5" unbalanced="0"/>
    <cacheHierarchy uniqueName="[drilling_equipment_data].[Well_Depth_ft]" caption="Well_Depth_ft" attribute="1" defaultMemberUniqueName="[drilling_equipment_data].[Well_Depth_ft].[All]" allUniqueName="[drilling_equipment_data].[Well_Depth_ft].[All]" dimensionUniqueName="[drilling_equipment_data]" displayFolder="" count="0" memberValueDatatype="20" unbalanced="0"/>
    <cacheHierarchy uniqueName="[drilling_equipment_data].[Date (Year)]" caption="Date (Year)" attribute="1" defaultMemberUniqueName="[drilling_equipment_data].[Date (Year)].[All]" allUniqueName="[drilling_equipment_data].[Date (Year)].[All]" dimensionUniqueName="[drilling_equipment_data]" displayFolder="" count="0" memberValueDatatype="130" unbalanced="0"/>
    <cacheHierarchy uniqueName="[drilling_equipment_data].[Date (Quarter)]" caption="Date (Quarter)" attribute="1" defaultMemberUniqueName="[drilling_equipment_data].[Date (Quarter)].[All]" allUniqueName="[drilling_equipment_data].[Date (Quarter)].[All]" dimensionUniqueName="[drilling_equipment_data]" displayFolder="" count="0" memberValueDatatype="130" unbalanced="0"/>
    <cacheHierarchy uniqueName="[drilling_equipment_data].[Date (Month)]" caption="Date (Month)" attribute="1" defaultMemberUniqueName="[drilling_equipment_data].[Date (Month)].[All]" allUniqueName="[drilling_equipment_data].[Date (Month)].[All]" dimensionUniqueName="[drilling_equipment_data]" displayFolder="" count="0" memberValueDatatype="130" unbalanced="0"/>
    <cacheHierarchy uniqueName="[maintenance_condition_monitoring_data].[Date]" caption="Date" attribute="1" time="1" defaultMemberUniqueName="[maintenance_condition_monitoring_data].[Date].[All]" allUniqueName="[maintenance_condition_monitoring_data].[Date].[All]" dimensionUniqueName="[maintenance_condition_monitoring_data]" displayFolder="" count="0" memberValueDatatype="7" unbalanced="0"/>
    <cacheHierarchy uniqueName="[maintenance_condition_monitoring_data].[time]" caption="time" attribute="1" time="1" defaultMemberUniqueName="[maintenance_condition_monitoring_data].[time].[All]" allUniqueName="[maintenance_condition_monitoring_data].[time].[All]" dimensionUniqueName="[maintenance_condition_monitoring_data]" displayFolder="" count="0" memberValueDatatype="7" unbalanced="0"/>
    <cacheHierarchy uniqueName="[maintenance_condition_monitoring_data].[Vibration_Levels_Hz]" caption="Vibration_Levels_Hz" attribute="1" defaultMemberUniqueName="[maintenance_condition_monitoring_data].[Vibration_Levels_Hz].[All]" allUniqueName="[maintenance_condition_monitoring_data].[Vibration_Levels_Hz].[All]" dimensionUniqueName="[maintenance_condition_monitoring_data]" displayFolder="" count="0" memberValueDatatype="5" unbalanced="0"/>
    <cacheHierarchy uniqueName="[maintenance_condition_monitoring_data].[Oil_Viscosity_cSt]" caption="Oil_Viscosity_cSt" attribute="1" defaultMemberUniqueName="[maintenance_condition_monitoring_data].[Oil_Viscosity_cSt].[All]" allUniqueName="[maintenance_condition_monitoring_data].[Oil_Viscosity_cSt].[All]" dimensionUniqueName="[maintenance_condition_monitoring_data]" displayFolder="" count="0" memberValueDatatype="5" unbalanced="0"/>
    <cacheHierarchy uniqueName="[maintenance_condition_monitoring_data].[Oil_Water_Content_percent]" caption="Oil_Water_Content_percent" attribute="1" defaultMemberUniqueName="[maintenance_condition_monitoring_data].[Oil_Water_Content_percent].[All]" allUniqueName="[maintenance_condition_monitoring_data].[Oil_Water_Content_percent].[All]" dimensionUniqueName="[maintenance_condition_monitoring_data]" displayFolder="" count="0" memberValueDatatype="5" unbalanced="0"/>
    <cacheHierarchy uniqueName="[maintenance_condition_monitoring_data].[Oil_Particle_Count_per_mL]" caption="Oil_Particle_Count_per_mL" attribute="1" defaultMemberUniqueName="[maintenance_condition_monitoring_data].[Oil_Particle_Count_per_mL].[All]" allUniqueName="[maintenance_condition_monitoring_data].[Oil_Particle_Count_per_mL].[All]" dimensionUniqueName="[maintenance_condition_monitoring_data]" displayFolder="" count="0" memberValueDatatype="20" unbalanced="0"/>
    <cacheHierarchy uniqueName="[maintenance_condition_monitoring_data].[Bearing_Temperature_F]" caption="Bearing_Temperature_F" attribute="1" defaultMemberUniqueName="[maintenance_condition_monitoring_data].[Bearing_Temperature_F].[All]" allUniqueName="[maintenance_condition_monitoring_data].[Bearing_Temperature_F].[All]" dimensionUniqueName="[maintenance_condition_monitoring_data]" displayFolder="" count="0" memberValueDatatype="20" unbalanced="0"/>
    <cacheHierarchy uniqueName="[maintenance_condition_monitoring_data].[Motor_Current_amps]" caption="Motor_Current_amps" attribute="1" defaultMemberUniqueName="[maintenance_condition_monitoring_data].[Motor_Current_amps].[All]" allUniqueName="[maintenance_condition_monitoring_data].[Motor_Current_amps].[All]" dimensionUniqueName="[maintenance_condition_monitoring_data]" displayFolder="" count="0" memberValueDatatype="20" unbalanced="0"/>
    <cacheHierarchy uniqueName="[maintenance_condition_monitoring_data].[Valve_Position_percent]" caption="Valve_Position_percent" attribute="1" defaultMemberUniqueName="[maintenance_condition_monitoring_data].[Valve_Position_percent].[All]" allUniqueName="[maintenance_condition_monitoring_data].[Valve_Position_percent].[All]" dimensionUniqueName="[maintenance_condition_monitoring_data]" displayFolder="" count="0" memberValueDatatype="20" unbalanced="0"/>
    <cacheHierarchy uniqueName="[maintenance_condition_monitoring_data].[Pump_Efficiency_percent]" caption="Pump_Efficiency_percent" attribute="1" defaultMemberUniqueName="[maintenance_condition_monitoring_data].[Pump_Efficiency_percent].[All]" allUniqueName="[maintenance_condition_monitoring_data].[Pump_Efficiency_percent].[All]" dimensionUniqueName="[maintenance_condition_monitoring_data]" displayFolder="" count="0" memberValueDatatype="5" unbalanced="0"/>
    <cacheHierarchy uniqueName="[maintenance_condition_monitoring_data].[Downtime_Duration_minutes]" caption="Downtime_Duration_minutes" attribute="1" defaultMemberUniqueName="[maintenance_condition_monitoring_data].[Downtime_Duration_minutes].[All]" allUniqueName="[maintenance_condition_monitoring_data].[Downtime_Duration_minutes].[All]" dimensionUniqueName="[maintenance_condition_monitoring_data]" displayFolder="" count="0" memberValueDatatype="20" unbalanced="0"/>
    <cacheHierarchy uniqueName="[maintenance_condition_monitoring_data].[Year]" caption="Year" attribute="1" defaultMemberUniqueName="[maintenance_condition_monitoring_data].[Year].[All]" allUniqueName="[maintenance_condition_monitoring_data].[Year].[All]" dimensionUniqueName="[maintenance_condition_monitoring_data]" displayFolder="" count="0" memberValueDatatype="20" unbalanced="0"/>
    <cacheHierarchy uniqueName="[maintenance_condition_monitoring_data].[Date (Year)]" caption="Date (Year)" attribute="1" defaultMemberUniqueName="[maintenance_condition_monitoring_data].[Date (Year)].[All]" allUniqueName="[maintenance_condition_monitoring_data].[Date (Year)].[All]" dimensionUniqueName="[maintenance_condition_monitoring_data]" displayFolder="" count="0" memberValueDatatype="130" unbalanced="0"/>
    <cacheHierarchy uniqueName="[maintenance_condition_monitoring_data].[Date (Quarter)]" caption="Date (Quarter)" attribute="1" defaultMemberUniqueName="[maintenance_condition_monitoring_data].[Date (Quarter)].[All]" allUniqueName="[maintenance_condition_monitoring_data].[Date (Quarter)].[All]" dimensionUniqueName="[maintenance_condition_monitoring_data]" displayFolder="" count="0" memberValueDatatype="130" unbalanced="0"/>
    <cacheHierarchy uniqueName="[maintenance_condition_monitoring_data].[Date (Month)]" caption="Date (Month)" attribute="1" defaultMemberUniqueName="[maintenance_condition_monitoring_data].[Date (Month)].[All]" allUniqueName="[maintenance_condition_monitoring_data].[Date (Month)].[All]" dimensionUniqueName="[maintenance_condition_monitoring_data]" displayFolder="" count="0" memberValueDatatype="130" unbalanced="0"/>
    <cacheHierarchy uniqueName="[maintenance_condition_monitoring_data 1].[Date]" caption="Date" attribute="1" time="1" defaultMemberUniqueName="[maintenance_condition_monitoring_data 1].[Date].[All]" allUniqueName="[maintenance_condition_monitoring_data 1].[Date].[All]" dimensionUniqueName="[maintenance_condition_monitoring_data 1]" displayFolder="" count="0" memberValueDatatype="7" unbalanced="0"/>
    <cacheHierarchy uniqueName="[maintenance_condition_monitoring_data 1].[time]" caption="time" attribute="1" time="1" defaultMemberUniqueName="[maintenance_condition_monitoring_data 1].[time].[All]" allUniqueName="[maintenance_condition_monitoring_data 1].[time].[All]" dimensionUniqueName="[maintenance_condition_monitoring_data 1]" displayFolder="" count="0" memberValueDatatype="7" unbalanced="0"/>
    <cacheHierarchy uniqueName="[maintenance_condition_monitoring_data 1].[Normalized_vibration_lev]" caption="Normalized_vibration_lev" attribute="1" defaultMemberUniqueName="[maintenance_condition_monitoring_data 1].[Normalized_vibration_lev].[All]" allUniqueName="[maintenance_condition_monitoring_data 1].[Normalized_vibration_lev].[All]" dimensionUniqueName="[maintenance_condition_monitoring_data 1]" displayFolder="" count="0" memberValueDatatype="5" unbalanced="0"/>
    <cacheHierarchy uniqueName="[maintenance_condition_monitoring_data 1].[Vibration_Levels_Hz]" caption="Vibration_Levels_Hz" attribute="1" defaultMemberUniqueName="[maintenance_condition_monitoring_data 1].[Vibration_Levels_Hz].[All]" allUniqueName="[maintenance_condition_monitoring_data 1].[Vibration_Levels_Hz].[All]" dimensionUniqueName="[maintenance_condition_monitoring_data 1]" displayFolder="" count="0" memberValueDatatype="5" unbalanced="0"/>
    <cacheHierarchy uniqueName="[maintenance_condition_monitoring_data 1].[Oil_Viscosity_cSt]" caption="Oil_Viscosity_cSt" attribute="1" defaultMemberUniqueName="[maintenance_condition_monitoring_data 1].[Oil_Viscosity_cSt].[All]" allUniqueName="[maintenance_condition_monitoring_data 1].[Oil_Viscosity_cSt].[All]" dimensionUniqueName="[maintenance_condition_monitoring_data 1]" displayFolder="" count="0" memberValueDatatype="5" unbalanced="0"/>
    <cacheHierarchy uniqueName="[maintenance_condition_monitoring_data 1].[Oil_Water_Content_percent]" caption="Oil_Water_Content_percent" attribute="1" defaultMemberUniqueName="[maintenance_condition_monitoring_data 1].[Oil_Water_Content_percent].[All]" allUniqueName="[maintenance_condition_monitoring_data 1].[Oil_Water_Content_percent].[All]" dimensionUniqueName="[maintenance_condition_monitoring_data 1]" displayFolder="" count="0" memberValueDatatype="5" unbalanced="0"/>
    <cacheHierarchy uniqueName="[maintenance_condition_monitoring_data 1].[Oil_Particle_Count_per_mL]" caption="Oil_Particle_Count_per_mL" attribute="1" defaultMemberUniqueName="[maintenance_condition_monitoring_data 1].[Oil_Particle_Count_per_mL].[All]" allUniqueName="[maintenance_condition_monitoring_data 1].[Oil_Particle_Count_per_mL].[All]" dimensionUniqueName="[maintenance_condition_monitoring_data 1]" displayFolder="" count="0" memberValueDatatype="20" unbalanced="0"/>
    <cacheHierarchy uniqueName="[maintenance_condition_monitoring_data 1].[Bearing_Temperature_C]" caption="Bearing_Temperature_C" attribute="1" defaultMemberUniqueName="[maintenance_condition_monitoring_data 1].[Bearing_Temperature_C].[All]" allUniqueName="[maintenance_condition_monitoring_data 1].[Bearing_Temperature_C].[All]" dimensionUniqueName="[maintenance_condition_monitoring_data 1]" displayFolder="" count="0" memberValueDatatype="5" unbalanced="0"/>
    <cacheHierarchy uniqueName="[maintenance_condition_monitoring_data 1].[Bearing_Temperature_F]" caption="Bearing_Temperature_F" attribute="1" defaultMemberUniqueName="[maintenance_condition_monitoring_data 1].[Bearing_Temperature_F].[All]" allUniqueName="[maintenance_condition_monitoring_data 1].[Bearing_Temperature_F].[All]" dimensionUniqueName="[maintenance_condition_monitoring_data 1]" displayFolder="" count="0" memberValueDatatype="20" unbalanced="0"/>
    <cacheHierarchy uniqueName="[maintenance_condition_monitoring_data 1].[Motor_Current_amps]" caption="Motor_Current_amps" attribute="1" defaultMemberUniqueName="[maintenance_condition_monitoring_data 1].[Motor_Current_amps].[All]" allUniqueName="[maintenance_condition_monitoring_data 1].[Motor_Current_amps].[All]" dimensionUniqueName="[maintenance_condition_monitoring_data 1]" displayFolder="" count="0" memberValueDatatype="20" unbalanced="0"/>
    <cacheHierarchy uniqueName="[maintenance_condition_monitoring_data 1].[Valve_Position_percent]" caption="Valve_Position_percent" attribute="1" defaultMemberUniqueName="[maintenance_condition_monitoring_data 1].[Valve_Position_percent].[All]" allUniqueName="[maintenance_condition_monitoring_data 1].[Valve_Position_percent].[All]" dimensionUniqueName="[maintenance_condition_monitoring_data 1]" displayFolder="" count="0" memberValueDatatype="20" unbalanced="0"/>
    <cacheHierarchy uniqueName="[maintenance_condition_monitoring_data 1].[Pump_Efficiency_percent]" caption="Pump_Efficiency_percent" attribute="1" defaultMemberUniqueName="[maintenance_condition_monitoring_data 1].[Pump_Efficiency_percent].[All]" allUniqueName="[maintenance_condition_monitoring_data 1].[Pump_Efficiency_percent].[All]" dimensionUniqueName="[maintenance_condition_monitoring_data 1]" displayFolder="" count="0" memberValueDatatype="5" unbalanced="0"/>
    <cacheHierarchy uniqueName="[maintenance_condition_monitoring_data 1].[Downtime_Duration_minutes]" caption="Downtime_Duration_minutes" attribute="1" defaultMemberUniqueName="[maintenance_condition_monitoring_data 1].[Downtime_Duration_minutes].[All]" allUniqueName="[maintenance_condition_monitoring_data 1].[Downtime_Duration_minutes].[All]" dimensionUniqueName="[maintenance_condition_monitoring_data 1]" displayFolder="" count="0" memberValueDatatype="20" unbalanced="0"/>
    <cacheHierarchy uniqueName="[maintenance_condition_monitoring_data 1].[Year]" caption="Year" attribute="1" defaultMemberUniqueName="[maintenance_condition_monitoring_data 1].[Year].[All]" allUniqueName="[maintenance_condition_monitoring_data 1].[Year].[All]" dimensionUniqueName="[maintenance_condition_monitoring_data 1]" displayFolder="" count="0" memberValueDatatype="20" unbalanced="0"/>
    <cacheHierarchy uniqueName="[maintenance_condition_monitoring_data 1].[Date (Year)]" caption="Date (Year)" attribute="1" defaultMemberUniqueName="[maintenance_condition_monitoring_data 1].[Date (Year)].[All]" allUniqueName="[maintenance_condition_monitoring_data 1].[Date (Year)].[All]" dimensionUniqueName="[maintenance_condition_monitoring_data 1]" displayFolder="" count="0" memberValueDatatype="130" unbalanced="0"/>
    <cacheHierarchy uniqueName="[maintenance_condition_monitoring_data 1].[Date (Quarter)]" caption="Date (Quarter)" attribute="1" defaultMemberUniqueName="[maintenance_condition_monitoring_data 1].[Date (Quarter)].[All]" allUniqueName="[maintenance_condition_monitoring_data 1].[Date (Quarter)].[All]" dimensionUniqueName="[maintenance_condition_monitoring_data 1]" displayFolder="" count="0" memberValueDatatype="130" unbalanced="0"/>
    <cacheHierarchy uniqueName="[maintenance_condition_monitoring_data 1].[Date (Month Index)]" caption="Date (Month Index)" attribute="1" defaultMemberUniqueName="[maintenance_condition_monitoring_data 1].[Date (Month Index)].[All]" allUniqueName="[maintenance_condition_monitoring_data 1].[Date (Month Index)].[All]" dimensionUniqueName="[maintenance_condition_monitoring_data 1]" displayFolder="" count="0" memberValueDatatype="20" unbalanced="0"/>
    <cacheHierarchy uniqueName="[maintenance_condition_monitoring_data 1].[Date (Month)]" caption="Date (Month)" attribute="1" defaultMemberUniqueName="[maintenance_condition_monitoring_data 1].[Date (Month)].[All]" allUniqueName="[maintenance_condition_monitoring_data 1].[Date (Month)].[All]" dimensionUniqueName="[maintenance_condition_monitoring_data 1]" displayFolder="" count="0" memberValueDatatype="130" unbalanced="0"/>
    <cacheHierarchy uniqueName="[measures_table].[Column1]" caption="Column1" attribute="1" defaultMemberUniqueName="[measures_table].[Column1].[All]" allUniqueName="[measures_table].[Column1].[All]" dimensionUniqueName="[measures_table]" displayFolder="" count="0" memberValueDatatype="130" unbalanced="0"/>
    <cacheHierarchy uniqueName="[measures_table].[Column2]" caption="Column2" attribute="1" defaultMemberUniqueName="[measures_table].[Column2].[All]" allUniqueName="[measures_table].[Column2].[All]" dimensionUniqueName="[measures_table]" displayFolder="" count="0" memberValueDatatype="130" unbalanced="0"/>
    <cacheHierarchy uniqueName="[measures_table].[Column3]" caption="Column3" attribute="1" defaultMemberUniqueName="[measures_table].[Column3].[All]" allUniqueName="[measures_table].[Column3].[All]" dimensionUniqueName="[measures_table]" displayFolder="" count="0" memberValueDatatype="130" unbalanced="0"/>
    <cacheHierarchy uniqueName="[measures_table].[Column4]" caption="Column4" attribute="1" defaultMemberUniqueName="[measures_table].[Column4].[All]" allUniqueName="[measures_table].[Column4].[All]" dimensionUniqueName="[measures_table]" displayFolder="" count="0" memberValueDatatype="130" unbalanced="0"/>
    <cacheHierarchy uniqueName="[pipeline_data].[Pipeline Flow Rate (bbl/day)]" caption="Pipeline Flow Rate (bbl/day)" attribute="1" defaultMemberUniqueName="[pipeline_data].[Pipeline Flow Rate (bbl/day)].[All]" allUniqueName="[pipeline_data].[Pipeline Flow Rate (bbl/day)].[All]" dimensionUniqueName="[pipeline_data]" displayFolder="" count="0" memberValueDatatype="20" unbalanced="0"/>
    <cacheHierarchy uniqueName="[pipeline_data].[Pipeline Pressure (psi)]" caption="Pipeline Pressure (psi)" attribute="1" defaultMemberUniqueName="[pipeline_data].[Pipeline Pressure (psi)].[All]" allUniqueName="[pipeline_data].[Pipeline Pressure (psi)].[All]" dimensionUniqueName="[pipeline_data]" displayFolder="" count="0" memberValueDatatype="5" unbalanced="0"/>
    <cacheHierarchy uniqueName="[pipeline_data].[Temperature (°C)]" caption="Temperature (°C)" attribute="1" defaultMemberUniqueName="[pipeline_data].[Temperature (°C)].[All]" allUniqueName="[pipeline_data].[Temperature (°C)].[All]" dimensionUniqueName="[pipeline_data]" displayFolder="" count="0" memberValueDatatype="5" unbalanced="0"/>
    <cacheHierarchy uniqueName="[pipeline_data].[Vibration Data (Hz)]" caption="Vibration Data (Hz)" attribute="1" defaultMemberUniqueName="[pipeline_data].[Vibration Data (Hz)].[All]" allUniqueName="[pipeline_data].[Vibration Data (Hz)].[All]" dimensionUniqueName="[pipeline_data]" displayFolder="" count="0" memberValueDatatype="5" unbalanced="0"/>
    <cacheHierarchy uniqueName="[pipeline_data].[Corrosion Rate (mm/year)]" caption="Corrosion Rate (mm/year)" attribute="1" defaultMemberUniqueName="[pipeline_data].[Corrosion Rate (mm/year)].[All]" allUniqueName="[pipeline_data].[Corrosion Rate (mm/year)].[All]" dimensionUniqueName="[pipeline_data]" displayFolder="" count="0" memberValueDatatype="5" unbalanced="0"/>
    <cacheHierarchy uniqueName="[pipeline_data].[Leak Detection (mA)]" caption="Leak Detection (mA)" attribute="1" defaultMemberUniqueName="[pipeline_data].[Leak Detection (mA)].[All]" allUniqueName="[pipeline_data].[Leak Detection (mA)].[All]" dimensionUniqueName="[pipeline_data]" displayFolder="" count="0" memberValueDatatype="5" unbalanced="0"/>
    <cacheHierarchy uniqueName="[production_equipment_data].[Date]" caption="Date" attribute="1" time="1" defaultMemberUniqueName="[production_equipment_data].[Date].[All]" allUniqueName="[production_equipment_data].[Date].[All]" dimensionUniqueName="[production_equipment_data]" displayFolder="" count="0" memberValueDatatype="7" unbalanced="0"/>
    <cacheHierarchy uniqueName="[production_equipment_data].[time]" caption="time" attribute="1" time="1" defaultMemberUniqueName="[production_equipment_data].[time].[All]" allUniqueName="[production_equipment_data].[time].[All]" dimensionUniqueName="[production_equipment_data]" displayFolder="" count="0" memberValueDatatype="7" unbalanced="0"/>
    <cacheHierarchy uniqueName="[production_equipment_data].[Flow_Rate_barrels_per_day]" caption="Flow_Rate_barrels_per_day" attribute="1" defaultMemberUniqueName="[production_equipment_data].[Flow_Rate_barrels_per_day].[All]" allUniqueName="[production_equipment_data].[Flow_Rate_barrels_per_day].[All]" dimensionUniqueName="[production_equipment_data]" displayFolder="" count="0" memberValueDatatype="20" unbalanced="0"/>
    <cacheHierarchy uniqueName="[production_equipment_data].[Wellhead_Pressure_psi]" caption="Wellhead_Pressure_psi" attribute="1" defaultMemberUniqueName="[production_equipment_data].[Wellhead_Pressure_psi].[All]" allUniqueName="[production_equipment_data].[Wellhead_Pressure_psi].[All]" dimensionUniqueName="[production_equipment_data]" displayFolder="" count="0" memberValueDatatype="20" unbalanced="0"/>
    <cacheHierarchy uniqueName="[production_equipment_data].[Temperature_F]" caption="Temperature_F" attribute="1" defaultMemberUniqueName="[production_equipment_data].[Temperature_F].[All]" allUniqueName="[production_equipment_data].[Temperature_F].[All]" dimensionUniqueName="[production_equipment_data]" displayFolder="" count="0" memberValueDatatype="20" unbalanced="0"/>
    <cacheHierarchy uniqueName="[production_equipment_data].[Gas_to_Oil_Ratio_scf_per_bbl]" caption="Gas_to_Oil_Ratio_scf_per_bbl" attribute="1" defaultMemberUniqueName="[production_equipment_data].[Gas_to_Oil_Ratio_scf_per_bbl].[All]" allUniqueName="[production_equipment_data].[Gas_to_Oil_Ratio_scf_per_bbl].[All]" dimensionUniqueName="[production_equipment_data]" displayFolder="" count="0" memberValueDatatype="20" unbalanced="0"/>
    <cacheHierarchy uniqueName="[production_equipment_data].[Water_Cut_percent]" caption="Water_Cut_percent" attribute="1" defaultMemberUniqueName="[production_equipment_data].[Water_Cut_percent].[All]" allUniqueName="[production_equipment_data].[Water_Cut_percent].[All]" dimensionUniqueName="[production_equipment_data]" displayFolder="" count="0" memberValueDatatype="5" unbalanced="0"/>
    <cacheHierarchy uniqueName="[production_equipment_data].[Choke_Size_inches]" caption="Choke_Size_inches" attribute="1" defaultMemberUniqueName="[production_equipment_data].[Choke_Size_inches].[All]" allUniqueName="[production_equipment_data].[Choke_Size_inches].[All]" dimensionUniqueName="[production_equipment_data]" displayFolder="" count="0" memberValueDatatype="5" unbalanced="0"/>
    <cacheHierarchy uniqueName="[production_equipment_data].[Compressor_Output_cubic_feet_per_min]" caption="Compressor_Output_cubic_feet_per_min" attribute="1" defaultMemberUniqueName="[production_equipment_data].[Compressor_Output_cubic_feet_per_min].[All]" allUniqueName="[production_equipment_data].[Compressor_Output_cubic_feet_per_min].[All]" dimensionUniqueName="[production_equipment_data]" displayFolder="" count="0" memberValueDatatype="20" unbalanced="0"/>
    <cacheHierarchy uniqueName="[production_equipment_data].[Separator_Pressure_psi]" caption="Separator_Pressure_psi" attribute="1" defaultMemberUniqueName="[production_equipment_data].[Separator_Pressure_psi].[All]" allUniqueName="[production_equipment_data].[Separator_Pressure_psi].[All]" dimensionUniqueName="[production_equipment_data]" displayFolder="" count="0" memberValueDatatype="20" unbalanced="0"/>
    <cacheHierarchy uniqueName="[production_equipment_data].[Tank_Level_gallons]" caption="Tank_Level_gallons" attribute="1" defaultMemberUniqueName="[production_equipment_data].[Tank_Level_gallons].[All]" allUniqueName="[production_equipment_data].[Tank_Level_gallons].[All]" dimensionUniqueName="[production_equipment_data]" displayFolder="" count="0" memberValueDatatype="20" unbalanced="0"/>
    <cacheHierarchy uniqueName="[production_equipment_data].[Year]" caption="Year" attribute="1" defaultMemberUniqueName="[production_equipment_data].[Year].[All]" allUniqueName="[production_equipment_data].[Year].[All]" dimensionUniqueName="[production_equipment_data]" displayFolder="" count="0" memberValueDatatype="20" unbalanced="0"/>
    <cacheHierarchy uniqueName="[production_equipment_data].[Date (Year)]" caption="Date (Year)" attribute="1" defaultMemberUniqueName="[production_equipment_data].[Date (Year)].[All]" allUniqueName="[production_equipment_data].[Date (Year)].[All]" dimensionUniqueName="[production_equipment_data]" displayFolder="" count="0" memberValueDatatype="130" unbalanced="0"/>
    <cacheHierarchy uniqueName="[production_equipment_data].[Date (Quarter)]" caption="Date (Quarter)" attribute="1" defaultMemberUniqueName="[production_equipment_data].[Date (Quarter)].[All]" allUniqueName="[production_equipment_data].[Date (Quarter)].[All]" dimensionUniqueName="[production_equipment_data]" displayFolder="" count="0" memberValueDatatype="130" unbalanced="0"/>
    <cacheHierarchy uniqueName="[production_equipment_data].[Date (Month)]" caption="Date (Month)" attribute="1" defaultMemberUniqueName="[production_equipment_data].[Date (Month)].[All]" allUniqueName="[production_equipment_data].[Date (Month)].[All]" dimensionUniqueName="[production_equipment_data]" displayFolder="" count="0" memberValueDatatype="130" unbalanced="0"/>
    <cacheHierarchy uniqueName="[safety_monitoring_data_100_rows].[Date]" caption="Date" attribute="1" time="1" defaultMemberUniqueName="[safety_monitoring_data_100_rows].[Date].[All]" allUniqueName="[safety_monitoring_data_100_rows].[Date].[All]" dimensionUniqueName="[safety_monitoring_data_100_rows]" displayFolder="" count="0" memberValueDatatype="7" unbalanced="0"/>
    <cacheHierarchy uniqueName="[safety_monitoring_data_100_rows].[time]" caption="time" attribute="1" time="1" defaultMemberUniqueName="[safety_monitoring_data_100_rows].[time].[All]" allUniqueName="[safety_monitoring_data_100_rows].[time].[All]" dimensionUniqueName="[safety_monitoring_data_100_rows]" displayFolder="" count="0" memberValueDatatype="7" unbalanced="0"/>
    <cacheHierarchy uniqueName="[safety_monitoring_data_100_rows].[HydrogenSulphide_concentration(ppm)]" caption="HydrogenSulphide_concentration(ppm)" attribute="1" defaultMemberUniqueName="[safety_monitoring_data_100_rows].[HydrogenSulphide_concentration(ppm)].[All]" allUniqueName="[safety_monitoring_data_100_rows].[HydrogenSulphide_concentration(ppm)].[All]" dimensionUniqueName="[safety_monitoring_data_100_rows]" displayFolder="" count="0" memberValueDatatype="20" unbalanced="0"/>
    <cacheHierarchy uniqueName="[safety_monitoring_data_100_rows].[methane_concentration(ppm)]" caption="methane_concentration(ppm)" attribute="1" defaultMemberUniqueName="[safety_monitoring_data_100_rows].[methane_concentration(ppm)].[All]" allUniqueName="[safety_monitoring_data_100_rows].[methane_concentration(ppm)].[All]" dimensionUniqueName="[safety_monitoring_data_100_rows]" displayFolder="" count="0" memberValueDatatype="20" unbalanced="0"/>
    <cacheHierarchy uniqueName="[safety_monitoring_data_100_rows].[PRV.Events]" caption="PRV.Events" attribute="1" defaultMemberUniqueName="[safety_monitoring_data_100_rows].[PRV.Events].[All]" allUniqueName="[safety_monitoring_data_100_rows].[PRV.Events].[All]" dimensionUniqueName="[safety_monitoring_data_100_rows]" displayFolder="" count="0" memberValueDatatype="20" unbalanced="0"/>
    <cacheHierarchy uniqueName="[safety_monitoring_data_100_rows].[Fire.Smoke.Detection..Status.]" caption="Fire.Smoke.Detection..Status." attribute="1" defaultMemberUniqueName="[safety_monitoring_data_100_rows].[Fire.Smoke.Detection..Status.].[All]" allUniqueName="[safety_monitoring_data_100_rows].[Fire.Smoke.Detection..Status.].[All]" dimensionUniqueName="[safety_monitoring_data_100_rows]" displayFolder="" count="0" memberValueDatatype="130" unbalanced="0"/>
    <cacheHierarchy uniqueName="[safety_monitoring_data_100_rows].[BOP.Status]" caption="BOP.Status" attribute="1" defaultMemberUniqueName="[safety_monitoring_data_100_rows].[BOP.Status].[All]" allUniqueName="[safety_monitoring_data_100_rows].[BOP.Status].[All]" dimensionUniqueName="[safety_monitoring_data_100_rows]" displayFolder="" count="0" memberValueDatatype="130" unbalanced="0"/>
    <cacheHierarchy uniqueName="[safety_monitoring_data_100_rows].[gas_concentration(ppm)]" caption="gas_concentration(ppm)" attribute="1" defaultMemberUniqueName="[safety_monitoring_data_100_rows].[gas_concentration(ppm)].[All]" allUniqueName="[safety_monitoring_data_100_rows].[gas_concentration(ppm)].[All]" dimensionUniqueName="[safety_monitoring_data_100_rows]" displayFolder="" count="0" memberValueDatatype="5" unbalanced="0"/>
    <cacheHierarchy uniqueName="[safety_monitoring_data_100_rows].[Year]" caption="Year" attribute="1" defaultMemberUniqueName="[safety_monitoring_data_100_rows].[Year].[All]" allUniqueName="[safety_monitoring_data_100_rows].[Year].[All]" dimensionUniqueName="[safety_monitoring_data_100_rows]" displayFolder="" count="0" memberValueDatatype="20" unbalanced="0"/>
    <cacheHierarchy uniqueName="[safety_monitoring_data_100_rows].[Date (Year)]" caption="Date (Year)" attribute="1" defaultMemberUniqueName="[safety_monitoring_data_100_rows].[Date (Year)].[All]" allUniqueName="[safety_monitoring_data_100_rows].[Date (Year)].[All]" dimensionUniqueName="[safety_monitoring_data_100_rows]" displayFolder="" count="0" memberValueDatatype="130" unbalanced="0"/>
    <cacheHierarchy uniqueName="[safety_monitoring_data_100_rows].[Date (Quarter)]" caption="Date (Quarter)" attribute="1" defaultMemberUniqueName="[safety_monitoring_data_100_rows].[Date (Quarter)].[All]" allUniqueName="[safety_monitoring_data_100_rows].[Date (Quarter)].[All]" dimensionUniqueName="[safety_monitoring_data_100_rows]" displayFolder="" count="0" memberValueDatatype="130" unbalanced="0"/>
    <cacheHierarchy uniqueName="[safety_monitoring_data_100_rows].[Date (Month)]" caption="Date (Month)" attribute="1" defaultMemberUniqueName="[safety_monitoring_data_100_rows].[Date (Month)].[All]" allUniqueName="[safety_monitoring_data_100_rows].[Date (Month)].[All]" dimensionUniqueName="[safety_monitoring_data_100_rows]" displayFolder="" count="0" memberValueDatatype="130" unbalanced="0"/>
    <cacheHierarchy uniqueName="[safety_monitoring_data_100_rows 1].[Date]" caption="Date" attribute="1" time="1" defaultMemberUniqueName="[safety_monitoring_data_100_rows 1].[Date].[All]" allUniqueName="[safety_monitoring_data_100_rows 1].[Date].[All]" dimensionUniqueName="[safety_monitoring_data_100_rows 1]" displayFolder="" count="0" memberValueDatatype="7" unbalanced="0"/>
    <cacheHierarchy uniqueName="[safety_monitoring_data_100_rows 1].[time]" caption="time" attribute="1" time="1" defaultMemberUniqueName="[safety_monitoring_data_100_rows 1].[time].[All]" allUniqueName="[safety_monitoring_data_100_rows 1].[time].[All]" dimensionUniqueName="[safety_monitoring_data_100_rows 1]" displayFolder="" count="0" memberValueDatatype="7" unbalanced="0"/>
    <cacheHierarchy uniqueName="[safety_monitoring_data_100_rows 1].[HydrogenSulphide_concentration(ppm)]" caption="HydrogenSulphide_concentration(ppm)" attribute="1" defaultMemberUniqueName="[safety_monitoring_data_100_rows 1].[HydrogenSulphide_concentration(ppm)].[All]" allUniqueName="[safety_monitoring_data_100_rows 1].[HydrogenSulphide_concentration(ppm)].[All]" dimensionUniqueName="[safety_monitoring_data_100_rows 1]" displayFolder="" count="0" memberValueDatatype="20" unbalanced="0"/>
    <cacheHierarchy uniqueName="[safety_monitoring_data_100_rows 1].[methane_concentration(ppm)]" caption="methane_concentration(ppm)" attribute="1" defaultMemberUniqueName="[safety_monitoring_data_100_rows 1].[methane_concentration(ppm)].[All]" allUniqueName="[safety_monitoring_data_100_rows 1].[methane_concentration(ppm)].[All]" dimensionUniqueName="[safety_monitoring_data_100_rows 1]" displayFolder="" count="0" memberValueDatatype="20" unbalanced="0"/>
    <cacheHierarchy uniqueName="[safety_monitoring_data_100_rows 1].[PRV.Events]" caption="PRV.Events" attribute="1" defaultMemberUniqueName="[safety_monitoring_data_100_rows 1].[PRV.Events].[All]" allUniqueName="[safety_monitoring_data_100_rows 1].[PRV.Events].[All]" dimensionUniqueName="[safety_monitoring_data_100_rows 1]" displayFolder="" count="0" memberValueDatatype="20" unbalanced="0"/>
    <cacheHierarchy uniqueName="[safety_monitoring_data_100_rows 1].[Fire.Smoke.Detection..Status.]" caption="Fire.Smoke.Detection..Status." attribute="1" defaultMemberUniqueName="[safety_monitoring_data_100_rows 1].[Fire.Smoke.Detection..Status.].[All]" allUniqueName="[safety_monitoring_data_100_rows 1].[Fire.Smoke.Detection..Status.].[All]" dimensionUniqueName="[safety_monitoring_data_100_rows 1]" displayFolder="" count="0" memberValueDatatype="130" unbalanced="0"/>
    <cacheHierarchy uniqueName="[safety_monitoring_data_100_rows 1].[BOP.Status]" caption="BOP.Status" attribute="1" defaultMemberUniqueName="[safety_monitoring_data_100_rows 1].[BOP.Status].[All]" allUniqueName="[safety_monitoring_data_100_rows 1].[BOP.Status].[All]" dimensionUniqueName="[safety_monitoring_data_100_rows 1]" displayFolder="" count="0" memberValueDatatype="130" unbalanced="0"/>
    <cacheHierarchy uniqueName="[safety_monitoring_data_100_rows 1].[gas_concentration(ppm)]" caption="gas_concentration(ppm)" attribute="1" defaultMemberUniqueName="[safety_monitoring_data_100_rows 1].[gas_concentration(ppm)].[All]" allUniqueName="[safety_monitoring_data_100_rows 1].[gas_concentration(ppm)].[All]" dimensionUniqueName="[safety_monitoring_data_100_rows 1]" displayFolder="" count="0" memberValueDatatype="5" unbalanced="0"/>
    <cacheHierarchy uniqueName="[safety_monitoring_data_100_rows 1].[Year]" caption="Year" attribute="1" defaultMemberUniqueName="[safety_monitoring_data_100_rows 1].[Year].[All]" allUniqueName="[safety_monitoring_data_100_rows 1].[Year].[All]" dimensionUniqueName="[safety_monitoring_data_100_rows 1]" displayFolder="" count="0" memberValueDatatype="20" unbalanced="0"/>
    <cacheHierarchy uniqueName="[YRS].[Year]" caption="Year" attribute="1" defaultMemberUniqueName="[YRS].[Year].[All]" allUniqueName="[YRS].[Year].[All]" dimensionUniqueName="[YRS]" displayFolder="" count="2" memberValueDatatype="20" unbalanced="0"/>
    <cacheHierarchy uniqueName="[drilling_equipment_data].[Date (Month Index)]" caption="Date (Month Index)" attribute="1" defaultMemberUniqueName="[drilling_equipment_data].[Date (Month Index)].[All]" allUniqueName="[drilling_equipment_data].[Date (Month Index)].[All]" dimensionUniqueName="[drilling_equipment_data]" displayFolder="" count="0" memberValueDatatype="20" unbalanced="0" hidden="1"/>
    <cacheHierarchy uniqueName="[maintenance_condition_monitoring_data].[Date (Month Index)]" caption="Date (Month Index)" attribute="1" defaultMemberUniqueName="[maintenance_condition_monitoring_data].[Date (Month Index)].[All]" allUniqueName="[maintenance_condition_monitoring_data].[Date (Month Index)].[All]" dimensionUniqueName="[maintenance_condition_monitoring_data]" displayFolder="" count="0" memberValueDatatype="20" unbalanced="0" hidden="1"/>
    <cacheHierarchy uniqueName="[production_equipment_data].[Date (Month Index)]" caption="Date (Month Index)" attribute="1" defaultMemberUniqueName="[production_equipment_data].[Date (Month Index)].[All]" allUniqueName="[production_equipment_data].[Date (Month Index)].[All]" dimensionUniqueName="[production_equipment_data]" displayFolder="" count="0" memberValueDatatype="20" unbalanced="0" hidden="1"/>
    <cacheHierarchy uniqueName="[safety_monitoring_data_100_rows].[Date (Month Index)]" caption="Date (Month Index)" attribute="1" defaultMemberUniqueName="[safety_monitoring_data_100_rows].[Date (Month Index)].[All]" allUniqueName="[safety_monitoring_data_100_rows].[Date (Month Index)].[All]" dimensionUniqueName="[safety_monitoring_data_100_rows]" displayFolder="" count="0" memberValueDatatype="20" unbalanced="0" hidden="1"/>
    <cacheHierarchy uniqueName="[Measures].[Sum of PRV.Events]" caption="Sum of PRV.Events" measure="1" displayFolder="" measureGroup="safety_monitoring_data_100_rows 1" count="0">
      <extLst>
        <ext xmlns:x15="http://schemas.microsoft.com/office/spreadsheetml/2010/11/main" uri="{B97F6D7D-B522-45F9-BDA1-12C45D357490}">
          <x15:cacheHierarchy aggregatedColumn="104"/>
        </ext>
      </extLst>
    </cacheHierarchy>
    <cacheHierarchy uniqueName="[Measures].[Sum of gas_concentration(ppm)]" caption="Sum of gas_concentration(ppm)" measure="1" displayFolder="" measureGroup="safety_monitoring_data_100_rows" count="0">
      <extLst>
        <ext xmlns:x15="http://schemas.microsoft.com/office/spreadsheetml/2010/11/main" uri="{B97F6D7D-B522-45F9-BDA1-12C45D357490}">
          <x15:cacheHierarchy aggregatedColumn="95"/>
        </ext>
      </extLst>
    </cacheHierarchy>
    <cacheHierarchy uniqueName="[Measures].[Sum of PRV.Events 2]" caption="Sum of PRV.Events 2" measure="1" displayFolder="" measureGroup="safety_monitoring_data_100_rows" count="0">
      <extLst>
        <ext xmlns:x15="http://schemas.microsoft.com/office/spreadsheetml/2010/11/main" uri="{B97F6D7D-B522-45F9-BDA1-12C45D357490}">
          <x15:cacheHierarchy aggregatedColumn="92"/>
        </ext>
      </extLst>
    </cacheHierarchy>
    <cacheHierarchy uniqueName="[Measures].[Average of gas_concentration(ppm)]" caption="Average of gas_concentration(ppm)" measure="1" displayFolder="" measureGroup="safety_monitoring_data_100_rows" count="0">
      <extLst>
        <ext xmlns:x15="http://schemas.microsoft.com/office/spreadsheetml/2010/11/main" uri="{B97F6D7D-B522-45F9-BDA1-12C45D357490}">
          <x15:cacheHierarchy aggregatedColumn="95"/>
        </ext>
      </extLst>
    </cacheHierarchy>
    <cacheHierarchy uniqueName="[Measures].[Count of PRV.Events]" caption="Count of PRV.Events" measure="1" displayFolder="" measureGroup="safety_monitoring_data_100_rows" count="0">
      <extLst>
        <ext xmlns:x15="http://schemas.microsoft.com/office/spreadsheetml/2010/11/main" uri="{B97F6D7D-B522-45F9-BDA1-12C45D357490}">
          <x15:cacheHierarchy aggregatedColumn="92"/>
        </ext>
      </extLst>
    </cacheHierarchy>
    <cacheHierarchy uniqueName="[Measures].[Sum of Downtime_Duration_minutes]" caption="Sum of Downtime_Duration_minutes" measure="1" displayFolder="" measureGroup="maintenance_condition_monitoring_data" count="0">
      <extLst>
        <ext xmlns:x15="http://schemas.microsoft.com/office/spreadsheetml/2010/11/main" uri="{B97F6D7D-B522-45F9-BDA1-12C45D357490}">
          <x15:cacheHierarchy aggregatedColumn="40"/>
        </ext>
      </extLst>
    </cacheHierarchy>
    <cacheHierarchy uniqueName="[Measures].[Sum of Oil_Viscosity_cSt]" caption="Sum of Oil_Viscosity_cSt" measure="1" displayFolder="" measureGroup="maintenance_condition_monitoring_data" count="0">
      <extLst>
        <ext xmlns:x15="http://schemas.microsoft.com/office/spreadsheetml/2010/11/main" uri="{B97F6D7D-B522-45F9-BDA1-12C45D357490}">
          <x15:cacheHierarchy aggregatedColumn="33"/>
        </ext>
      </extLst>
    </cacheHierarchy>
    <cacheHierarchy uniqueName="[Measures].[Sum of Bearing_Temperature_C]" caption="Sum of Bearing_Temperature_C" measure="1" displayFolder="" measureGroup="maintenance_condition_monitoring_data 1" count="0">
      <extLst>
        <ext xmlns:x15="http://schemas.microsoft.com/office/spreadsheetml/2010/11/main" uri="{B97F6D7D-B522-45F9-BDA1-12C45D357490}">
          <x15:cacheHierarchy aggregatedColumn="52"/>
        </ext>
      </extLst>
    </cacheHierarchy>
    <cacheHierarchy uniqueName="[Measures].[Sum of Bearing_Temperature_F]" caption="Sum of Bearing_Temperature_F" measure="1" displayFolder="" measureGroup="maintenance_condition_monitoring_data" count="0">
      <extLst>
        <ext xmlns:x15="http://schemas.microsoft.com/office/spreadsheetml/2010/11/main" uri="{B97F6D7D-B522-45F9-BDA1-12C45D357490}">
          <x15:cacheHierarchy aggregatedColumn="36"/>
        </ext>
      </extLst>
    </cacheHierarchy>
    <cacheHierarchy uniqueName="[Measures].[Sum of Flow_Rate_barrels_per_day]" caption="Sum of Flow_Rate_barrels_per_day" measure="1" displayFolder="" measureGroup="production_equipment_data" count="0">
      <extLst>
        <ext xmlns:x15="http://schemas.microsoft.com/office/spreadsheetml/2010/11/main" uri="{B97F6D7D-B522-45F9-BDA1-12C45D357490}">
          <x15:cacheHierarchy aggregatedColumn="75"/>
        </ext>
      </extLst>
    </cacheHierarchy>
    <cacheHierarchy uniqueName="[Measures].[Sum of Wellhead_Pressure_psi]" caption="Sum of Wellhead_Pressure_psi" measure="1" displayFolder="" measureGroup="production_equipment_data" count="0">
      <extLst>
        <ext xmlns:x15="http://schemas.microsoft.com/office/spreadsheetml/2010/11/main" uri="{B97F6D7D-B522-45F9-BDA1-12C45D357490}">
          <x15:cacheHierarchy aggregatedColumn="76"/>
        </ext>
      </extLst>
    </cacheHierarchy>
    <cacheHierarchy uniqueName="[Measures].[Average of Flow_Rate_barrels_per_day]" caption="Average of Flow_Rate_barrels_per_day" measure="1" displayFolder="" measureGroup="production_equipment_data" count="0">
      <extLst>
        <ext xmlns:x15="http://schemas.microsoft.com/office/spreadsheetml/2010/11/main" uri="{B97F6D7D-B522-45F9-BDA1-12C45D357490}">
          <x15:cacheHierarchy aggregatedColumn="75"/>
        </ext>
      </extLst>
    </cacheHierarchy>
    <cacheHierarchy uniqueName="[Measures].[Average of Wellhead_Pressure_psi]" caption="Average of Wellhead_Pressure_psi" measure="1" displayFolder="" measureGroup="production_equipment_data" count="0">
      <extLst>
        <ext xmlns:x15="http://schemas.microsoft.com/office/spreadsheetml/2010/11/main" uri="{B97F6D7D-B522-45F9-BDA1-12C45D357490}">
          <x15:cacheHierarchy aggregatedColumn="76"/>
        </ext>
      </extLst>
    </cacheHierarchy>
    <cacheHierarchy uniqueName="[Measures].[__XL_Count drilling_equipment_data]" caption="__XL_Count drilling_equipment_data" measure="1" displayFolder="" measureGroup="drilling_equipment_data" count="0" hidden="1"/>
    <cacheHierarchy uniqueName="[Measures].[__XL_Count pipeline_data]" caption="__XL_Count pipeline_data" measure="1" displayFolder="" measureGroup="pipeline_data" count="0" hidden="1"/>
    <cacheHierarchy uniqueName="[Measures].[__XL_Count maintenance_condition_monitoring_data]" caption="__XL_Count maintenance_condition_monitoring_data" measure="1" displayFolder="" measureGroup="maintenance_condition_monitoring_data" count="0" hidden="1"/>
    <cacheHierarchy uniqueName="[Measures].[__XL_Count production_equipment_data]" caption="__XL_Count production_equipment_data" measure="1" displayFolder="" measureGroup="production_equipment_data" count="0" hidden="1"/>
    <cacheHierarchy uniqueName="[Measures].[__XL_Count safety_monitoring_data_100_rows]" caption="__XL_Count safety_monitoring_data_100_rows" measure="1" displayFolder="" measureGroup="safety_monitoring_data_100_rows" count="0" hidden="1"/>
    <cacheHierarchy uniqueName="[Measures].[__XL_Count YRS]" caption="__XL_Count YRS" measure="1" displayFolder="" measureGroup="YRS" count="0" hidden="1"/>
    <cacheHierarchy uniqueName="[Measures].[__XL_Count safety_monitoring_data_100_rows 1]" caption="__XL_Count safety_monitoring_data_100_rows 1" measure="1" displayFolder="" measureGroup="safety_monitoring_data_100_rows 1" count="0" hidden="1"/>
    <cacheHierarchy uniqueName="[Measures].[__XL_Count maintenance_condition_monitoring_data 1]" caption="__XL_Count maintenance_condition_monitoring_data 1" measure="1" displayFolder="" measureGroup="maintenance_condition_monitoring_data 1" count="0" hidden="1"/>
    <cacheHierarchy uniqueName="[Measures].[__XL_Count downtime_cor_matrix]" caption="__XL_Count downtime_cor_matrix" measure="1" displayFolder="" measureGroup="downtime_cor_matrix" count="0" hidden="1"/>
    <cacheHierarchy uniqueName="[Measures].[__XL_Count measures_table]" caption="__XL_Count measures_table" measure="1" displayFolder="" measureGroup="measures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688906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246"/>
    <n v="42.777777777777779"/>
    <n v="109"/>
    <n v="957"/>
    <n v="15.95"/>
    <n v="3.44"/>
    <n v="1079"/>
    <n v="392"/>
    <n v="16061"/>
    <x v="0"/>
  </r>
  <r>
    <x v="1"/>
    <x v="1"/>
    <x v="1"/>
    <n v="2805"/>
    <n v="61.666666666666664"/>
    <n v="143"/>
    <n v="906"/>
    <n v="36.54"/>
    <n v="3"/>
    <n v="2200"/>
    <n v="485"/>
    <n v="41788"/>
    <x v="0"/>
  </r>
  <r>
    <x v="2"/>
    <x v="2"/>
    <x v="2"/>
    <n v="1555"/>
    <n v="101.11111111111111"/>
    <n v="214"/>
    <n v="1130"/>
    <n v="39.99"/>
    <n v="3.56"/>
    <n v="1925"/>
    <n v="288"/>
    <n v="31298"/>
    <x v="0"/>
  </r>
  <r>
    <x v="3"/>
    <x v="3"/>
    <x v="3"/>
    <n v="2809"/>
    <n v="135.55555555555554"/>
    <n v="276"/>
    <n v="748"/>
    <n v="19.690000000000001"/>
    <n v="3.42"/>
    <n v="1139"/>
    <n v="413"/>
    <n v="28447"/>
    <x v="0"/>
  </r>
  <r>
    <x v="4"/>
    <x v="4"/>
    <x v="4"/>
    <n v="1250"/>
    <n v="73.888888888888886"/>
    <n v="165"/>
    <n v="558"/>
    <n v="13.47"/>
    <n v="3.04"/>
    <n v="2594"/>
    <n v="335"/>
    <n v="48766"/>
    <x v="1"/>
  </r>
  <r>
    <x v="5"/>
    <x v="5"/>
    <x v="5"/>
    <n v="2067"/>
    <n v="76.111111111111114"/>
    <n v="169"/>
    <n v="998"/>
    <n v="15.13"/>
    <n v="2.99"/>
    <n v="2441"/>
    <n v="261"/>
    <n v="31451"/>
    <x v="1"/>
  </r>
  <r>
    <x v="6"/>
    <x v="6"/>
    <x v="6"/>
    <n v="1985"/>
    <n v="130.55555555555554"/>
    <n v="267"/>
    <n v="507"/>
    <n v="14.33"/>
    <n v="1.24"/>
    <n v="1730"/>
    <n v="316"/>
    <n v="24421"/>
    <x v="1"/>
  </r>
  <r>
    <x v="7"/>
    <x v="7"/>
    <x v="7"/>
    <n v="1602"/>
    <n v="102.22222222222221"/>
    <n v="216"/>
    <n v="1147"/>
    <n v="1.42"/>
    <n v="2.89"/>
    <n v="2369"/>
    <n v="255"/>
    <n v="23237"/>
    <x v="0"/>
  </r>
  <r>
    <x v="8"/>
    <x v="8"/>
    <x v="8"/>
    <n v="2760"/>
    <n v="43.888888888888886"/>
    <n v="111"/>
    <n v="955"/>
    <n v="20.96"/>
    <n v="1.34"/>
    <n v="1510"/>
    <n v="261"/>
    <n v="35542"/>
    <x v="1"/>
  </r>
  <r>
    <x v="9"/>
    <x v="9"/>
    <x v="9"/>
    <n v="2384"/>
    <n v="133.33333333333334"/>
    <n v="272"/>
    <n v="1177"/>
    <n v="19.170000000000002"/>
    <n v="1.49"/>
    <n v="1803"/>
    <n v="315"/>
    <n v="30329"/>
    <x v="1"/>
  </r>
  <r>
    <x v="10"/>
    <x v="10"/>
    <x v="10"/>
    <n v="1750"/>
    <n v="110"/>
    <n v="230"/>
    <n v="696"/>
    <n v="39.26"/>
    <n v="4.41"/>
    <n v="1558"/>
    <n v="268"/>
    <n v="32311"/>
    <x v="1"/>
  </r>
  <r>
    <x v="11"/>
    <x v="11"/>
    <x v="11"/>
    <n v="1047"/>
    <n v="119.44444444444444"/>
    <n v="247"/>
    <n v="598"/>
    <n v="13.57"/>
    <n v="1.01"/>
    <n v="1169"/>
    <n v="270"/>
    <n v="14378"/>
    <x v="1"/>
  </r>
  <r>
    <x v="12"/>
    <x v="12"/>
    <x v="12"/>
    <n v="2366"/>
    <n v="53.333333333333329"/>
    <n v="128"/>
    <n v="1039"/>
    <n v="10.02"/>
    <n v="3.79"/>
    <n v="1434"/>
    <n v="241"/>
    <n v="49678"/>
    <x v="1"/>
  </r>
  <r>
    <x v="13"/>
    <x v="13"/>
    <x v="13"/>
    <n v="1675"/>
    <n v="56.666666666666664"/>
    <n v="134"/>
    <n v="745"/>
    <n v="37.68"/>
    <n v="3.32"/>
    <n v="2118"/>
    <n v="258"/>
    <n v="39818"/>
    <x v="0"/>
  </r>
  <r>
    <x v="14"/>
    <x v="14"/>
    <x v="14"/>
    <n v="1875"/>
    <n v="80.555555555555557"/>
    <n v="177"/>
    <n v="543"/>
    <n v="17.12"/>
    <n v="2.4500000000000002"/>
    <n v="1476"/>
    <n v="349"/>
    <n v="17448"/>
    <x v="1"/>
  </r>
  <r>
    <x v="15"/>
    <x v="15"/>
    <x v="15"/>
    <n v="1695"/>
    <n v="79.444444444444443"/>
    <n v="175"/>
    <n v="838"/>
    <n v="10.37"/>
    <n v="2.09"/>
    <n v="2245"/>
    <n v="385"/>
    <n v="27275"/>
    <x v="0"/>
  </r>
  <r>
    <x v="16"/>
    <x v="16"/>
    <x v="16"/>
    <n v="2674"/>
    <n v="111.66666666666666"/>
    <n v="233"/>
    <n v="1135"/>
    <n v="18.649999999999999"/>
    <n v="3.5"/>
    <n v="2178"/>
    <n v="214"/>
    <n v="13935"/>
    <x v="0"/>
  </r>
  <r>
    <x v="17"/>
    <x v="17"/>
    <x v="17"/>
    <n v="2381"/>
    <n v="142.22222222222223"/>
    <n v="288"/>
    <n v="945"/>
    <n v="9.98"/>
    <n v="3.06"/>
    <n v="1838"/>
    <n v="437"/>
    <n v="11986"/>
    <x v="0"/>
  </r>
  <r>
    <x v="18"/>
    <x v="18"/>
    <x v="18"/>
    <n v="1678"/>
    <n v="98.888888888888886"/>
    <n v="210"/>
    <n v="945"/>
    <n v="36.409999999999997"/>
    <n v="1.96"/>
    <n v="1251"/>
    <n v="353"/>
    <n v="45616"/>
    <x v="1"/>
  </r>
  <r>
    <x v="19"/>
    <x v="19"/>
    <x v="19"/>
    <n v="2694"/>
    <n v="96.666666666666657"/>
    <n v="206"/>
    <n v="944"/>
    <n v="21.2"/>
    <n v="4.6900000000000004"/>
    <n v="1741"/>
    <n v="168"/>
    <n v="37435"/>
    <x v="0"/>
  </r>
  <r>
    <x v="20"/>
    <x v="20"/>
    <x v="20"/>
    <n v="1626"/>
    <n v="86.666666666666671"/>
    <n v="188"/>
    <n v="596"/>
    <n v="15.66"/>
    <n v="4.09"/>
    <n v="1476"/>
    <n v="387"/>
    <n v="43098"/>
    <x v="0"/>
  </r>
  <r>
    <x v="21"/>
    <x v="21"/>
    <x v="21"/>
    <n v="1972"/>
    <n v="51.111111111111107"/>
    <n v="124"/>
    <n v="912"/>
    <n v="12.94"/>
    <n v="4.55"/>
    <n v="1088"/>
    <n v="424"/>
    <n v="47977"/>
    <x v="0"/>
  </r>
  <r>
    <x v="22"/>
    <x v="22"/>
    <x v="22"/>
    <n v="1976"/>
    <n v="138.33333333333334"/>
    <n v="281"/>
    <n v="897"/>
    <n v="2.76"/>
    <n v="2.83"/>
    <n v="2493"/>
    <n v="226"/>
    <n v="26375"/>
    <x v="1"/>
  </r>
  <r>
    <x v="23"/>
    <x v="23"/>
    <x v="23"/>
    <n v="2281"/>
    <n v="140.55555555555554"/>
    <n v="285"/>
    <n v="1191"/>
    <n v="25.21"/>
    <n v="1.18"/>
    <n v="2461"/>
    <n v="448"/>
    <n v="35698"/>
    <x v="1"/>
  </r>
  <r>
    <x v="24"/>
    <x v="24"/>
    <x v="24"/>
    <n v="2106"/>
    <n v="93.333333333333329"/>
    <n v="200"/>
    <n v="959"/>
    <n v="9.23"/>
    <n v="2.0699999999999998"/>
    <n v="2572"/>
    <n v="447"/>
    <n v="42069"/>
    <x v="1"/>
  </r>
  <r>
    <x v="25"/>
    <x v="25"/>
    <x v="25"/>
    <n v="2387"/>
    <n v="103.88888888888889"/>
    <n v="219"/>
    <n v="1080"/>
    <n v="28.85"/>
    <n v="4.63"/>
    <n v="2326"/>
    <n v="430"/>
    <n v="26453"/>
    <x v="1"/>
  </r>
  <r>
    <x v="26"/>
    <x v="26"/>
    <x v="26"/>
    <n v="1839"/>
    <n v="137.77777777777777"/>
    <n v="280"/>
    <n v="983"/>
    <n v="10.68"/>
    <n v="1.48"/>
    <n v="2524"/>
    <n v="127"/>
    <n v="10183"/>
    <x v="1"/>
  </r>
  <r>
    <x v="27"/>
    <x v="27"/>
    <x v="27"/>
    <n v="2544"/>
    <n v="114.44444444444444"/>
    <n v="238"/>
    <n v="617"/>
    <n v="37.619999999999997"/>
    <n v="1.36"/>
    <n v="1632"/>
    <n v="259"/>
    <n v="14266"/>
    <x v="0"/>
  </r>
  <r>
    <x v="28"/>
    <x v="28"/>
    <x v="28"/>
    <n v="1338"/>
    <n v="145"/>
    <n v="293"/>
    <n v="844"/>
    <n v="2.42"/>
    <n v="4.13"/>
    <n v="2274"/>
    <n v="100"/>
    <n v="46234"/>
    <x v="1"/>
  </r>
  <r>
    <x v="29"/>
    <x v="29"/>
    <x v="29"/>
    <n v="2397"/>
    <n v="132.22222222222223"/>
    <n v="270"/>
    <n v="994"/>
    <n v="38.909999999999997"/>
    <n v="2.2400000000000002"/>
    <n v="2682"/>
    <n v="277"/>
    <n v="49960"/>
    <x v="0"/>
  </r>
  <r>
    <x v="8"/>
    <x v="30"/>
    <x v="30"/>
    <n v="1217"/>
    <n v="146.11111111111111"/>
    <n v="295"/>
    <n v="888"/>
    <n v="34.520000000000003"/>
    <n v="4.6900000000000004"/>
    <n v="2407"/>
    <n v="365"/>
    <n v="49459"/>
    <x v="1"/>
  </r>
  <r>
    <x v="30"/>
    <x v="31"/>
    <x v="31"/>
    <n v="2834"/>
    <n v="138.88888888888889"/>
    <n v="282"/>
    <n v="943"/>
    <n v="3.23"/>
    <n v="1.28"/>
    <n v="2233"/>
    <n v="228"/>
    <n v="26338"/>
    <x v="1"/>
  </r>
  <r>
    <x v="31"/>
    <x v="32"/>
    <x v="32"/>
    <n v="1677"/>
    <n v="62.222222222222221"/>
    <n v="144"/>
    <n v="967"/>
    <n v="26.19"/>
    <n v="4.1399999999999997"/>
    <n v="2894"/>
    <n v="203"/>
    <n v="18077"/>
    <x v="0"/>
  </r>
  <r>
    <x v="32"/>
    <x v="33"/>
    <x v="33"/>
    <n v="2170"/>
    <n v="111.66666666666666"/>
    <n v="233"/>
    <n v="1197"/>
    <n v="18.43"/>
    <n v="3.96"/>
    <n v="2607"/>
    <n v="168"/>
    <n v="45964"/>
    <x v="0"/>
  </r>
  <r>
    <x v="33"/>
    <x v="34"/>
    <x v="34"/>
    <n v="2869"/>
    <n v="106.11111111111111"/>
    <n v="223"/>
    <n v="504"/>
    <n v="37.42"/>
    <n v="4.3899999999999997"/>
    <n v="1053"/>
    <n v="298"/>
    <n v="37373"/>
    <x v="1"/>
  </r>
  <r>
    <x v="34"/>
    <x v="35"/>
    <x v="35"/>
    <n v="2034"/>
    <n v="45.555555555555557"/>
    <n v="114"/>
    <n v="672"/>
    <n v="48.02"/>
    <n v="1.82"/>
    <n v="1644"/>
    <n v="225"/>
    <n v="26196"/>
    <x v="1"/>
  </r>
  <r>
    <x v="35"/>
    <x v="36"/>
    <x v="36"/>
    <n v="1209"/>
    <n v="103.88888888888889"/>
    <n v="219"/>
    <n v="972"/>
    <n v="43.66"/>
    <n v="3.54"/>
    <n v="2768"/>
    <n v="173"/>
    <n v="31932"/>
    <x v="1"/>
  </r>
  <r>
    <x v="36"/>
    <x v="37"/>
    <x v="37"/>
    <n v="1491"/>
    <n v="131.66666666666666"/>
    <n v="269"/>
    <n v="1099"/>
    <n v="19.78"/>
    <n v="2.58"/>
    <n v="1967"/>
    <n v="173"/>
    <n v="48285"/>
    <x v="1"/>
  </r>
  <r>
    <x v="37"/>
    <x v="38"/>
    <x v="38"/>
    <n v="1541"/>
    <n v="88.333333333333329"/>
    <n v="191"/>
    <n v="1176"/>
    <n v="32.06"/>
    <n v="2.09"/>
    <n v="1988"/>
    <n v="162"/>
    <n v="44063"/>
    <x v="1"/>
  </r>
  <r>
    <x v="38"/>
    <x v="39"/>
    <x v="39"/>
    <n v="2259"/>
    <n v="131.11111111111111"/>
    <n v="268"/>
    <n v="639"/>
    <n v="0.51"/>
    <n v="1.4"/>
    <n v="2917"/>
    <n v="208"/>
    <n v="40651"/>
    <x v="0"/>
  </r>
  <r>
    <x v="39"/>
    <x v="40"/>
    <x v="40"/>
    <n v="2901"/>
    <n v="121.11111111111111"/>
    <n v="250"/>
    <n v="1165"/>
    <n v="33.56"/>
    <n v="1.74"/>
    <n v="1928"/>
    <n v="221"/>
    <n v="27537"/>
    <x v="0"/>
  </r>
  <r>
    <x v="40"/>
    <x v="41"/>
    <x v="41"/>
    <n v="1075"/>
    <n v="134.44444444444443"/>
    <n v="274"/>
    <n v="1067"/>
    <n v="11.93"/>
    <n v="3.18"/>
    <n v="1504"/>
    <n v="165"/>
    <n v="24450"/>
    <x v="0"/>
  </r>
  <r>
    <x v="41"/>
    <x v="42"/>
    <x v="42"/>
    <n v="1180"/>
    <n v="62.222222222222221"/>
    <n v="144"/>
    <n v="765"/>
    <n v="33.08"/>
    <n v="2.68"/>
    <n v="2173"/>
    <n v="218"/>
    <n v="36211"/>
    <x v="0"/>
  </r>
  <r>
    <x v="42"/>
    <x v="43"/>
    <x v="43"/>
    <n v="1898"/>
    <n v="119.44444444444444"/>
    <n v="247"/>
    <n v="736"/>
    <n v="19.670000000000002"/>
    <n v="3.45"/>
    <n v="1933"/>
    <n v="428"/>
    <n v="27476"/>
    <x v="1"/>
  </r>
  <r>
    <x v="32"/>
    <x v="44"/>
    <x v="44"/>
    <n v="2864"/>
    <n v="95.555555555555557"/>
    <n v="204"/>
    <n v="926"/>
    <n v="1.68"/>
    <n v="3.48"/>
    <n v="1997"/>
    <n v="461"/>
    <n v="49188"/>
    <x v="0"/>
  </r>
  <r>
    <x v="43"/>
    <x v="45"/>
    <x v="45"/>
    <n v="2869"/>
    <n v="83.888888888888886"/>
    <n v="183"/>
    <n v="506"/>
    <n v="29.11"/>
    <n v="1.73"/>
    <n v="2653"/>
    <n v="207"/>
    <n v="37944"/>
    <x v="0"/>
  </r>
  <r>
    <x v="44"/>
    <x v="46"/>
    <x v="46"/>
    <n v="1774"/>
    <n v="71.666666666666671"/>
    <n v="161"/>
    <n v="503"/>
    <n v="0.59"/>
    <n v="4.93"/>
    <n v="1482"/>
    <n v="404"/>
    <n v="27031"/>
    <x v="1"/>
  </r>
  <r>
    <x v="45"/>
    <x v="47"/>
    <x v="47"/>
    <n v="2691"/>
    <n v="56.666666666666664"/>
    <n v="134"/>
    <n v="597"/>
    <n v="48.17"/>
    <n v="2.75"/>
    <n v="1122"/>
    <n v="456"/>
    <n v="46705"/>
    <x v="0"/>
  </r>
  <r>
    <x v="46"/>
    <x v="48"/>
    <x v="48"/>
    <n v="1872"/>
    <n v="118.88888888888889"/>
    <n v="246"/>
    <n v="766"/>
    <n v="15.2"/>
    <n v="3.95"/>
    <n v="1740"/>
    <n v="367"/>
    <n v="18868"/>
    <x v="1"/>
  </r>
  <r>
    <x v="47"/>
    <x v="49"/>
    <x v="49"/>
    <n v="2325"/>
    <n v="103.88888888888889"/>
    <n v="219"/>
    <n v="855"/>
    <n v="49.16"/>
    <n v="2.4500000000000002"/>
    <n v="2118"/>
    <n v="103"/>
    <n v="20623"/>
    <x v="0"/>
  </r>
  <r>
    <x v="48"/>
    <x v="50"/>
    <x v="50"/>
    <n v="2479"/>
    <n v="123.88888888888889"/>
    <n v="255"/>
    <n v="528"/>
    <n v="14.12"/>
    <n v="1.5"/>
    <n v="2389"/>
    <n v="396"/>
    <n v="20032"/>
    <x v="1"/>
  </r>
  <r>
    <x v="49"/>
    <x v="51"/>
    <x v="51"/>
    <n v="1632"/>
    <n v="71.111111111111114"/>
    <n v="160"/>
    <n v="1158"/>
    <n v="5.82"/>
    <n v="3.63"/>
    <n v="1509"/>
    <n v="468"/>
    <n v="42648"/>
    <x v="0"/>
  </r>
  <r>
    <x v="50"/>
    <x v="52"/>
    <x v="52"/>
    <n v="2572"/>
    <n v="47.222222222222221"/>
    <n v="117"/>
    <n v="1143"/>
    <n v="13.44"/>
    <n v="4.16"/>
    <n v="2141"/>
    <n v="118"/>
    <n v="43481"/>
    <x v="0"/>
  </r>
  <r>
    <x v="51"/>
    <x v="53"/>
    <x v="53"/>
    <n v="2714"/>
    <n v="121.66666666666666"/>
    <n v="251"/>
    <n v="789"/>
    <n v="6.41"/>
    <n v="2.88"/>
    <n v="2758"/>
    <n v="163"/>
    <n v="13257"/>
    <x v="0"/>
  </r>
  <r>
    <x v="52"/>
    <x v="54"/>
    <x v="54"/>
    <n v="1231"/>
    <n v="97.222222222222214"/>
    <n v="207"/>
    <n v="1189"/>
    <n v="42.85"/>
    <n v="3.61"/>
    <n v="2361"/>
    <n v="499"/>
    <n v="37827"/>
    <x v="1"/>
  </r>
  <r>
    <x v="53"/>
    <x v="55"/>
    <x v="55"/>
    <n v="2622"/>
    <n v="112.77777777777777"/>
    <n v="235"/>
    <n v="852"/>
    <n v="47.09"/>
    <n v="1.1000000000000001"/>
    <n v="2173"/>
    <n v="223"/>
    <n v="25064"/>
    <x v="1"/>
  </r>
  <r>
    <x v="54"/>
    <x v="56"/>
    <x v="56"/>
    <n v="1467"/>
    <n v="134.44444444444443"/>
    <n v="274"/>
    <n v="1097"/>
    <n v="28.92"/>
    <n v="3.68"/>
    <n v="2358"/>
    <n v="130"/>
    <n v="28781"/>
    <x v="1"/>
  </r>
  <r>
    <x v="55"/>
    <x v="57"/>
    <x v="57"/>
    <n v="2247"/>
    <n v="127.77777777777777"/>
    <n v="262"/>
    <n v="807"/>
    <n v="8.74"/>
    <n v="1.49"/>
    <n v="2029"/>
    <n v="105"/>
    <n v="46486"/>
    <x v="1"/>
  </r>
  <r>
    <x v="33"/>
    <x v="58"/>
    <x v="58"/>
    <n v="1121"/>
    <n v="127.22222222222221"/>
    <n v="261"/>
    <n v="915"/>
    <n v="27.18"/>
    <n v="2.5"/>
    <n v="2776"/>
    <n v="384"/>
    <n v="30824"/>
    <x v="1"/>
  </r>
  <r>
    <x v="56"/>
    <x v="59"/>
    <x v="59"/>
    <n v="1086"/>
    <n v="139.44444444444443"/>
    <n v="283"/>
    <n v="1117"/>
    <n v="40.76"/>
    <n v="1.63"/>
    <n v="1447"/>
    <n v="306"/>
    <n v="23735"/>
    <x v="0"/>
  </r>
  <r>
    <x v="57"/>
    <x v="60"/>
    <x v="60"/>
    <n v="2707"/>
    <n v="110.55555555555556"/>
    <n v="231"/>
    <n v="575"/>
    <n v="32.36"/>
    <n v="2.79"/>
    <n v="1358"/>
    <n v="437"/>
    <n v="22283"/>
    <x v="1"/>
  </r>
  <r>
    <x v="58"/>
    <x v="61"/>
    <x v="61"/>
    <n v="1512"/>
    <n v="55"/>
    <n v="131"/>
    <n v="634"/>
    <n v="32.700000000000003"/>
    <n v="1.53"/>
    <n v="1882"/>
    <n v="310"/>
    <n v="42586"/>
    <x v="0"/>
  </r>
  <r>
    <x v="59"/>
    <x v="62"/>
    <x v="62"/>
    <n v="2463"/>
    <n v="92.777777777777771"/>
    <n v="199"/>
    <n v="909"/>
    <n v="46.53"/>
    <n v="2.74"/>
    <n v="2483"/>
    <n v="300"/>
    <n v="44319"/>
    <x v="1"/>
  </r>
  <r>
    <x v="60"/>
    <x v="63"/>
    <x v="63"/>
    <n v="2586"/>
    <n v="136.66666666666666"/>
    <n v="278"/>
    <n v="1000"/>
    <n v="33.44"/>
    <n v="4.8"/>
    <n v="1259"/>
    <n v="474"/>
    <n v="40678"/>
    <x v="1"/>
  </r>
  <r>
    <x v="61"/>
    <x v="64"/>
    <x v="64"/>
    <n v="1185"/>
    <n v="109.44444444444444"/>
    <n v="229"/>
    <n v="988"/>
    <n v="21.45"/>
    <n v="3.88"/>
    <n v="2986"/>
    <n v="296"/>
    <n v="33223"/>
    <x v="1"/>
  </r>
  <r>
    <x v="30"/>
    <x v="65"/>
    <x v="65"/>
    <n v="2019"/>
    <n v="50.555555555555557"/>
    <n v="123"/>
    <n v="580"/>
    <n v="37.99"/>
    <n v="4.84"/>
    <n v="2995"/>
    <n v="177"/>
    <n v="12215"/>
    <x v="1"/>
  </r>
  <r>
    <x v="62"/>
    <x v="66"/>
    <x v="66"/>
    <n v="1671"/>
    <n v="88.333333333333329"/>
    <n v="191"/>
    <n v="1078"/>
    <n v="13.27"/>
    <n v="4.7300000000000004"/>
    <n v="2127"/>
    <n v="427"/>
    <n v="16413"/>
    <x v="0"/>
  </r>
  <r>
    <x v="63"/>
    <x v="67"/>
    <x v="67"/>
    <n v="1340"/>
    <n v="140"/>
    <n v="284"/>
    <n v="1193"/>
    <n v="1.74"/>
    <n v="1.21"/>
    <n v="1786"/>
    <n v="448"/>
    <n v="23898"/>
    <x v="1"/>
  </r>
  <r>
    <x v="64"/>
    <x v="68"/>
    <x v="68"/>
    <n v="2142"/>
    <n v="62.222222222222221"/>
    <n v="144"/>
    <n v="542"/>
    <n v="1.88"/>
    <n v="1.69"/>
    <n v="2790"/>
    <n v="500"/>
    <n v="24229"/>
    <x v="1"/>
  </r>
  <r>
    <x v="65"/>
    <x v="69"/>
    <x v="69"/>
    <n v="1234"/>
    <n v="127.22222222222221"/>
    <n v="261"/>
    <n v="1189"/>
    <n v="29.83"/>
    <n v="1.86"/>
    <n v="2993"/>
    <n v="115"/>
    <n v="40034"/>
    <x v="0"/>
  </r>
  <r>
    <x v="66"/>
    <x v="70"/>
    <x v="70"/>
    <n v="2666"/>
    <n v="119.44444444444444"/>
    <n v="247"/>
    <n v="1017"/>
    <n v="35.81"/>
    <n v="2.19"/>
    <n v="1068"/>
    <n v="344"/>
    <n v="40957"/>
    <x v="0"/>
  </r>
  <r>
    <x v="67"/>
    <x v="71"/>
    <x v="71"/>
    <n v="1380"/>
    <n v="114.44444444444444"/>
    <n v="238"/>
    <n v="818"/>
    <n v="27.72"/>
    <n v="3.86"/>
    <n v="1140"/>
    <n v="136"/>
    <n v="25118"/>
    <x v="1"/>
  </r>
  <r>
    <x v="68"/>
    <x v="72"/>
    <x v="72"/>
    <n v="1406"/>
    <n v="38.333333333333336"/>
    <n v="101"/>
    <n v="709"/>
    <n v="26.19"/>
    <n v="2.48"/>
    <n v="1547"/>
    <n v="224"/>
    <n v="27009"/>
    <x v="0"/>
  </r>
  <r>
    <x v="69"/>
    <x v="73"/>
    <x v="73"/>
    <n v="1574"/>
    <n v="90"/>
    <n v="194"/>
    <n v="553"/>
    <n v="13.58"/>
    <n v="2.42"/>
    <n v="2372"/>
    <n v="391"/>
    <n v="38469"/>
    <x v="1"/>
  </r>
  <r>
    <x v="70"/>
    <x v="74"/>
    <x v="74"/>
    <n v="1803"/>
    <n v="111.11111111111111"/>
    <n v="232"/>
    <n v="1189"/>
    <n v="14.01"/>
    <n v="3.28"/>
    <n v="1530"/>
    <n v="306"/>
    <n v="14614"/>
    <x v="1"/>
  </r>
  <r>
    <x v="50"/>
    <x v="75"/>
    <x v="75"/>
    <n v="2042"/>
    <n v="75.555555555555557"/>
    <n v="168"/>
    <n v="596"/>
    <n v="2.79"/>
    <n v="2.95"/>
    <n v="2233"/>
    <n v="357"/>
    <n v="49245"/>
    <x v="0"/>
  </r>
  <r>
    <x v="71"/>
    <x v="76"/>
    <x v="76"/>
    <n v="1001"/>
    <n v="37.777777777777779"/>
    <n v="100"/>
    <n v="648"/>
    <n v="21.09"/>
    <n v="1.21"/>
    <n v="2773"/>
    <n v="225"/>
    <n v="22836"/>
    <x v="0"/>
  </r>
  <r>
    <x v="72"/>
    <x v="77"/>
    <x v="77"/>
    <n v="1374"/>
    <n v="129.44444444444443"/>
    <n v="265"/>
    <n v="834"/>
    <n v="31.69"/>
    <n v="4.42"/>
    <n v="2118"/>
    <n v="478"/>
    <n v="17387"/>
    <x v="1"/>
  </r>
  <r>
    <x v="22"/>
    <x v="78"/>
    <x v="78"/>
    <n v="2143"/>
    <n v="142.22222222222223"/>
    <n v="288"/>
    <n v="570"/>
    <n v="29.74"/>
    <n v="1.1000000000000001"/>
    <n v="1300"/>
    <n v="378"/>
    <n v="21719"/>
    <x v="1"/>
  </r>
  <r>
    <x v="73"/>
    <x v="18"/>
    <x v="79"/>
    <n v="2900"/>
    <n v="135"/>
    <n v="275"/>
    <n v="896"/>
    <n v="26.26"/>
    <n v="1.67"/>
    <n v="1903"/>
    <n v="287"/>
    <n v="49097"/>
    <x v="1"/>
  </r>
  <r>
    <x v="74"/>
    <x v="79"/>
    <x v="80"/>
    <n v="1153"/>
    <n v="129.44444444444443"/>
    <n v="265"/>
    <n v="1096"/>
    <n v="30.61"/>
    <n v="4.08"/>
    <n v="1128"/>
    <n v="434"/>
    <n v="16611"/>
    <x v="0"/>
  </r>
  <r>
    <x v="75"/>
    <x v="80"/>
    <x v="81"/>
    <n v="1842"/>
    <n v="44.444444444444443"/>
    <n v="112"/>
    <n v="1157"/>
    <n v="30.56"/>
    <n v="3.53"/>
    <n v="1544"/>
    <n v="200"/>
    <n v="17129"/>
    <x v="0"/>
  </r>
  <r>
    <x v="76"/>
    <x v="81"/>
    <x v="82"/>
    <n v="2750"/>
    <n v="68.888888888888886"/>
    <n v="156"/>
    <n v="708"/>
    <n v="44.06"/>
    <n v="3.1"/>
    <n v="1592"/>
    <n v="231"/>
    <n v="41854"/>
    <x v="0"/>
  </r>
  <r>
    <x v="77"/>
    <x v="82"/>
    <x v="83"/>
    <n v="1600"/>
    <n v="101.66666666666666"/>
    <n v="215"/>
    <n v="728"/>
    <n v="37.229999999999997"/>
    <n v="3.2"/>
    <n v="1610"/>
    <n v="319"/>
    <n v="26100"/>
    <x v="1"/>
  </r>
  <r>
    <x v="78"/>
    <x v="83"/>
    <x v="84"/>
    <n v="2486"/>
    <n v="148.33333333333334"/>
    <n v="299"/>
    <n v="1043"/>
    <n v="44.5"/>
    <n v="3.66"/>
    <n v="1507"/>
    <n v="192"/>
    <n v="29159"/>
    <x v="0"/>
  </r>
  <r>
    <x v="79"/>
    <x v="44"/>
    <x v="85"/>
    <n v="2269"/>
    <n v="85.555555555555557"/>
    <n v="186"/>
    <n v="615"/>
    <n v="0.51"/>
    <n v="1.5"/>
    <n v="2100"/>
    <n v="339"/>
    <n v="10824"/>
    <x v="0"/>
  </r>
  <r>
    <x v="80"/>
    <x v="84"/>
    <x v="86"/>
    <n v="2332"/>
    <n v="101.66666666666666"/>
    <n v="215"/>
    <n v="1025"/>
    <n v="37.08"/>
    <n v="4.08"/>
    <n v="1171"/>
    <n v="263"/>
    <n v="27490"/>
    <x v="0"/>
  </r>
  <r>
    <x v="81"/>
    <x v="85"/>
    <x v="87"/>
    <n v="2358"/>
    <n v="49.444444444444443"/>
    <n v="121"/>
    <n v="582"/>
    <n v="16.66"/>
    <n v="1.65"/>
    <n v="1198"/>
    <n v="245"/>
    <n v="49713"/>
    <x v="0"/>
  </r>
  <r>
    <x v="82"/>
    <x v="86"/>
    <x v="88"/>
    <n v="1071"/>
    <n v="38.888888888888886"/>
    <n v="102"/>
    <n v="858"/>
    <n v="24.88"/>
    <n v="2.06"/>
    <n v="2965"/>
    <n v="121"/>
    <n v="13555"/>
    <x v="1"/>
  </r>
  <r>
    <x v="83"/>
    <x v="87"/>
    <x v="89"/>
    <n v="2394"/>
    <n v="62.222222222222221"/>
    <n v="144"/>
    <n v="708"/>
    <n v="18.8"/>
    <n v="3.41"/>
    <n v="2096"/>
    <n v="256"/>
    <n v="42483"/>
    <x v="0"/>
  </r>
  <r>
    <x v="84"/>
    <x v="88"/>
    <x v="90"/>
    <n v="2508"/>
    <n v="66.666666666666671"/>
    <n v="152"/>
    <n v="654"/>
    <n v="10.38"/>
    <n v="1.63"/>
    <n v="1200"/>
    <n v="405"/>
    <n v="30099"/>
    <x v="1"/>
  </r>
  <r>
    <x v="85"/>
    <x v="89"/>
    <x v="91"/>
    <n v="1114"/>
    <n v="62.222222222222221"/>
    <n v="144"/>
    <n v="746"/>
    <n v="13"/>
    <n v="4.62"/>
    <n v="2975"/>
    <n v="468"/>
    <n v="12474"/>
    <x v="1"/>
  </r>
  <r>
    <x v="86"/>
    <x v="90"/>
    <x v="92"/>
    <n v="1240"/>
    <n v="133.33333333333334"/>
    <n v="272"/>
    <n v="955"/>
    <n v="15.62"/>
    <n v="4.74"/>
    <n v="2691"/>
    <n v="360"/>
    <n v="13275"/>
    <x v="1"/>
  </r>
  <r>
    <x v="87"/>
    <x v="2"/>
    <x v="93"/>
    <n v="2123"/>
    <n v="82.222222222222214"/>
    <n v="180"/>
    <n v="1156"/>
    <n v="35.76"/>
    <n v="3.06"/>
    <n v="1831"/>
    <n v="242"/>
    <n v="38752"/>
    <x v="0"/>
  </r>
  <r>
    <x v="88"/>
    <x v="91"/>
    <x v="94"/>
    <n v="2366"/>
    <n v="92.222222222222214"/>
    <n v="198"/>
    <n v="1184"/>
    <n v="2.98"/>
    <n v="2.96"/>
    <n v="2689"/>
    <n v="234"/>
    <n v="12421"/>
    <x v="1"/>
  </r>
  <r>
    <x v="89"/>
    <x v="92"/>
    <x v="95"/>
    <n v="2919"/>
    <n v="121.66666666666666"/>
    <n v="251"/>
    <n v="848"/>
    <n v="7.64"/>
    <n v="4.1399999999999997"/>
    <n v="1905"/>
    <n v="405"/>
    <n v="14047"/>
    <x v="0"/>
  </r>
  <r>
    <x v="68"/>
    <x v="93"/>
    <x v="96"/>
    <n v="2727"/>
    <n v="147.77777777777777"/>
    <n v="298"/>
    <n v="1197"/>
    <n v="14.91"/>
    <n v="2.3199999999999998"/>
    <n v="1503"/>
    <n v="471"/>
    <n v="47026"/>
    <x v="0"/>
  </r>
  <r>
    <x v="90"/>
    <x v="94"/>
    <x v="97"/>
    <n v="1041"/>
    <n v="73.333333333333329"/>
    <n v="164"/>
    <n v="691"/>
    <n v="25.34"/>
    <n v="3.85"/>
    <n v="2562"/>
    <n v="151"/>
    <n v="41671"/>
    <x v="0"/>
  </r>
  <r>
    <x v="91"/>
    <x v="95"/>
    <x v="98"/>
    <n v="1103"/>
    <n v="51.666666666666664"/>
    <n v="125"/>
    <n v="1148"/>
    <n v="36.700000000000003"/>
    <n v="2.29"/>
    <n v="1046"/>
    <n v="475"/>
    <n v="36277"/>
    <x v="0"/>
  </r>
  <r>
    <x v="92"/>
    <x v="96"/>
    <x v="99"/>
    <n v="2886"/>
    <n v="54.444444444444443"/>
    <n v="130"/>
    <n v="716"/>
    <n v="34.08"/>
    <n v="3.7"/>
    <n v="2169"/>
    <n v="449"/>
    <n v="4709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d v="1899-12-30T04:24:00"/>
    <n v="128"/>
    <n v="13.47"/>
    <n v="2550"/>
    <n v="964"/>
    <n v="140"/>
    <n v="33"/>
    <n v="114"/>
    <n v="117.22222222222221"/>
    <n v="243"/>
    <n v="0.99"/>
    <n v="3688"/>
    <x v="0"/>
    <s v="Qtr3"/>
    <n v="9"/>
    <s v="Sep"/>
  </r>
  <r>
    <x v="1"/>
    <d v="1899-12-30T10:37:00"/>
    <n v="109"/>
    <n v="10.62"/>
    <n v="4009"/>
    <n v="1009"/>
    <n v="164"/>
    <n v="23"/>
    <n v="53"/>
    <n v="80.555555555555557"/>
    <n v="177"/>
    <n v="1.17"/>
    <n v="3306"/>
    <x v="0"/>
    <s v="Qtr3"/>
    <n v="9"/>
    <s v="Sep"/>
  </r>
  <r>
    <x v="1"/>
    <d v="1899-12-30T01:35:00"/>
    <n v="112"/>
    <n v="14.9"/>
    <n v="3834"/>
    <n v="1149"/>
    <n v="196"/>
    <n v="30"/>
    <n v="109"/>
    <n v="97.777777777777771"/>
    <n v="208"/>
    <n v="1.38"/>
    <n v="1982"/>
    <x v="0"/>
    <s v="Qtr3"/>
    <n v="9"/>
    <s v="Sep"/>
  </r>
  <r>
    <x v="2"/>
    <d v="1899-12-30T01:09:00"/>
    <n v="111"/>
    <n v="13.23"/>
    <n v="2691"/>
    <n v="1474"/>
    <n v="144"/>
    <n v="26"/>
    <n v="104"/>
    <n v="85.555555555555557"/>
    <n v="186"/>
    <n v="1.46"/>
    <n v="2645"/>
    <x v="0"/>
    <s v="Qtr3"/>
    <n v="9"/>
    <s v="Sep"/>
  </r>
  <r>
    <x v="3"/>
    <d v="1899-12-30T09:20:00"/>
    <n v="135"/>
    <n v="13.7"/>
    <n v="3459"/>
    <n v="956"/>
    <n v="131"/>
    <n v="21"/>
    <n v="91"/>
    <n v="90.555555555555557"/>
    <n v="195"/>
    <n v="1.08"/>
    <n v="3599"/>
    <x v="0"/>
    <s v="Qtr3"/>
    <n v="9"/>
    <s v="Sep"/>
  </r>
  <r>
    <x v="4"/>
    <d v="1899-12-30T03:57:00"/>
    <n v="114"/>
    <n v="11"/>
    <n v="4894"/>
    <n v="1364"/>
    <n v="171"/>
    <n v="21"/>
    <n v="97"/>
    <n v="72.777777777777771"/>
    <n v="163"/>
    <n v="0.85"/>
    <n v="3448"/>
    <x v="0"/>
    <s v="Qtr3"/>
    <n v="8"/>
    <s v="Aug"/>
  </r>
  <r>
    <x v="5"/>
    <d v="1899-12-30T00:16:00"/>
    <n v="146"/>
    <n v="12.99"/>
    <n v="3378"/>
    <n v="1049"/>
    <n v="134"/>
    <n v="38"/>
    <n v="85"/>
    <n v="94.444444444444443"/>
    <n v="202"/>
    <n v="1.06"/>
    <n v="2427"/>
    <x v="0"/>
    <s v="Qtr3"/>
    <n v="8"/>
    <s v="Aug"/>
  </r>
  <r>
    <x v="6"/>
    <d v="1899-12-30T09:06:00"/>
    <n v="144"/>
    <n v="14.03"/>
    <n v="3983"/>
    <n v="941"/>
    <n v="185"/>
    <n v="40"/>
    <n v="103"/>
    <n v="97.222222222222214"/>
    <n v="207"/>
    <n v="1.41"/>
    <n v="3837"/>
    <x v="0"/>
    <s v="Qtr3"/>
    <n v="8"/>
    <s v="Aug"/>
  </r>
  <r>
    <x v="7"/>
    <d v="1899-12-30T19:47:00"/>
    <n v="128"/>
    <n v="13.62"/>
    <n v="3326"/>
    <n v="1033"/>
    <n v="127"/>
    <n v="35"/>
    <n v="82"/>
    <n v="107.77777777777777"/>
    <n v="226"/>
    <n v="0.9"/>
    <n v="4474"/>
    <x v="0"/>
    <s v="Qtr3"/>
    <n v="7"/>
    <s v="Jul"/>
  </r>
  <r>
    <x v="8"/>
    <d v="1899-12-30T13:05:00"/>
    <n v="106"/>
    <n v="10.89"/>
    <n v="4170"/>
    <n v="1236"/>
    <n v="183"/>
    <n v="21"/>
    <n v="64"/>
    <n v="113.33333333333333"/>
    <n v="236"/>
    <n v="1.1000000000000001"/>
    <n v="2818"/>
    <x v="0"/>
    <s v="Qtr3"/>
    <n v="7"/>
    <s v="Jul"/>
  </r>
  <r>
    <x v="9"/>
    <d v="1899-12-30T16:31:00"/>
    <n v="132"/>
    <n v="11.36"/>
    <n v="2824"/>
    <n v="812"/>
    <n v="152"/>
    <n v="25"/>
    <n v="109"/>
    <n v="108.33333333333333"/>
    <n v="227"/>
    <n v="1.38"/>
    <n v="2091"/>
    <x v="0"/>
    <s v="Qtr3"/>
    <n v="7"/>
    <s v="Jul"/>
  </r>
  <r>
    <x v="10"/>
    <d v="1899-12-30T01:18:00"/>
    <n v="150"/>
    <n v="12.18"/>
    <n v="3574"/>
    <n v="1390"/>
    <n v="148"/>
    <n v="39"/>
    <n v="99"/>
    <n v="77.222222222222214"/>
    <n v="171"/>
    <n v="1.18"/>
    <n v="3911"/>
    <x v="0"/>
    <s v="Qtr3"/>
    <n v="7"/>
    <s v="Jul"/>
  </r>
  <r>
    <x v="11"/>
    <d v="1899-12-30T18:06:00"/>
    <n v="137"/>
    <n v="13.96"/>
    <n v="3631"/>
    <n v="1340"/>
    <n v="147"/>
    <n v="26"/>
    <n v="93"/>
    <n v="120"/>
    <n v="248"/>
    <n v="0.99"/>
    <n v="2157"/>
    <x v="0"/>
    <s v="Qtr2"/>
    <n v="6"/>
    <s v="Jun"/>
  </r>
  <r>
    <x v="12"/>
    <d v="1899-12-30T12:14:00"/>
    <n v="126"/>
    <n v="10.029999999999999"/>
    <n v="3976"/>
    <n v="884"/>
    <n v="134"/>
    <n v="39"/>
    <n v="93"/>
    <n v="70.555555555555557"/>
    <n v="159"/>
    <n v="1.17"/>
    <n v="3165"/>
    <x v="0"/>
    <s v="Qtr2"/>
    <n v="6"/>
    <s v="Jun"/>
  </r>
  <r>
    <x v="13"/>
    <d v="1899-12-30T02:21:00"/>
    <n v="109"/>
    <n v="13.3"/>
    <n v="2344"/>
    <n v="1468"/>
    <n v="130"/>
    <n v="34"/>
    <n v="76"/>
    <n v="106.11111111111111"/>
    <n v="223"/>
    <n v="0.81"/>
    <n v="1270"/>
    <x v="0"/>
    <s v="Qtr2"/>
    <n v="6"/>
    <s v="Jun"/>
  </r>
  <r>
    <x v="14"/>
    <d v="1899-12-30T17:56:00"/>
    <n v="123"/>
    <n v="13.91"/>
    <n v="4500"/>
    <n v="1416"/>
    <n v="177"/>
    <n v="20"/>
    <n v="93"/>
    <n v="75"/>
    <n v="167"/>
    <n v="1.19"/>
    <n v="2387"/>
    <x v="0"/>
    <s v="Qtr2"/>
    <n v="6"/>
    <s v="Jun"/>
  </r>
  <r>
    <x v="15"/>
    <d v="1899-12-30T06:11:00"/>
    <n v="131"/>
    <n v="14.41"/>
    <n v="3775"/>
    <n v="1490"/>
    <n v="131"/>
    <n v="40"/>
    <n v="105"/>
    <n v="106.66666666666666"/>
    <n v="224"/>
    <n v="1.49"/>
    <n v="3122"/>
    <x v="0"/>
    <s v="Qtr2"/>
    <n v="6"/>
    <s v="Jun"/>
  </r>
  <r>
    <x v="16"/>
    <d v="1899-12-30T20:12:00"/>
    <n v="113"/>
    <n v="12.81"/>
    <n v="3674"/>
    <n v="1249"/>
    <n v="195"/>
    <n v="30"/>
    <n v="51"/>
    <n v="72.222222222222214"/>
    <n v="162"/>
    <n v="1.25"/>
    <n v="3200"/>
    <x v="0"/>
    <s v="Qtr2"/>
    <n v="5"/>
    <s v="May"/>
  </r>
  <r>
    <x v="17"/>
    <d v="1899-12-30T02:38:00"/>
    <n v="109"/>
    <n v="14.23"/>
    <n v="3732"/>
    <n v="1483"/>
    <n v="189"/>
    <n v="26"/>
    <n v="115"/>
    <n v="89.444444444444443"/>
    <n v="193"/>
    <n v="0.88"/>
    <n v="4709"/>
    <x v="0"/>
    <s v="Qtr2"/>
    <n v="5"/>
    <s v="May"/>
  </r>
  <r>
    <x v="18"/>
    <d v="1899-12-30T23:35:00"/>
    <n v="104"/>
    <n v="14.33"/>
    <n v="2515"/>
    <n v="905"/>
    <n v="112"/>
    <n v="36"/>
    <n v="87"/>
    <n v="86.666666666666671"/>
    <n v="188"/>
    <n v="0.86"/>
    <n v="4509"/>
    <x v="0"/>
    <s v="Qtr2"/>
    <n v="5"/>
    <s v="May"/>
  </r>
  <r>
    <x v="19"/>
    <d v="1899-12-30T05:23:00"/>
    <n v="120"/>
    <n v="14.43"/>
    <n v="4058"/>
    <n v="925"/>
    <n v="196"/>
    <n v="24"/>
    <n v="66"/>
    <n v="77.222222222222214"/>
    <n v="171"/>
    <n v="1.22"/>
    <n v="1100"/>
    <x v="0"/>
    <s v="Qtr2"/>
    <n v="4"/>
    <s v="Apr"/>
  </r>
  <r>
    <x v="20"/>
    <d v="1899-12-30T21:24:00"/>
    <n v="126"/>
    <n v="11.48"/>
    <n v="3750"/>
    <n v="1424"/>
    <n v="140"/>
    <n v="26"/>
    <n v="72"/>
    <n v="90.555555555555557"/>
    <n v="195"/>
    <n v="1.33"/>
    <n v="1585"/>
    <x v="0"/>
    <s v="Qtr2"/>
    <n v="4"/>
    <s v="Apr"/>
  </r>
  <r>
    <x v="20"/>
    <d v="1899-12-30T03:04:00"/>
    <n v="144"/>
    <n v="13.89"/>
    <n v="2873"/>
    <n v="1133"/>
    <n v="132"/>
    <n v="20"/>
    <n v="86"/>
    <n v="89.444444444444443"/>
    <n v="193"/>
    <n v="1.4"/>
    <n v="4741"/>
    <x v="0"/>
    <s v="Qtr2"/>
    <n v="4"/>
    <s v="Apr"/>
  </r>
  <r>
    <x v="21"/>
    <d v="1899-12-30T23:34:00"/>
    <n v="101"/>
    <n v="10.77"/>
    <n v="2511"/>
    <n v="890"/>
    <n v="121"/>
    <n v="31"/>
    <n v="52"/>
    <n v="92.777777777777771"/>
    <n v="199"/>
    <n v="1.3"/>
    <n v="1118"/>
    <x v="0"/>
    <s v="Qtr2"/>
    <n v="4"/>
    <s v="Apr"/>
  </r>
  <r>
    <x v="21"/>
    <d v="1899-12-30T23:02:00"/>
    <n v="130"/>
    <n v="10.6"/>
    <n v="4897"/>
    <n v="1061"/>
    <n v="171"/>
    <n v="26"/>
    <n v="55"/>
    <n v="111.66666666666666"/>
    <n v="233"/>
    <n v="0.87"/>
    <n v="1971"/>
    <x v="0"/>
    <s v="Qtr2"/>
    <n v="4"/>
    <s v="Apr"/>
  </r>
  <r>
    <x v="21"/>
    <d v="1899-12-30T12:15:00"/>
    <n v="130"/>
    <n v="14.77"/>
    <n v="3791"/>
    <n v="847"/>
    <n v="124"/>
    <n v="29"/>
    <n v="65"/>
    <n v="81.111111111111114"/>
    <n v="178"/>
    <n v="1.46"/>
    <n v="3512"/>
    <x v="0"/>
    <s v="Qtr2"/>
    <n v="4"/>
    <s v="Apr"/>
  </r>
  <r>
    <x v="22"/>
    <d v="1899-12-30T10:02:00"/>
    <n v="128"/>
    <n v="12.09"/>
    <n v="2733"/>
    <n v="1163"/>
    <n v="130"/>
    <n v="31"/>
    <n v="120"/>
    <n v="77.222222222222214"/>
    <n v="171"/>
    <n v="1.19"/>
    <n v="2450"/>
    <x v="0"/>
    <s v="Qtr1"/>
    <n v="3"/>
    <s v="Mar"/>
  </r>
  <r>
    <x v="23"/>
    <d v="1899-12-30T13:14:00"/>
    <n v="122"/>
    <n v="13.16"/>
    <n v="4123"/>
    <n v="1342"/>
    <n v="116"/>
    <n v="22"/>
    <n v="68"/>
    <n v="95.555555555555557"/>
    <n v="204"/>
    <n v="1.27"/>
    <n v="3570"/>
    <x v="0"/>
    <s v="Qtr1"/>
    <n v="3"/>
    <s v="Mar"/>
  </r>
  <r>
    <x v="24"/>
    <d v="1899-12-30T03:29:00"/>
    <n v="134"/>
    <n v="14.87"/>
    <n v="2363"/>
    <n v="1187"/>
    <n v="185"/>
    <n v="31"/>
    <n v="51"/>
    <n v="112.22222222222221"/>
    <n v="234"/>
    <n v="1.03"/>
    <n v="4524"/>
    <x v="0"/>
    <s v="Qtr1"/>
    <n v="3"/>
    <s v="Mar"/>
  </r>
  <r>
    <x v="25"/>
    <d v="1899-12-30T15:07:00"/>
    <n v="141"/>
    <n v="10.6"/>
    <n v="4343"/>
    <n v="801"/>
    <n v="140"/>
    <n v="33"/>
    <n v="78"/>
    <n v="70.555555555555557"/>
    <n v="159"/>
    <n v="1.1399999999999999"/>
    <n v="3130"/>
    <x v="0"/>
    <s v="Qtr1"/>
    <n v="3"/>
    <s v="Mar"/>
  </r>
  <r>
    <x v="26"/>
    <d v="1899-12-30T07:04:00"/>
    <n v="128"/>
    <n v="12.1"/>
    <n v="4952"/>
    <n v="1045"/>
    <n v="197"/>
    <n v="32"/>
    <n v="94"/>
    <n v="105"/>
    <n v="221"/>
    <n v="1.28"/>
    <n v="1697"/>
    <x v="0"/>
    <s v="Qtr1"/>
    <n v="3"/>
    <s v="Mar"/>
  </r>
  <r>
    <x v="27"/>
    <d v="1899-12-30T09:16:00"/>
    <n v="139"/>
    <n v="13.97"/>
    <n v="3827"/>
    <n v="818"/>
    <n v="145"/>
    <n v="28"/>
    <n v="55"/>
    <n v="70"/>
    <n v="158"/>
    <n v="0.92"/>
    <n v="2369"/>
    <x v="0"/>
    <s v="Qtr1"/>
    <n v="3"/>
    <s v="Mar"/>
  </r>
  <r>
    <x v="28"/>
    <d v="1899-12-30T16:36:00"/>
    <n v="126"/>
    <n v="13.71"/>
    <n v="2627"/>
    <n v="1386"/>
    <n v="133"/>
    <n v="38"/>
    <n v="54"/>
    <n v="114.44444444444444"/>
    <n v="238"/>
    <n v="1.01"/>
    <n v="1817"/>
    <x v="0"/>
    <s v="Qtr1"/>
    <n v="2"/>
    <s v="Feb"/>
  </r>
  <r>
    <x v="29"/>
    <d v="1899-12-30T17:50:00"/>
    <n v="145"/>
    <n v="11.18"/>
    <n v="2571"/>
    <n v="1419"/>
    <n v="194"/>
    <n v="40"/>
    <n v="75"/>
    <n v="78.888888888888886"/>
    <n v="174"/>
    <n v="1.1599999999999999"/>
    <n v="1248"/>
    <x v="0"/>
    <s v="Qtr1"/>
    <n v="2"/>
    <s v="Feb"/>
  </r>
  <r>
    <x v="30"/>
    <d v="1899-12-30T08:08:00"/>
    <n v="136"/>
    <n v="10.029999999999999"/>
    <n v="4490"/>
    <n v="1068"/>
    <n v="170"/>
    <n v="29"/>
    <n v="97"/>
    <n v="115.55555555555556"/>
    <n v="240"/>
    <n v="1"/>
    <n v="3167"/>
    <x v="0"/>
    <s v="Qtr1"/>
    <n v="2"/>
    <s v="Feb"/>
  </r>
  <r>
    <x v="31"/>
    <d v="1899-12-30T03:41:00"/>
    <n v="123"/>
    <n v="13.6"/>
    <n v="4536"/>
    <n v="1070"/>
    <n v="122"/>
    <n v="34"/>
    <n v="113"/>
    <n v="83.333333333333329"/>
    <n v="182"/>
    <n v="1.26"/>
    <n v="2535"/>
    <x v="0"/>
    <s v="Qtr1"/>
    <n v="2"/>
    <s v="Feb"/>
  </r>
  <r>
    <x v="32"/>
    <d v="1899-12-30T14:51:00"/>
    <n v="103"/>
    <n v="11.86"/>
    <n v="4009"/>
    <n v="1455"/>
    <n v="179"/>
    <n v="34"/>
    <n v="80"/>
    <n v="100.55555555555556"/>
    <n v="213"/>
    <n v="0.82"/>
    <n v="1336"/>
    <x v="0"/>
    <s v="Qtr1"/>
    <n v="1"/>
    <s v="Jan"/>
  </r>
  <r>
    <x v="32"/>
    <d v="1899-12-30T07:50:00"/>
    <n v="126"/>
    <n v="13.5"/>
    <n v="2760"/>
    <n v="1050"/>
    <n v="136"/>
    <n v="29"/>
    <n v="62"/>
    <n v="65.555555555555557"/>
    <n v="150"/>
    <n v="0.93"/>
    <n v="4358"/>
    <x v="0"/>
    <s v="Qtr1"/>
    <n v="1"/>
    <s v="Jan"/>
  </r>
  <r>
    <x v="33"/>
    <d v="1899-12-30T19:02:00"/>
    <n v="131"/>
    <n v="11.14"/>
    <n v="4997"/>
    <n v="1145"/>
    <n v="159"/>
    <n v="21"/>
    <n v="53"/>
    <n v="66.111111111111114"/>
    <n v="151"/>
    <n v="1.18"/>
    <n v="2199"/>
    <x v="0"/>
    <s v="Qtr1"/>
    <n v="1"/>
    <s v="Jan"/>
  </r>
  <r>
    <x v="34"/>
    <d v="1899-12-30T07:05:00"/>
    <n v="104"/>
    <n v="10.33"/>
    <n v="3339"/>
    <n v="843"/>
    <n v="120"/>
    <n v="40"/>
    <n v="99"/>
    <n v="73.333333333333329"/>
    <n v="164"/>
    <n v="1.23"/>
    <n v="3798"/>
    <x v="0"/>
    <s v="Qtr1"/>
    <n v="1"/>
    <s v="Jan"/>
  </r>
  <r>
    <x v="35"/>
    <d v="1899-12-30T05:39:00"/>
    <n v="118"/>
    <n v="13.58"/>
    <n v="3848"/>
    <n v="1289"/>
    <n v="139"/>
    <n v="37"/>
    <n v="89"/>
    <n v="112.77777777777777"/>
    <n v="235"/>
    <n v="0.87"/>
    <n v="1321"/>
    <x v="0"/>
    <s v="Qtr1"/>
    <n v="1"/>
    <s v="Jan"/>
  </r>
  <r>
    <x v="36"/>
    <d v="1899-12-30T13:33:00"/>
    <n v="144"/>
    <n v="13.12"/>
    <n v="3226"/>
    <n v="833"/>
    <n v="172"/>
    <n v="35"/>
    <n v="113"/>
    <n v="118.88888888888889"/>
    <n v="246"/>
    <n v="0.92"/>
    <n v="1268"/>
    <x v="0"/>
    <s v="Qtr1"/>
    <n v="1"/>
    <s v="Jan"/>
  </r>
  <r>
    <x v="37"/>
    <d v="1899-12-30T03:30:00"/>
    <n v="123"/>
    <n v="10.29"/>
    <n v="4293"/>
    <n v="987"/>
    <n v="174"/>
    <n v="25"/>
    <n v="64"/>
    <n v="65.555555555555557"/>
    <n v="150"/>
    <n v="1.29"/>
    <n v="3181"/>
    <x v="1"/>
    <s v="Qtr4"/>
    <n v="12"/>
    <s v="Dec"/>
  </r>
  <r>
    <x v="38"/>
    <d v="1899-12-30T13:19:00"/>
    <n v="108"/>
    <n v="14.24"/>
    <n v="4797"/>
    <n v="1123"/>
    <n v="169"/>
    <n v="25"/>
    <n v="118"/>
    <n v="68.888888888888886"/>
    <n v="156"/>
    <n v="0.8"/>
    <n v="2973"/>
    <x v="1"/>
    <s v="Qtr4"/>
    <n v="12"/>
    <s v="Dec"/>
  </r>
  <r>
    <x v="39"/>
    <d v="1899-12-30T21:33:00"/>
    <n v="110"/>
    <n v="10.82"/>
    <n v="2191"/>
    <n v="1380"/>
    <n v="127"/>
    <n v="37"/>
    <n v="77"/>
    <n v="88.333333333333329"/>
    <n v="191"/>
    <n v="1.29"/>
    <n v="2651"/>
    <x v="1"/>
    <s v="Qtr4"/>
    <n v="12"/>
    <s v="Dec"/>
  </r>
  <r>
    <x v="40"/>
    <d v="1899-12-30T14:49:00"/>
    <n v="118"/>
    <n v="14.52"/>
    <n v="2676"/>
    <n v="1274"/>
    <n v="191"/>
    <n v="39"/>
    <n v="98"/>
    <n v="74.444444444444443"/>
    <n v="166"/>
    <n v="0.89"/>
    <n v="4721"/>
    <x v="1"/>
    <s v="Qtr4"/>
    <n v="12"/>
    <s v="Dec"/>
  </r>
  <r>
    <x v="41"/>
    <d v="1899-12-30T13:33:00"/>
    <n v="138"/>
    <n v="14.87"/>
    <n v="2528"/>
    <n v="1380"/>
    <n v="132"/>
    <n v="28"/>
    <n v="81"/>
    <n v="105.55555555555556"/>
    <n v="222"/>
    <n v="1.25"/>
    <n v="4341"/>
    <x v="1"/>
    <s v="Qtr4"/>
    <n v="12"/>
    <s v="Dec"/>
  </r>
  <r>
    <x v="42"/>
    <d v="1899-12-30T02:10:00"/>
    <n v="112"/>
    <n v="11.19"/>
    <n v="2400"/>
    <n v="1091"/>
    <n v="117"/>
    <n v="24"/>
    <n v="53"/>
    <n v="96.111111111111114"/>
    <n v="205"/>
    <n v="0.97"/>
    <n v="3685"/>
    <x v="1"/>
    <s v="Qtr4"/>
    <n v="11"/>
    <s v="Nov"/>
  </r>
  <r>
    <x v="43"/>
    <d v="1899-12-30T20:37:00"/>
    <n v="125"/>
    <n v="11.4"/>
    <n v="3442"/>
    <n v="912"/>
    <n v="191"/>
    <n v="26"/>
    <n v="104"/>
    <n v="84.444444444444443"/>
    <n v="184"/>
    <n v="1.5"/>
    <n v="1329"/>
    <x v="1"/>
    <s v="Qtr4"/>
    <n v="11"/>
    <s v="Nov"/>
  </r>
  <r>
    <x v="44"/>
    <d v="1899-12-30T02:41:00"/>
    <n v="115"/>
    <n v="10.3"/>
    <n v="3891"/>
    <n v="1371"/>
    <n v="139"/>
    <n v="39"/>
    <n v="56"/>
    <n v="93.888888888888886"/>
    <n v="201"/>
    <n v="0.88"/>
    <n v="2944"/>
    <x v="1"/>
    <s v="Qtr4"/>
    <n v="11"/>
    <s v="Nov"/>
  </r>
  <r>
    <x v="45"/>
    <d v="1899-12-30T17:02:00"/>
    <n v="137"/>
    <n v="12.17"/>
    <n v="4092"/>
    <n v="1000"/>
    <n v="139"/>
    <n v="25"/>
    <n v="53"/>
    <n v="88.888888888888886"/>
    <n v="192"/>
    <n v="1.47"/>
    <n v="3123"/>
    <x v="1"/>
    <s v="Qtr4"/>
    <n v="11"/>
    <s v="Nov"/>
  </r>
  <r>
    <x v="46"/>
    <d v="1899-12-30T02:34:00"/>
    <n v="112"/>
    <n v="13.57"/>
    <n v="2094"/>
    <n v="1369"/>
    <n v="131"/>
    <n v="37"/>
    <n v="86"/>
    <n v="101.66666666666666"/>
    <n v="215"/>
    <n v="1.06"/>
    <n v="4003"/>
    <x v="1"/>
    <s v="Qtr4"/>
    <n v="11"/>
    <s v="Nov"/>
  </r>
  <r>
    <x v="47"/>
    <d v="1899-12-30T01:39:00"/>
    <n v="145"/>
    <n v="11.82"/>
    <n v="4623"/>
    <n v="1088"/>
    <n v="150"/>
    <n v="25"/>
    <n v="82"/>
    <n v="75.555555555555557"/>
    <n v="168"/>
    <n v="1.24"/>
    <n v="1038"/>
    <x v="1"/>
    <s v="Qtr4"/>
    <n v="10"/>
    <s v="Oct"/>
  </r>
  <r>
    <x v="48"/>
    <d v="1899-12-30T23:17:00"/>
    <n v="140"/>
    <n v="12.79"/>
    <n v="4310"/>
    <n v="1262"/>
    <n v="145"/>
    <n v="31"/>
    <n v="59"/>
    <n v="84.444444444444443"/>
    <n v="184"/>
    <n v="0.9"/>
    <n v="1550"/>
    <x v="1"/>
    <s v="Qtr4"/>
    <n v="10"/>
    <s v="Oct"/>
  </r>
  <r>
    <x v="49"/>
    <d v="1899-12-30T04:09:00"/>
    <n v="142"/>
    <n v="12.64"/>
    <n v="4040"/>
    <n v="1111"/>
    <n v="139"/>
    <n v="27"/>
    <n v="114"/>
    <n v="104.44444444444444"/>
    <n v="220"/>
    <n v="1.36"/>
    <n v="2742"/>
    <x v="1"/>
    <s v="Qtr4"/>
    <n v="10"/>
    <s v="Oct"/>
  </r>
  <r>
    <x v="50"/>
    <d v="1899-12-30T03:06:00"/>
    <n v="104"/>
    <n v="12.15"/>
    <n v="2495"/>
    <n v="868"/>
    <n v="178"/>
    <n v="30"/>
    <n v="61"/>
    <n v="110.55555555555556"/>
    <n v="231"/>
    <n v="1.41"/>
    <n v="3522"/>
    <x v="1"/>
    <s v="Qtr4"/>
    <n v="10"/>
    <s v="Oct"/>
  </r>
  <r>
    <x v="50"/>
    <d v="1899-12-30T01:38:00"/>
    <n v="121"/>
    <n v="13.68"/>
    <n v="4705"/>
    <n v="1183"/>
    <n v="181"/>
    <n v="20"/>
    <n v="69"/>
    <n v="120"/>
    <n v="248"/>
    <n v="1.21"/>
    <n v="3222"/>
    <x v="1"/>
    <s v="Qtr4"/>
    <n v="10"/>
    <s v="Oct"/>
  </r>
  <r>
    <x v="51"/>
    <d v="1899-12-30T18:17:00"/>
    <n v="134"/>
    <n v="11.11"/>
    <n v="2743"/>
    <n v="1340"/>
    <n v="198"/>
    <n v="32"/>
    <n v="109"/>
    <n v="120.55555555555556"/>
    <n v="249"/>
    <n v="1.1399999999999999"/>
    <n v="4858"/>
    <x v="1"/>
    <s v="Qtr4"/>
    <n v="10"/>
    <s v="Oct"/>
  </r>
  <r>
    <x v="51"/>
    <d v="1899-12-30T09:12:00"/>
    <n v="141"/>
    <n v="11.04"/>
    <n v="2900"/>
    <n v="1180"/>
    <n v="174"/>
    <n v="36"/>
    <n v="66"/>
    <n v="96.111111111111114"/>
    <n v="205"/>
    <n v="0.96"/>
    <n v="4040"/>
    <x v="1"/>
    <s v="Qtr4"/>
    <n v="10"/>
    <s v="Oct"/>
  </r>
  <r>
    <x v="52"/>
    <d v="1899-12-30T14:44:00"/>
    <n v="128"/>
    <n v="14.98"/>
    <n v="4569"/>
    <n v="1434"/>
    <n v="179"/>
    <n v="31"/>
    <n v="107"/>
    <n v="113.33333333333333"/>
    <n v="236"/>
    <n v="1.5"/>
    <n v="4946"/>
    <x v="1"/>
    <s v="Qtr4"/>
    <n v="10"/>
    <s v="Oct"/>
  </r>
  <r>
    <x v="53"/>
    <d v="1899-12-30T23:52:00"/>
    <n v="139"/>
    <n v="11.82"/>
    <n v="3160"/>
    <n v="1251"/>
    <n v="120"/>
    <n v="23"/>
    <n v="80"/>
    <n v="95.555555555555557"/>
    <n v="204"/>
    <n v="1.4"/>
    <n v="2099"/>
    <x v="1"/>
    <s v="Qtr3"/>
    <n v="9"/>
    <s v="Sep"/>
  </r>
  <r>
    <x v="54"/>
    <d v="1899-12-30T20:08:00"/>
    <n v="131"/>
    <n v="13.88"/>
    <n v="2384"/>
    <n v="847"/>
    <n v="136"/>
    <n v="20"/>
    <n v="68"/>
    <n v="85"/>
    <n v="185"/>
    <n v="1.4"/>
    <n v="1333"/>
    <x v="1"/>
    <s v="Qtr3"/>
    <n v="9"/>
    <s v="Sep"/>
  </r>
  <r>
    <x v="55"/>
    <d v="1899-12-30T06:41:00"/>
    <n v="122"/>
    <n v="12.22"/>
    <n v="2644"/>
    <n v="1131"/>
    <n v="130"/>
    <n v="39"/>
    <n v="61"/>
    <n v="76.111111111111114"/>
    <n v="169"/>
    <n v="0.81"/>
    <n v="1008"/>
    <x v="1"/>
    <s v="Qtr3"/>
    <n v="9"/>
    <s v="Sep"/>
  </r>
  <r>
    <x v="56"/>
    <d v="1899-12-30T04:36:00"/>
    <n v="105"/>
    <n v="13.5"/>
    <n v="3054"/>
    <n v="873"/>
    <n v="113"/>
    <n v="31"/>
    <n v="99"/>
    <n v="114.44444444444444"/>
    <n v="238"/>
    <n v="1.48"/>
    <n v="3442"/>
    <x v="1"/>
    <s v="Qtr3"/>
    <n v="9"/>
    <s v="Sep"/>
  </r>
  <r>
    <x v="57"/>
    <d v="1899-12-30T14:48:00"/>
    <n v="120"/>
    <n v="10.220000000000001"/>
    <n v="3677"/>
    <n v="904"/>
    <n v="122"/>
    <n v="38"/>
    <n v="58"/>
    <n v="104.44444444444444"/>
    <n v="220"/>
    <n v="0.94"/>
    <n v="2257"/>
    <x v="1"/>
    <s v="Qtr3"/>
    <n v="9"/>
    <s v="Sep"/>
  </r>
  <r>
    <x v="58"/>
    <d v="1899-12-30T13:18:00"/>
    <n v="121"/>
    <n v="13.83"/>
    <n v="2709"/>
    <n v="902"/>
    <n v="150"/>
    <n v="36"/>
    <n v="74"/>
    <n v="88.333333333333329"/>
    <n v="191"/>
    <n v="1.49"/>
    <n v="4951"/>
    <x v="1"/>
    <s v="Qtr3"/>
    <n v="9"/>
    <s v="Sep"/>
  </r>
  <r>
    <x v="58"/>
    <d v="1899-12-30T08:21:00"/>
    <n v="115"/>
    <n v="14.16"/>
    <n v="3932"/>
    <n v="984"/>
    <n v="194"/>
    <n v="38"/>
    <n v="89"/>
    <n v="104.44444444444444"/>
    <n v="220"/>
    <n v="1.24"/>
    <n v="2302"/>
    <x v="1"/>
    <s v="Qtr3"/>
    <n v="9"/>
    <s v="Sep"/>
  </r>
  <r>
    <x v="59"/>
    <d v="1899-12-30T04:00:00"/>
    <n v="141"/>
    <n v="10.81"/>
    <n v="3543"/>
    <n v="1325"/>
    <n v="115"/>
    <n v="36"/>
    <n v="60"/>
    <n v="82.777777777777771"/>
    <n v="181"/>
    <n v="1.1200000000000001"/>
    <n v="2261"/>
    <x v="1"/>
    <s v="Qtr3"/>
    <n v="9"/>
    <s v="Sep"/>
  </r>
  <r>
    <x v="60"/>
    <d v="1899-12-30T14:37:00"/>
    <n v="129"/>
    <n v="11.81"/>
    <n v="4247"/>
    <n v="1060"/>
    <n v="150"/>
    <n v="23"/>
    <n v="52"/>
    <n v="110"/>
    <n v="230"/>
    <n v="1.27"/>
    <n v="2914"/>
    <x v="1"/>
    <s v="Qtr3"/>
    <n v="9"/>
    <s v="Sep"/>
  </r>
  <r>
    <x v="61"/>
    <d v="1899-12-30T16:10:00"/>
    <n v="143"/>
    <n v="11.85"/>
    <n v="2981"/>
    <n v="814"/>
    <n v="150"/>
    <n v="24"/>
    <n v="57"/>
    <n v="72.777777777777771"/>
    <n v="163"/>
    <n v="1.43"/>
    <n v="3587"/>
    <x v="1"/>
    <s v="Qtr3"/>
    <n v="8"/>
    <s v="Aug"/>
  </r>
  <r>
    <x v="62"/>
    <d v="1899-12-30T22:07:00"/>
    <n v="141"/>
    <n v="12.28"/>
    <n v="3855"/>
    <n v="1437"/>
    <n v="149"/>
    <n v="21"/>
    <n v="66"/>
    <n v="108.33333333333333"/>
    <n v="227"/>
    <n v="1.08"/>
    <n v="3773"/>
    <x v="1"/>
    <s v="Qtr3"/>
    <n v="8"/>
    <s v="Aug"/>
  </r>
  <r>
    <x v="63"/>
    <d v="1899-12-30T01:06:00"/>
    <n v="136"/>
    <n v="14.8"/>
    <n v="4331"/>
    <n v="1160"/>
    <n v="190"/>
    <n v="29"/>
    <n v="91"/>
    <n v="90"/>
    <n v="194"/>
    <n v="1.31"/>
    <n v="2433"/>
    <x v="1"/>
    <s v="Qtr3"/>
    <n v="8"/>
    <s v="Aug"/>
  </r>
  <r>
    <x v="64"/>
    <d v="1899-12-30T10:44:00"/>
    <n v="111"/>
    <n v="13.15"/>
    <n v="2207"/>
    <n v="829"/>
    <n v="196"/>
    <n v="37"/>
    <n v="57"/>
    <n v="83.333333333333329"/>
    <n v="182"/>
    <n v="1.27"/>
    <n v="4578"/>
    <x v="1"/>
    <s v="Qtr3"/>
    <n v="8"/>
    <s v="Aug"/>
  </r>
  <r>
    <x v="65"/>
    <d v="1899-12-30T04:06:00"/>
    <n v="147"/>
    <n v="14.81"/>
    <n v="3792"/>
    <n v="857"/>
    <n v="104"/>
    <n v="33"/>
    <n v="59"/>
    <n v="67.222222222222214"/>
    <n v="153"/>
    <n v="1.34"/>
    <n v="4420"/>
    <x v="1"/>
    <s v="Qtr3"/>
    <n v="7"/>
    <s v="Jul"/>
  </r>
  <r>
    <x v="66"/>
    <d v="1899-12-30T13:00:00"/>
    <n v="116"/>
    <n v="12.85"/>
    <n v="2810"/>
    <n v="840"/>
    <n v="122"/>
    <n v="32"/>
    <n v="52"/>
    <n v="76.666666666666671"/>
    <n v="170"/>
    <n v="0.89"/>
    <n v="1963"/>
    <x v="1"/>
    <s v="Qtr3"/>
    <n v="7"/>
    <s v="Jul"/>
  </r>
  <r>
    <x v="67"/>
    <d v="1899-12-30T14:03:00"/>
    <n v="149"/>
    <n v="14.01"/>
    <n v="3231"/>
    <n v="1232"/>
    <n v="144"/>
    <n v="38"/>
    <n v="102"/>
    <n v="117.22222222222221"/>
    <n v="243"/>
    <n v="1.02"/>
    <n v="1189"/>
    <x v="1"/>
    <s v="Qtr3"/>
    <n v="7"/>
    <s v="Jul"/>
  </r>
  <r>
    <x v="68"/>
    <d v="1899-12-30T08:39:00"/>
    <n v="111"/>
    <n v="11.59"/>
    <n v="2624"/>
    <n v="1429"/>
    <n v="141"/>
    <n v="37"/>
    <n v="102"/>
    <n v="115"/>
    <n v="239"/>
    <n v="1"/>
    <n v="1744"/>
    <x v="1"/>
    <s v="Qtr3"/>
    <n v="7"/>
    <s v="Jul"/>
  </r>
  <r>
    <x v="68"/>
    <d v="1899-12-30T07:17:00"/>
    <n v="114"/>
    <n v="13.7"/>
    <n v="4551"/>
    <n v="1379"/>
    <n v="166"/>
    <n v="21"/>
    <n v="75"/>
    <n v="115.55555555555556"/>
    <n v="240"/>
    <n v="1.49"/>
    <n v="3308"/>
    <x v="1"/>
    <s v="Qtr3"/>
    <n v="7"/>
    <s v="Jul"/>
  </r>
  <r>
    <x v="69"/>
    <d v="1899-12-30T06:34:00"/>
    <n v="150"/>
    <n v="13.76"/>
    <n v="2469"/>
    <n v="1410"/>
    <n v="145"/>
    <n v="33"/>
    <n v="117"/>
    <n v="82.777777777777771"/>
    <n v="181"/>
    <n v="1.46"/>
    <n v="1047"/>
    <x v="1"/>
    <s v="Qtr2"/>
    <n v="6"/>
    <s v="Jun"/>
  </r>
  <r>
    <x v="70"/>
    <d v="1899-12-30T10:19:00"/>
    <n v="116"/>
    <n v="11.34"/>
    <n v="4473"/>
    <n v="1044"/>
    <n v="107"/>
    <n v="29"/>
    <n v="93"/>
    <n v="73.333333333333329"/>
    <n v="164"/>
    <n v="1.1399999999999999"/>
    <n v="4354"/>
    <x v="1"/>
    <s v="Qtr2"/>
    <n v="6"/>
    <s v="Jun"/>
  </r>
  <r>
    <x v="71"/>
    <d v="1899-12-30T23:20:00"/>
    <n v="135"/>
    <n v="13.83"/>
    <n v="2898"/>
    <n v="1431"/>
    <n v="185"/>
    <n v="34"/>
    <n v="116"/>
    <n v="89.444444444444443"/>
    <n v="193"/>
    <n v="1.22"/>
    <n v="2570"/>
    <x v="1"/>
    <s v="Qtr2"/>
    <n v="6"/>
    <s v="Jun"/>
  </r>
  <r>
    <x v="72"/>
    <d v="1899-12-30T18:22:00"/>
    <n v="136"/>
    <n v="14.78"/>
    <n v="4490"/>
    <n v="912"/>
    <n v="164"/>
    <n v="32"/>
    <n v="116"/>
    <n v="77.777777777777771"/>
    <n v="172"/>
    <n v="0.94"/>
    <n v="3133"/>
    <x v="1"/>
    <s v="Qtr2"/>
    <n v="6"/>
    <s v="Jun"/>
  </r>
  <r>
    <x v="72"/>
    <d v="1899-12-30T03:57:00"/>
    <n v="104"/>
    <n v="14.99"/>
    <n v="4175"/>
    <n v="1422"/>
    <n v="121"/>
    <n v="33"/>
    <n v="81"/>
    <n v="112.22222222222221"/>
    <n v="234"/>
    <n v="0.98"/>
    <n v="1907"/>
    <x v="1"/>
    <s v="Qtr2"/>
    <n v="6"/>
    <s v="Jun"/>
  </r>
  <r>
    <x v="73"/>
    <d v="1899-12-30T01:48:00"/>
    <n v="118"/>
    <n v="11.46"/>
    <n v="2192"/>
    <n v="905"/>
    <n v="105"/>
    <n v="32"/>
    <n v="97"/>
    <n v="111.66666666666666"/>
    <n v="233"/>
    <n v="0.94"/>
    <n v="2128"/>
    <x v="1"/>
    <s v="Qtr2"/>
    <n v="5"/>
    <s v="May"/>
  </r>
  <r>
    <x v="74"/>
    <d v="1899-12-30T11:06:00"/>
    <n v="146"/>
    <n v="14.84"/>
    <n v="3384"/>
    <n v="840"/>
    <n v="151"/>
    <n v="35"/>
    <n v="103"/>
    <n v="92.222222222222214"/>
    <n v="198"/>
    <n v="1"/>
    <n v="4082"/>
    <x v="1"/>
    <s v="Qtr2"/>
    <n v="5"/>
    <s v="May"/>
  </r>
  <r>
    <x v="75"/>
    <d v="1899-12-30T05:01:00"/>
    <n v="129"/>
    <n v="10.44"/>
    <n v="3752"/>
    <n v="865"/>
    <n v="166"/>
    <n v="34"/>
    <n v="62"/>
    <n v="77.777777777777771"/>
    <n v="172"/>
    <n v="1.1100000000000001"/>
    <n v="3310"/>
    <x v="1"/>
    <s v="Qtr2"/>
    <n v="5"/>
    <s v="May"/>
  </r>
  <r>
    <x v="76"/>
    <d v="1899-12-30T05:23:00"/>
    <n v="106"/>
    <n v="13.19"/>
    <n v="4854"/>
    <n v="1495"/>
    <n v="108"/>
    <n v="33"/>
    <n v="113"/>
    <n v="106.66666666666666"/>
    <n v="224"/>
    <n v="1.17"/>
    <n v="3405"/>
    <x v="1"/>
    <s v="Qtr2"/>
    <n v="5"/>
    <s v="May"/>
  </r>
  <r>
    <x v="77"/>
    <d v="1899-12-30T05:43:00"/>
    <n v="132"/>
    <n v="12.54"/>
    <n v="3998"/>
    <n v="1404"/>
    <n v="200"/>
    <n v="25"/>
    <n v="51"/>
    <n v="105"/>
    <n v="221"/>
    <n v="1.24"/>
    <n v="1880"/>
    <x v="1"/>
    <s v="Qtr2"/>
    <n v="4"/>
    <s v="Apr"/>
  </r>
  <r>
    <x v="78"/>
    <d v="1899-12-30T15:57:00"/>
    <n v="106"/>
    <n v="10.52"/>
    <n v="3544"/>
    <n v="1375"/>
    <n v="169"/>
    <n v="23"/>
    <n v="119"/>
    <n v="71.111111111111114"/>
    <n v="160"/>
    <n v="1.21"/>
    <n v="3438"/>
    <x v="1"/>
    <s v="Qtr2"/>
    <n v="4"/>
    <s v="Apr"/>
  </r>
  <r>
    <x v="79"/>
    <d v="1899-12-30T10:21:00"/>
    <n v="127"/>
    <n v="11.65"/>
    <n v="4823"/>
    <n v="1171"/>
    <n v="144"/>
    <n v="30"/>
    <n v="99"/>
    <n v="79.444444444444443"/>
    <n v="175"/>
    <n v="1.41"/>
    <n v="4359"/>
    <x v="1"/>
    <s v="Qtr2"/>
    <n v="4"/>
    <s v="Apr"/>
  </r>
  <r>
    <x v="80"/>
    <d v="1899-12-30T02:00:00"/>
    <n v="117"/>
    <n v="11.29"/>
    <n v="3016"/>
    <n v="1065"/>
    <n v="175"/>
    <n v="24"/>
    <n v="105"/>
    <n v="116.66666666666666"/>
    <n v="242"/>
    <n v="1.5"/>
    <n v="1943"/>
    <x v="1"/>
    <s v="Qtr2"/>
    <n v="4"/>
    <s v="Apr"/>
  </r>
  <r>
    <x v="81"/>
    <d v="1899-12-30T17:11:00"/>
    <n v="141"/>
    <n v="11.03"/>
    <n v="2298"/>
    <n v="871"/>
    <n v="137"/>
    <n v="25"/>
    <n v="115"/>
    <n v="86.666666666666671"/>
    <n v="188"/>
    <n v="1.2"/>
    <n v="3768"/>
    <x v="1"/>
    <s v="Qtr2"/>
    <n v="4"/>
    <s v="Apr"/>
  </r>
  <r>
    <x v="82"/>
    <d v="1899-12-30T02:17:00"/>
    <n v="138"/>
    <n v="12.58"/>
    <n v="3481"/>
    <n v="1373"/>
    <n v="157"/>
    <n v="39"/>
    <n v="66"/>
    <n v="105"/>
    <n v="221"/>
    <n v="0.84"/>
    <n v="2204"/>
    <x v="1"/>
    <s v="Qtr2"/>
    <n v="4"/>
    <s v="Apr"/>
  </r>
  <r>
    <x v="83"/>
    <d v="1899-12-30T03:01:00"/>
    <n v="118"/>
    <n v="13.08"/>
    <n v="4347"/>
    <n v="1394"/>
    <n v="190"/>
    <n v="22"/>
    <n v="81"/>
    <n v="97.222222222222214"/>
    <n v="207"/>
    <n v="1.18"/>
    <n v="4536"/>
    <x v="1"/>
    <s v="Qtr1"/>
    <n v="3"/>
    <s v="Mar"/>
  </r>
  <r>
    <x v="84"/>
    <d v="1899-12-30T07:05:00"/>
    <n v="147"/>
    <n v="10.48"/>
    <n v="2940"/>
    <n v="840"/>
    <n v="122"/>
    <n v="31"/>
    <n v="84"/>
    <n v="106.11111111111111"/>
    <n v="223"/>
    <n v="1.47"/>
    <n v="2494"/>
    <x v="1"/>
    <s v="Qtr1"/>
    <n v="3"/>
    <s v="Mar"/>
  </r>
  <r>
    <x v="85"/>
    <d v="1899-12-30T13:16:00"/>
    <n v="144"/>
    <n v="11.43"/>
    <n v="4537"/>
    <n v="1065"/>
    <n v="101"/>
    <n v="36"/>
    <n v="87"/>
    <n v="82.222222222222214"/>
    <n v="180"/>
    <n v="1.07"/>
    <n v="2825"/>
    <x v="1"/>
    <s v="Qtr1"/>
    <n v="3"/>
    <s v="Mar"/>
  </r>
  <r>
    <x v="86"/>
    <d v="1899-12-30T23:20:00"/>
    <n v="142"/>
    <n v="12.27"/>
    <n v="3798"/>
    <n v="846"/>
    <n v="139"/>
    <n v="40"/>
    <n v="89"/>
    <n v="111.11111111111111"/>
    <n v="232"/>
    <n v="0.98"/>
    <n v="3314"/>
    <x v="1"/>
    <s v="Qtr1"/>
    <n v="2"/>
    <s v="Feb"/>
  </r>
  <r>
    <x v="87"/>
    <d v="1899-12-30T21:21:00"/>
    <n v="144"/>
    <n v="13.57"/>
    <n v="2754"/>
    <n v="1338"/>
    <n v="104"/>
    <n v="35"/>
    <n v="65"/>
    <n v="118.88888888888889"/>
    <n v="246"/>
    <n v="1.41"/>
    <n v="2926"/>
    <x v="1"/>
    <s v="Qtr1"/>
    <n v="1"/>
    <s v="Jan"/>
  </r>
  <r>
    <x v="88"/>
    <d v="1899-12-30T01:43:00"/>
    <n v="109"/>
    <n v="10.44"/>
    <n v="4698"/>
    <n v="894"/>
    <n v="135"/>
    <n v="31"/>
    <n v="89"/>
    <n v="71.666666666666671"/>
    <n v="161"/>
    <n v="0.8"/>
    <n v="2774"/>
    <x v="1"/>
    <s v="Qtr1"/>
    <n v="1"/>
    <s v="Jan"/>
  </r>
  <r>
    <x v="89"/>
    <d v="1899-12-30T17:58:00"/>
    <n v="148"/>
    <n v="13.13"/>
    <n v="3650"/>
    <n v="1115"/>
    <n v="128"/>
    <n v="36"/>
    <n v="56"/>
    <n v="120"/>
    <n v="248"/>
    <n v="1.1200000000000001"/>
    <n v="4090"/>
    <x v="1"/>
    <s v="Qtr1"/>
    <n v="1"/>
    <s v="Ja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18"/>
    <n v="0.9"/>
    <n v="86.68"/>
    <n v="2.02"/>
    <n v="185"/>
    <n v="115"/>
    <n v="239"/>
    <n v="79"/>
    <n v="26"/>
    <n v="78.41"/>
    <n v="110"/>
    <n v="2024"/>
    <n v="2024"/>
  </r>
  <r>
    <x v="1"/>
    <x v="1"/>
    <n v="31"/>
    <n v="1.55"/>
    <n v="39.14"/>
    <n v="3.05"/>
    <n v="350"/>
    <n v="81.666666666666671"/>
    <n v="179"/>
    <n v="133"/>
    <n v="20"/>
    <n v="94.04"/>
    <n v="33"/>
    <n v="2024"/>
    <n v="2024"/>
  </r>
  <r>
    <x v="2"/>
    <x v="2"/>
    <n v="12.2"/>
    <n v="0.61"/>
    <n v="71.150000000000006"/>
    <n v="2.9"/>
    <n v="920"/>
    <n v="93.333333333333329"/>
    <n v="200"/>
    <n v="121"/>
    <n v="79"/>
    <n v="93.41"/>
    <n v="65"/>
    <n v="2024"/>
    <n v="2024"/>
  </r>
  <r>
    <x v="3"/>
    <x v="3"/>
    <n v="28.599999999999998"/>
    <n v="1.43"/>
    <n v="100"/>
    <n v="4.3600000000000003"/>
    <n v="141"/>
    <n v="78.333333333333329"/>
    <n v="173"/>
    <n v="142"/>
    <n v="65"/>
    <n v="99.61"/>
    <n v="92"/>
    <n v="2024"/>
    <n v="2024"/>
  </r>
  <r>
    <x v="3"/>
    <x v="4"/>
    <n v="34.200000000000003"/>
    <n v="1.71"/>
    <n v="83.54"/>
    <n v="0.54"/>
    <n v="654"/>
    <n v="110.55555555555556"/>
    <n v="231"/>
    <n v="73"/>
    <n v="87"/>
    <n v="79.44"/>
    <n v="29"/>
    <n v="2024"/>
    <n v="2024"/>
  </r>
  <r>
    <x v="4"/>
    <x v="5"/>
    <n v="10.600000000000001"/>
    <n v="0.53"/>
    <n v="51.11"/>
    <n v="4.04"/>
    <n v="907"/>
    <n v="100"/>
    <n v="212"/>
    <n v="116"/>
    <n v="85"/>
    <n v="84.42"/>
    <n v="16"/>
    <n v="2024"/>
    <n v="2024"/>
  </r>
  <r>
    <x v="5"/>
    <x v="6"/>
    <n v="20.2"/>
    <n v="1.01"/>
    <n v="97.08"/>
    <n v="1.39"/>
    <n v="538"/>
    <n v="83.888888888888886"/>
    <n v="183"/>
    <n v="77"/>
    <n v="54"/>
    <n v="74.72"/>
    <n v="113"/>
    <n v="2024"/>
    <n v="2024"/>
  </r>
  <r>
    <x v="6"/>
    <x v="7"/>
    <n v="15.8"/>
    <n v="0.79"/>
    <n v="43.6"/>
    <n v="1.81"/>
    <n v="987"/>
    <n v="106.66666666666666"/>
    <n v="224"/>
    <n v="53"/>
    <n v="0"/>
    <n v="66.73"/>
    <n v="49"/>
    <n v="2024"/>
    <n v="2024"/>
  </r>
  <r>
    <x v="7"/>
    <x v="8"/>
    <n v="15.8"/>
    <n v="0.79"/>
    <n v="86.73"/>
    <n v="2.78"/>
    <n v="909"/>
    <n v="90"/>
    <n v="194"/>
    <n v="83"/>
    <n v="69"/>
    <n v="64.78"/>
    <n v="116"/>
    <n v="2024"/>
    <n v="2024"/>
  </r>
  <r>
    <x v="8"/>
    <x v="9"/>
    <n v="33"/>
    <n v="1.65"/>
    <n v="45.75"/>
    <n v="0.9"/>
    <n v="448"/>
    <n v="97.777777777777771"/>
    <n v="208"/>
    <n v="117"/>
    <n v="97"/>
    <n v="66.69"/>
    <n v="18"/>
    <n v="2024"/>
    <n v="2024"/>
  </r>
  <r>
    <x v="9"/>
    <x v="10"/>
    <n v="16.399999999999999"/>
    <n v="0.82"/>
    <n v="77.41"/>
    <n v="3.02"/>
    <n v="993"/>
    <n v="79.444444444444443"/>
    <n v="175"/>
    <n v="68"/>
    <n v="65"/>
    <n v="70.83"/>
    <n v="15"/>
    <n v="2024"/>
    <n v="2024"/>
  </r>
  <r>
    <x v="10"/>
    <x v="11"/>
    <n v="19"/>
    <n v="0.95"/>
    <n v="92.15"/>
    <n v="2.27"/>
    <n v="846"/>
    <n v="82.777777777777771"/>
    <n v="181"/>
    <n v="73"/>
    <n v="38"/>
    <n v="63.88"/>
    <n v="50"/>
    <n v="2024"/>
    <n v="2024"/>
  </r>
  <r>
    <x v="11"/>
    <x v="12"/>
    <n v="25"/>
    <n v="1.25"/>
    <n v="66.58"/>
    <n v="0.94"/>
    <n v="583"/>
    <n v="106.11111111111111"/>
    <n v="223"/>
    <n v="81"/>
    <n v="77"/>
    <n v="64.650000000000006"/>
    <n v="1"/>
    <n v="2024"/>
    <n v="2024"/>
  </r>
  <r>
    <x v="12"/>
    <x v="13"/>
    <n v="31.6"/>
    <n v="1.58"/>
    <n v="30.17"/>
    <n v="3.59"/>
    <n v="729"/>
    <n v="68.888888888888886"/>
    <n v="156"/>
    <n v="50"/>
    <n v="88"/>
    <n v="84.01"/>
    <n v="34"/>
    <n v="2024"/>
    <n v="2024"/>
  </r>
  <r>
    <x v="13"/>
    <x v="14"/>
    <n v="37.400000000000006"/>
    <n v="1.87"/>
    <n v="98.66"/>
    <n v="4.3899999999999997"/>
    <n v="943"/>
    <n v="71.111111111111114"/>
    <n v="160"/>
    <n v="68"/>
    <n v="15"/>
    <n v="65.48"/>
    <n v="21"/>
    <n v="2024"/>
    <n v="2024"/>
  </r>
  <r>
    <x v="14"/>
    <x v="15"/>
    <n v="13.600000000000001"/>
    <n v="0.68"/>
    <n v="56.84"/>
    <n v="3.58"/>
    <n v="713"/>
    <n v="93.333333333333329"/>
    <n v="200"/>
    <n v="124"/>
    <n v="42"/>
    <n v="69.16"/>
    <n v="21"/>
    <n v="2024"/>
    <n v="2024"/>
  </r>
  <r>
    <x v="15"/>
    <x v="16"/>
    <n v="29.2"/>
    <n v="1.46"/>
    <n v="77.58"/>
    <n v="4.3499999999999996"/>
    <n v="219"/>
    <n v="108.33333333333333"/>
    <n v="227"/>
    <n v="137"/>
    <n v="11"/>
    <n v="74.2"/>
    <n v="110"/>
    <n v="2024"/>
    <n v="2024"/>
  </r>
  <r>
    <x v="16"/>
    <x v="17"/>
    <n v="35"/>
    <n v="1.75"/>
    <n v="76.459999999999994"/>
    <n v="4.34"/>
    <n v="856"/>
    <n v="107.77777777777777"/>
    <n v="226"/>
    <n v="140"/>
    <n v="42"/>
    <n v="87.27"/>
    <n v="77"/>
    <n v="2024"/>
    <n v="2024"/>
  </r>
  <r>
    <x v="17"/>
    <x v="18"/>
    <n v="36.6"/>
    <n v="1.83"/>
    <n v="74.12"/>
    <n v="4.12"/>
    <n v="191"/>
    <n v="75"/>
    <n v="167"/>
    <n v="94"/>
    <n v="28"/>
    <n v="70.91"/>
    <n v="63"/>
    <n v="2024"/>
    <n v="2024"/>
  </r>
  <r>
    <x v="18"/>
    <x v="19"/>
    <n v="30.6"/>
    <n v="1.53"/>
    <n v="55.49"/>
    <n v="0.9"/>
    <n v="836"/>
    <n v="68.333333333333329"/>
    <n v="155"/>
    <n v="65"/>
    <n v="27"/>
    <n v="76.14"/>
    <n v="80"/>
    <n v="2024"/>
    <n v="2024"/>
  </r>
  <r>
    <x v="19"/>
    <x v="20"/>
    <n v="29.2"/>
    <n v="1.46"/>
    <n v="38.590000000000003"/>
    <n v="0.43"/>
    <n v="374"/>
    <n v="108.88888888888889"/>
    <n v="228"/>
    <n v="95"/>
    <n v="19"/>
    <n v="96.6"/>
    <n v="83"/>
    <n v="2024"/>
    <n v="2024"/>
  </r>
  <r>
    <x v="20"/>
    <x v="21"/>
    <n v="35"/>
    <n v="1.75"/>
    <n v="39.659999999999997"/>
    <n v="2.27"/>
    <n v="944"/>
    <n v="70.555555555555557"/>
    <n v="159"/>
    <n v="75"/>
    <n v="29"/>
    <n v="80.66"/>
    <n v="43"/>
    <n v="2024"/>
    <n v="2024"/>
  </r>
  <r>
    <x v="21"/>
    <x v="22"/>
    <n v="22.400000000000002"/>
    <n v="1.1200000000000001"/>
    <n v="51.38"/>
    <n v="2.67"/>
    <n v="835"/>
    <n v="74.444444444444443"/>
    <n v="166"/>
    <n v="137"/>
    <n v="39"/>
    <n v="75.55"/>
    <n v="81"/>
    <n v="2024"/>
    <n v="2024"/>
  </r>
  <r>
    <x v="22"/>
    <x v="23"/>
    <n v="35.799999999999997"/>
    <n v="1.79"/>
    <n v="83.5"/>
    <n v="2.62"/>
    <n v="617"/>
    <n v="117.77777777777777"/>
    <n v="244"/>
    <n v="108"/>
    <n v="98"/>
    <n v="78.36"/>
    <n v="118"/>
    <n v="2024"/>
    <n v="2024"/>
  </r>
  <r>
    <x v="23"/>
    <x v="24"/>
    <n v="13.4"/>
    <n v="0.67"/>
    <n v="85.55"/>
    <n v="1.19"/>
    <n v="479"/>
    <n v="78.333333333333329"/>
    <n v="173"/>
    <n v="114"/>
    <n v="23"/>
    <n v="82.32"/>
    <n v="59"/>
    <n v="2024"/>
    <n v="2024"/>
  </r>
  <r>
    <x v="24"/>
    <x v="25"/>
    <n v="30.2"/>
    <n v="1.51"/>
    <n v="41.05"/>
    <n v="2.11"/>
    <n v="333"/>
    <n v="72.777777777777771"/>
    <n v="163"/>
    <n v="67"/>
    <n v="11"/>
    <n v="91.52"/>
    <n v="95"/>
    <n v="2024"/>
    <n v="2024"/>
  </r>
  <r>
    <x v="25"/>
    <x v="26"/>
    <n v="32.799999999999997"/>
    <n v="1.64"/>
    <n v="37.68"/>
    <n v="1.02"/>
    <n v="882"/>
    <n v="115"/>
    <n v="239"/>
    <n v="65"/>
    <n v="10"/>
    <n v="98.66"/>
    <n v="108"/>
    <n v="2024"/>
    <n v="2024"/>
  </r>
  <r>
    <x v="26"/>
    <x v="27"/>
    <n v="21.200000000000003"/>
    <n v="1.06"/>
    <n v="38.729999999999997"/>
    <n v="1.19"/>
    <n v="594"/>
    <n v="95.555555555555557"/>
    <n v="204"/>
    <n v="77"/>
    <n v="51"/>
    <n v="73.3"/>
    <n v="40"/>
    <n v="2024"/>
    <n v="2024"/>
  </r>
  <r>
    <x v="27"/>
    <x v="28"/>
    <n v="30"/>
    <n v="1.5"/>
    <n v="31.41"/>
    <n v="1.89"/>
    <n v="598"/>
    <n v="82.222222222222214"/>
    <n v="180"/>
    <n v="79"/>
    <n v="41"/>
    <n v="70.73"/>
    <n v="119"/>
    <n v="2024"/>
    <n v="2024"/>
  </r>
  <r>
    <x v="28"/>
    <x v="29"/>
    <n v="38.199999999999996"/>
    <n v="1.91"/>
    <n v="63.8"/>
    <n v="2.27"/>
    <n v="691"/>
    <n v="65.555555555555557"/>
    <n v="150"/>
    <n v="129"/>
    <n v="62"/>
    <n v="98.21"/>
    <n v="38"/>
    <n v="2024"/>
    <n v="2024"/>
  </r>
  <r>
    <x v="29"/>
    <x v="30"/>
    <n v="39"/>
    <n v="1.95"/>
    <n v="40.94"/>
    <n v="4.41"/>
    <n v="355"/>
    <n v="110"/>
    <n v="230"/>
    <n v="125"/>
    <n v="86"/>
    <n v="65.569999999999993"/>
    <n v="18"/>
    <n v="2024"/>
    <n v="2024"/>
  </r>
  <r>
    <x v="30"/>
    <x v="31"/>
    <n v="17"/>
    <n v="0.85"/>
    <n v="50.45"/>
    <n v="0.73"/>
    <n v="605"/>
    <n v="108.88888888888889"/>
    <n v="228"/>
    <n v="112"/>
    <n v="58"/>
    <n v="60.6"/>
    <n v="78"/>
    <n v="2024"/>
    <n v="2024"/>
  </r>
  <r>
    <x v="30"/>
    <x v="32"/>
    <n v="19.2"/>
    <n v="0.96"/>
    <n v="57.51"/>
    <n v="0.02"/>
    <n v="866"/>
    <n v="118.88888888888889"/>
    <n v="246"/>
    <n v="86"/>
    <n v="10"/>
    <n v="91.78"/>
    <n v="93"/>
    <n v="2024"/>
    <n v="2024"/>
  </r>
  <r>
    <x v="31"/>
    <x v="33"/>
    <n v="12.4"/>
    <n v="0.62"/>
    <n v="49.5"/>
    <n v="0.24"/>
    <n v="978"/>
    <n v="85"/>
    <n v="185"/>
    <n v="116"/>
    <n v="13"/>
    <n v="69.08"/>
    <n v="32"/>
    <n v="2024"/>
    <n v="2024"/>
  </r>
  <r>
    <x v="32"/>
    <x v="34"/>
    <n v="16"/>
    <n v="0.8"/>
    <n v="57.07"/>
    <n v="3.99"/>
    <n v="604"/>
    <n v="68.888888888888886"/>
    <n v="156"/>
    <n v="96"/>
    <n v="23"/>
    <n v="90.79"/>
    <n v="20"/>
    <n v="2024"/>
    <n v="2024"/>
  </r>
  <r>
    <x v="33"/>
    <x v="35"/>
    <n v="37.400000000000006"/>
    <n v="1.87"/>
    <n v="90.12"/>
    <n v="4.9000000000000004"/>
    <n v="201"/>
    <n v="73.888888888888886"/>
    <n v="165"/>
    <n v="66"/>
    <n v="21"/>
    <n v="68.38"/>
    <n v="118"/>
    <n v="2024"/>
    <n v="2024"/>
  </r>
  <r>
    <x v="34"/>
    <x v="36"/>
    <n v="13.799999999999999"/>
    <n v="0.69"/>
    <n v="50.39"/>
    <n v="2.34"/>
    <n v="507"/>
    <n v="72.777777777777771"/>
    <n v="163"/>
    <n v="107"/>
    <n v="54"/>
    <n v="60.22"/>
    <n v="41"/>
    <n v="2024"/>
    <n v="2024"/>
  </r>
  <r>
    <x v="35"/>
    <x v="37"/>
    <n v="14.2"/>
    <n v="0.71"/>
    <n v="38.020000000000003"/>
    <n v="3"/>
    <n v="219"/>
    <n v="68.888888888888886"/>
    <n v="156"/>
    <n v="79"/>
    <n v="56"/>
    <n v="83.7"/>
    <n v="71"/>
    <n v="2024"/>
    <n v="2024"/>
  </r>
  <r>
    <x v="36"/>
    <x v="38"/>
    <n v="33.199999999999996"/>
    <n v="1.66"/>
    <n v="85.86"/>
    <n v="1.29"/>
    <n v="376"/>
    <n v="105.55555555555556"/>
    <n v="222"/>
    <n v="65"/>
    <n v="91"/>
    <n v="73.45"/>
    <n v="37"/>
    <n v="2024"/>
    <n v="2024"/>
  </r>
  <r>
    <x v="37"/>
    <x v="39"/>
    <n v="14.6"/>
    <n v="0.73"/>
    <n v="40.19"/>
    <n v="1.1499999999999999"/>
    <n v="770"/>
    <n v="100.55555555555556"/>
    <n v="213"/>
    <n v="145"/>
    <n v="25"/>
    <n v="62.9"/>
    <n v="95"/>
    <n v="2024"/>
    <n v="2024"/>
  </r>
  <r>
    <x v="38"/>
    <x v="40"/>
    <n v="14.399999999999999"/>
    <n v="0.72"/>
    <n v="58.57"/>
    <n v="0.28999999999999998"/>
    <n v="806"/>
    <n v="86.666666666666671"/>
    <n v="188"/>
    <n v="136"/>
    <n v="87"/>
    <n v="96.71"/>
    <n v="103"/>
    <n v="2023"/>
    <n v="2023"/>
  </r>
  <r>
    <x v="39"/>
    <x v="41"/>
    <n v="24.6"/>
    <n v="1.23"/>
    <n v="84.5"/>
    <n v="3.51"/>
    <n v="394"/>
    <n v="66.111111111111114"/>
    <n v="151"/>
    <n v="84"/>
    <n v="47"/>
    <n v="82.48"/>
    <n v="65"/>
    <n v="2023"/>
    <n v="2023"/>
  </r>
  <r>
    <x v="40"/>
    <x v="42"/>
    <n v="11.6"/>
    <n v="0.57999999999999996"/>
    <n v="91.15"/>
    <n v="1.2"/>
    <n v="476"/>
    <n v="121.11111111111111"/>
    <n v="250"/>
    <n v="134"/>
    <n v="67"/>
    <n v="83.84"/>
    <n v="48"/>
    <n v="2023"/>
    <n v="2023"/>
  </r>
  <r>
    <x v="41"/>
    <x v="43"/>
    <n v="20"/>
    <n v="1"/>
    <n v="32.67"/>
    <n v="3.29"/>
    <n v="406"/>
    <n v="112.22222222222221"/>
    <n v="234"/>
    <n v="136"/>
    <n v="46"/>
    <n v="99.01"/>
    <n v="96"/>
    <n v="2023"/>
    <n v="2023"/>
  </r>
  <r>
    <x v="42"/>
    <x v="44"/>
    <n v="29.8"/>
    <n v="1.49"/>
    <n v="41.06"/>
    <n v="3.36"/>
    <n v="970"/>
    <n v="102.22222222222221"/>
    <n v="216"/>
    <n v="128"/>
    <n v="10"/>
    <n v="79.12"/>
    <n v="19"/>
    <n v="2023"/>
    <n v="2023"/>
  </r>
  <r>
    <x v="42"/>
    <x v="45"/>
    <n v="24.4"/>
    <n v="1.22"/>
    <n v="94.09"/>
    <n v="3.99"/>
    <n v="389"/>
    <n v="95"/>
    <n v="203"/>
    <n v="143"/>
    <n v="39"/>
    <n v="79.22"/>
    <n v="48"/>
    <n v="2023"/>
    <n v="2023"/>
  </r>
  <r>
    <x v="43"/>
    <x v="46"/>
    <n v="28.599999999999998"/>
    <n v="1.43"/>
    <n v="47.81"/>
    <n v="3.27"/>
    <n v="691"/>
    <n v="66.111111111111114"/>
    <n v="151"/>
    <n v="76"/>
    <n v="90"/>
    <n v="97.52"/>
    <n v="4"/>
    <n v="2023"/>
    <n v="2023"/>
  </r>
  <r>
    <x v="44"/>
    <x v="47"/>
    <n v="16.599999999999998"/>
    <n v="0.83"/>
    <n v="38.54"/>
    <n v="4.26"/>
    <n v="988"/>
    <n v="68.888888888888886"/>
    <n v="156"/>
    <n v="88"/>
    <n v="13"/>
    <n v="70.06"/>
    <n v="28"/>
    <n v="2023"/>
    <n v="2023"/>
  </r>
  <r>
    <x v="45"/>
    <x v="48"/>
    <n v="36"/>
    <n v="1.8"/>
    <n v="59.04"/>
    <n v="2.4700000000000002"/>
    <n v="921"/>
    <n v="93.888888888888886"/>
    <n v="201"/>
    <n v="137"/>
    <n v="53"/>
    <n v="82.86"/>
    <n v="54"/>
    <n v="2023"/>
    <n v="2023"/>
  </r>
  <r>
    <x v="46"/>
    <x v="49"/>
    <n v="36.4"/>
    <n v="1.82"/>
    <n v="74.56"/>
    <n v="2.2999999999999998"/>
    <n v="321"/>
    <n v="99.444444444444443"/>
    <n v="211"/>
    <n v="56"/>
    <n v="66"/>
    <n v="63.33"/>
    <n v="63"/>
    <n v="2023"/>
    <n v="2023"/>
  </r>
  <r>
    <x v="47"/>
    <x v="50"/>
    <n v="17.600000000000001"/>
    <n v="0.88"/>
    <n v="90.33"/>
    <n v="1.35"/>
    <n v="874"/>
    <n v="78.888888888888886"/>
    <n v="174"/>
    <n v="97"/>
    <n v="92"/>
    <n v="93.2"/>
    <n v="64"/>
    <n v="2023"/>
    <n v="2023"/>
  </r>
  <r>
    <x v="48"/>
    <x v="51"/>
    <n v="33.199999999999996"/>
    <n v="1.66"/>
    <n v="74.02"/>
    <n v="3.92"/>
    <n v="376"/>
    <n v="111.11111111111111"/>
    <n v="232"/>
    <n v="114"/>
    <n v="73"/>
    <n v="67.13"/>
    <n v="100"/>
    <n v="2023"/>
    <n v="2023"/>
  </r>
  <r>
    <x v="49"/>
    <x v="52"/>
    <n v="19.600000000000001"/>
    <n v="0.98"/>
    <n v="67.94"/>
    <n v="0.39"/>
    <n v="786"/>
    <n v="120.55555555555556"/>
    <n v="249"/>
    <n v="125"/>
    <n v="55"/>
    <n v="67.010000000000005"/>
    <n v="85"/>
    <n v="2023"/>
    <n v="2023"/>
  </r>
  <r>
    <x v="50"/>
    <x v="53"/>
    <n v="18.400000000000002"/>
    <n v="0.92"/>
    <n v="65.89"/>
    <n v="2.23"/>
    <n v="878"/>
    <n v="80.555555555555557"/>
    <n v="177"/>
    <n v="123"/>
    <n v="98"/>
    <n v="72.7"/>
    <n v="85"/>
    <n v="2023"/>
    <n v="2023"/>
  </r>
  <r>
    <x v="51"/>
    <x v="54"/>
    <n v="24"/>
    <n v="1.2"/>
    <n v="38.04"/>
    <n v="0.69"/>
    <n v="573"/>
    <n v="115"/>
    <n v="239"/>
    <n v="88"/>
    <n v="48"/>
    <n v="64.37"/>
    <n v="73"/>
    <n v="2023"/>
    <n v="2023"/>
  </r>
  <r>
    <x v="52"/>
    <x v="55"/>
    <n v="29.2"/>
    <n v="1.46"/>
    <n v="53.41"/>
    <n v="1.1599999999999999"/>
    <n v="261"/>
    <n v="76.666666666666671"/>
    <n v="170"/>
    <n v="68"/>
    <n v="92"/>
    <n v="77.650000000000006"/>
    <n v="15"/>
    <n v="2023"/>
    <n v="2023"/>
  </r>
  <r>
    <x v="53"/>
    <x v="56"/>
    <n v="24.2"/>
    <n v="1.21"/>
    <n v="62.91"/>
    <n v="4.1500000000000004"/>
    <n v="545"/>
    <n v="87.777777777777771"/>
    <n v="190"/>
    <n v="85"/>
    <n v="98"/>
    <n v="64.78"/>
    <n v="78"/>
    <n v="2023"/>
    <n v="2023"/>
  </r>
  <r>
    <x v="54"/>
    <x v="57"/>
    <n v="30"/>
    <n v="1.5"/>
    <n v="97.41"/>
    <n v="2.82"/>
    <n v="694"/>
    <n v="103.88888888888889"/>
    <n v="219"/>
    <n v="146"/>
    <n v="60"/>
    <n v="76.180000000000007"/>
    <n v="41"/>
    <n v="2023"/>
    <n v="2023"/>
  </r>
  <r>
    <x v="55"/>
    <x v="58"/>
    <n v="17.600000000000001"/>
    <n v="0.88"/>
    <n v="34.81"/>
    <n v="1.51"/>
    <n v="975"/>
    <n v="86.666666666666671"/>
    <n v="188"/>
    <n v="91"/>
    <n v="82"/>
    <n v="81.97"/>
    <n v="5"/>
    <n v="2023"/>
    <n v="2023"/>
  </r>
  <r>
    <x v="56"/>
    <x v="59"/>
    <n v="22.799999999999997"/>
    <n v="1.1399999999999999"/>
    <n v="88.34"/>
    <n v="0.13"/>
    <n v="858"/>
    <n v="115"/>
    <n v="239"/>
    <n v="78"/>
    <n v="89"/>
    <n v="72.650000000000006"/>
    <n v="87"/>
    <n v="2023"/>
    <n v="2023"/>
  </r>
  <r>
    <x v="57"/>
    <x v="60"/>
    <n v="21.400000000000002"/>
    <n v="1.07"/>
    <n v="97.4"/>
    <n v="1.42"/>
    <n v="826"/>
    <n v="121.11111111111111"/>
    <n v="250"/>
    <n v="116"/>
    <n v="77"/>
    <n v="83.78"/>
    <n v="54"/>
    <n v="2023"/>
    <n v="2023"/>
  </r>
  <r>
    <x v="58"/>
    <x v="61"/>
    <n v="33.4"/>
    <n v="1.67"/>
    <n v="70.510000000000005"/>
    <n v="0.89"/>
    <n v="616"/>
    <n v="89.444444444444443"/>
    <n v="193"/>
    <n v="102"/>
    <n v="95"/>
    <n v="95.7"/>
    <n v="40"/>
    <n v="2023"/>
    <n v="2023"/>
  </r>
  <r>
    <x v="59"/>
    <x v="62"/>
    <n v="16"/>
    <n v="0.8"/>
    <n v="43.91"/>
    <n v="3.49"/>
    <n v="319"/>
    <n v="76.111111111111114"/>
    <n v="169"/>
    <n v="110"/>
    <n v="18"/>
    <n v="73.77"/>
    <n v="76"/>
    <n v="2023"/>
    <n v="2023"/>
  </r>
  <r>
    <x v="60"/>
    <x v="63"/>
    <n v="28.4"/>
    <n v="1.42"/>
    <n v="84.71"/>
    <n v="2.02"/>
    <n v="539"/>
    <n v="74.444444444444443"/>
    <n v="166"/>
    <n v="87"/>
    <n v="39"/>
    <n v="82.03"/>
    <n v="56"/>
    <n v="2023"/>
    <n v="2023"/>
  </r>
  <r>
    <x v="61"/>
    <x v="64"/>
    <n v="27"/>
    <n v="1.35"/>
    <n v="63.61"/>
    <n v="3.62"/>
    <n v="965"/>
    <n v="80.555555555555557"/>
    <n v="177"/>
    <n v="141"/>
    <n v="51"/>
    <n v="98.74"/>
    <n v="80"/>
    <n v="2023"/>
    <n v="2023"/>
  </r>
  <r>
    <x v="62"/>
    <x v="65"/>
    <n v="25.8"/>
    <n v="1.29"/>
    <n v="37.97"/>
    <n v="0.12"/>
    <n v="954"/>
    <n v="107.77777777777777"/>
    <n v="226"/>
    <n v="116"/>
    <n v="5"/>
    <n v="63.26"/>
    <n v="30"/>
    <n v="2023"/>
    <n v="2023"/>
  </r>
  <r>
    <x v="62"/>
    <x v="66"/>
    <n v="20.8"/>
    <n v="1.04"/>
    <n v="83.22"/>
    <n v="0.17"/>
    <n v="621"/>
    <n v="88.333333333333329"/>
    <n v="191"/>
    <n v="96"/>
    <n v="19"/>
    <n v="66.510000000000005"/>
    <n v="12"/>
    <n v="2023"/>
    <n v="2023"/>
  </r>
  <r>
    <x v="63"/>
    <x v="67"/>
    <n v="22.400000000000002"/>
    <n v="1.1200000000000001"/>
    <n v="64.17"/>
    <n v="3.27"/>
    <n v="657"/>
    <n v="106.66666666666666"/>
    <n v="224"/>
    <n v="102"/>
    <n v="78"/>
    <n v="86.27"/>
    <n v="25"/>
    <n v="2023"/>
    <n v="2023"/>
  </r>
  <r>
    <x v="64"/>
    <x v="68"/>
    <n v="37.400000000000006"/>
    <n v="1.87"/>
    <n v="42.2"/>
    <n v="4.87"/>
    <n v="542"/>
    <n v="75"/>
    <n v="167"/>
    <n v="142"/>
    <n v="75"/>
    <n v="82.51"/>
    <n v="65"/>
    <n v="2023"/>
    <n v="2023"/>
  </r>
  <r>
    <x v="65"/>
    <x v="69"/>
    <n v="37"/>
    <n v="1.85"/>
    <n v="89.38"/>
    <n v="0.96"/>
    <n v="755"/>
    <n v="71.666666666666671"/>
    <n v="161"/>
    <n v="98"/>
    <n v="55"/>
    <n v="86.61"/>
    <n v="96"/>
    <n v="2023"/>
    <n v="2023"/>
  </r>
  <r>
    <x v="66"/>
    <x v="70"/>
    <n v="17.2"/>
    <n v="0.86"/>
    <n v="66.84"/>
    <n v="1.01"/>
    <n v="615"/>
    <n v="77.777777777777771"/>
    <n v="172"/>
    <n v="135"/>
    <n v="74"/>
    <n v="89.7"/>
    <n v="27"/>
    <n v="2023"/>
    <n v="2023"/>
  </r>
  <r>
    <x v="66"/>
    <x v="71"/>
    <n v="25"/>
    <n v="1.25"/>
    <n v="85.8"/>
    <n v="2.1"/>
    <n v="778"/>
    <n v="105"/>
    <n v="221"/>
    <n v="150"/>
    <n v="100"/>
    <n v="74.8"/>
    <n v="49"/>
    <n v="2023"/>
    <n v="2023"/>
  </r>
  <r>
    <x v="67"/>
    <x v="72"/>
    <n v="36"/>
    <n v="1.8"/>
    <n v="82.96"/>
    <n v="0.08"/>
    <n v="341"/>
    <n v="67.777777777777771"/>
    <n v="154"/>
    <n v="52"/>
    <n v="25"/>
    <n v="72.66"/>
    <n v="62"/>
    <n v="2023"/>
    <n v="2023"/>
  </r>
  <r>
    <x v="68"/>
    <x v="73"/>
    <n v="11.6"/>
    <n v="0.57999999999999996"/>
    <n v="56.7"/>
    <n v="4.34"/>
    <n v="315"/>
    <n v="82.222222222222214"/>
    <n v="180"/>
    <n v="108"/>
    <n v="98"/>
    <n v="61.18"/>
    <n v="58"/>
    <n v="2023"/>
    <n v="2023"/>
  </r>
  <r>
    <x v="69"/>
    <x v="74"/>
    <n v="11.399999999999999"/>
    <n v="0.56999999999999995"/>
    <n v="79.03"/>
    <n v="3.46"/>
    <n v="940"/>
    <n v="108.88888888888889"/>
    <n v="228"/>
    <n v="76"/>
    <n v="46"/>
    <n v="82.92"/>
    <n v="3"/>
    <n v="2023"/>
    <n v="2023"/>
  </r>
  <r>
    <x v="70"/>
    <x v="75"/>
    <n v="30.4"/>
    <n v="1.52"/>
    <n v="89.09"/>
    <n v="2.09"/>
    <n v="928"/>
    <n v="73.333333333333329"/>
    <n v="164"/>
    <n v="107"/>
    <n v="83"/>
    <n v="82.47"/>
    <n v="92"/>
    <n v="2023"/>
    <n v="2023"/>
  </r>
  <r>
    <x v="71"/>
    <x v="76"/>
    <n v="18.799999999999997"/>
    <n v="0.94"/>
    <n v="70.180000000000007"/>
    <n v="1.59"/>
    <n v="831"/>
    <n v="75.555555555555557"/>
    <n v="168"/>
    <n v="83"/>
    <n v="28"/>
    <n v="95.11"/>
    <n v="57"/>
    <n v="2023"/>
    <n v="2023"/>
  </r>
  <r>
    <x v="72"/>
    <x v="77"/>
    <n v="28.4"/>
    <n v="1.42"/>
    <n v="88.67"/>
    <n v="1.46"/>
    <n v="583"/>
    <n v="100"/>
    <n v="212"/>
    <n v="60"/>
    <n v="52"/>
    <n v="69.59"/>
    <n v="61"/>
    <n v="2023"/>
    <n v="2023"/>
  </r>
  <r>
    <x v="73"/>
    <x v="78"/>
    <n v="30"/>
    <n v="1.5"/>
    <n v="94.57"/>
    <n v="3.77"/>
    <n v="811"/>
    <n v="111.11111111111111"/>
    <n v="232"/>
    <n v="94"/>
    <n v="61"/>
    <n v="75.02"/>
    <n v="49"/>
    <n v="2023"/>
    <n v="2023"/>
  </r>
  <r>
    <x v="74"/>
    <x v="79"/>
    <n v="34.200000000000003"/>
    <n v="1.71"/>
    <n v="45.47"/>
    <n v="0.4"/>
    <n v="627"/>
    <n v="110.55555555555556"/>
    <n v="231"/>
    <n v="88"/>
    <n v="98"/>
    <n v="76.569999999999993"/>
    <n v="59"/>
    <n v="2023"/>
    <n v="2023"/>
  </r>
  <r>
    <x v="75"/>
    <x v="80"/>
    <n v="34"/>
    <n v="1.7"/>
    <n v="67.739999999999995"/>
    <n v="2.37"/>
    <n v="654"/>
    <n v="99.444444444444443"/>
    <n v="211"/>
    <n v="95"/>
    <n v="76"/>
    <n v="94.65"/>
    <n v="29"/>
    <n v="2023"/>
    <n v="2023"/>
  </r>
  <r>
    <x v="75"/>
    <x v="81"/>
    <n v="23.799999999999997"/>
    <n v="1.19"/>
    <n v="98.99"/>
    <n v="0.52"/>
    <n v="742"/>
    <n v="103.88888888888889"/>
    <n v="219"/>
    <n v="97"/>
    <n v="100"/>
    <n v="89.42"/>
    <n v="28"/>
    <n v="2023"/>
    <n v="2023"/>
  </r>
  <r>
    <x v="76"/>
    <x v="82"/>
    <n v="26.400000000000002"/>
    <n v="1.32"/>
    <n v="85.4"/>
    <n v="3.18"/>
    <n v="501"/>
    <n v="112.77777777777777"/>
    <n v="235"/>
    <n v="147"/>
    <n v="67"/>
    <n v="78.650000000000006"/>
    <n v="13"/>
    <n v="2023"/>
    <n v="2023"/>
  </r>
  <r>
    <x v="77"/>
    <x v="83"/>
    <n v="13.200000000000001"/>
    <n v="0.66"/>
    <n v="49.36"/>
    <n v="4.8099999999999996"/>
    <n v="549"/>
    <n v="97.777777777777771"/>
    <n v="208"/>
    <n v="138"/>
    <n v="57"/>
    <n v="67.83"/>
    <n v="22"/>
    <n v="2023"/>
    <n v="2023"/>
  </r>
  <r>
    <x v="78"/>
    <x v="84"/>
    <n v="20.399999999999999"/>
    <n v="1.02"/>
    <n v="58.36"/>
    <n v="2.12"/>
    <n v="392"/>
    <n v="116.11111111111111"/>
    <n v="241"/>
    <n v="125"/>
    <n v="23"/>
    <n v="97.18"/>
    <n v="22"/>
    <n v="2023"/>
    <n v="2023"/>
  </r>
  <r>
    <x v="79"/>
    <x v="85"/>
    <n v="37.799999999999997"/>
    <n v="1.89"/>
    <n v="54.78"/>
    <n v="1.31"/>
    <n v="313"/>
    <n v="118.33333333333333"/>
    <n v="245"/>
    <n v="82"/>
    <n v="32"/>
    <n v="74.02"/>
    <n v="29"/>
    <n v="2023"/>
    <n v="2023"/>
  </r>
  <r>
    <x v="80"/>
    <x v="86"/>
    <n v="22.599999999999998"/>
    <n v="1.1299999999999999"/>
    <n v="32.08"/>
    <n v="3.05"/>
    <n v="351"/>
    <n v="98.888888888888886"/>
    <n v="210"/>
    <n v="126"/>
    <n v="52"/>
    <n v="77.510000000000005"/>
    <n v="11"/>
    <n v="2023"/>
    <n v="2023"/>
  </r>
  <r>
    <x v="81"/>
    <x v="87"/>
    <n v="22.599999999999998"/>
    <n v="1.1299999999999999"/>
    <n v="59.78"/>
    <n v="4.9400000000000004"/>
    <n v="896"/>
    <n v="80.555555555555557"/>
    <n v="177"/>
    <n v="123"/>
    <n v="93"/>
    <n v="78.569999999999993"/>
    <n v="22"/>
    <n v="2023"/>
    <n v="2023"/>
  </r>
  <r>
    <x v="82"/>
    <x v="88"/>
    <n v="17.399999999999999"/>
    <n v="0.87"/>
    <n v="36.89"/>
    <n v="0.3"/>
    <n v="599"/>
    <n v="92.777777777777771"/>
    <n v="199"/>
    <n v="61"/>
    <n v="78"/>
    <n v="77.58"/>
    <n v="22"/>
    <n v="2023"/>
    <n v="2023"/>
  </r>
  <r>
    <x v="83"/>
    <x v="89"/>
    <n v="26.400000000000002"/>
    <n v="1.32"/>
    <n v="52.96"/>
    <n v="1.45"/>
    <n v="992"/>
    <n v="107.77777777777777"/>
    <n v="226"/>
    <n v="147"/>
    <n v="63"/>
    <n v="64.06"/>
    <n v="4"/>
    <n v="2023"/>
    <n v="2023"/>
  </r>
  <r>
    <x v="84"/>
    <x v="90"/>
    <n v="21.400000000000002"/>
    <n v="1.07"/>
    <n v="61.07"/>
    <n v="3.61"/>
    <n v="946"/>
    <n v="75.555555555555557"/>
    <n v="168"/>
    <n v="101"/>
    <n v="83"/>
    <n v="63"/>
    <n v="75"/>
    <n v="2023"/>
    <n v="2023"/>
  </r>
  <r>
    <x v="85"/>
    <x v="91"/>
    <n v="22.799999999999997"/>
    <n v="1.1399999999999999"/>
    <n v="32.21"/>
    <n v="2.02"/>
    <n v="720"/>
    <n v="82.777777777777771"/>
    <n v="181"/>
    <n v="114"/>
    <n v="22"/>
    <n v="76.22"/>
    <n v="23"/>
    <n v="2023"/>
    <n v="2023"/>
  </r>
  <r>
    <x v="86"/>
    <x v="92"/>
    <n v="34.799999999999997"/>
    <n v="1.74"/>
    <n v="56.23"/>
    <n v="4.08"/>
    <n v="873"/>
    <n v="70"/>
    <n v="158"/>
    <n v="96"/>
    <n v="99"/>
    <n v="61.37"/>
    <n v="35"/>
    <n v="2023"/>
    <n v="2023"/>
  </r>
  <r>
    <x v="87"/>
    <x v="0"/>
    <n v="37.799999999999997"/>
    <n v="1.89"/>
    <n v="86.81"/>
    <n v="4.3099999999999996"/>
    <n v="882"/>
    <n v="111.11111111111111"/>
    <n v="232"/>
    <n v="73"/>
    <n v="64"/>
    <n v="65.739999999999995"/>
    <n v="53"/>
    <n v="2023"/>
    <n v="2023"/>
  </r>
  <r>
    <x v="88"/>
    <x v="93"/>
    <n v="34.799999999999997"/>
    <n v="1.74"/>
    <n v="50.45"/>
    <n v="1.54"/>
    <n v="540"/>
    <n v="113.33333333333333"/>
    <n v="236"/>
    <n v="128"/>
    <n v="90"/>
    <n v="83.62"/>
    <n v="41"/>
    <n v="2023"/>
    <n v="2023"/>
  </r>
  <r>
    <x v="89"/>
    <x v="94"/>
    <n v="26.400000000000002"/>
    <n v="1.32"/>
    <n v="36.53"/>
    <n v="2.5"/>
    <n v="378"/>
    <n v="80.555555555555557"/>
    <n v="177"/>
    <n v="57"/>
    <n v="44"/>
    <n v="82.68"/>
    <n v="86"/>
    <n v="2023"/>
    <n v="2023"/>
  </r>
  <r>
    <x v="90"/>
    <x v="95"/>
    <n v="33.199999999999996"/>
    <n v="1.66"/>
    <n v="46.23"/>
    <n v="2.91"/>
    <n v="106"/>
    <n v="116.11111111111111"/>
    <n v="241"/>
    <n v="88"/>
    <n v="28"/>
    <n v="73.42"/>
    <n v="85"/>
    <n v="2023"/>
    <n v="2023"/>
  </r>
  <r>
    <x v="91"/>
    <x v="96"/>
    <n v="32.400000000000006"/>
    <n v="1.62"/>
    <n v="95.95"/>
    <n v="1.32"/>
    <n v="317"/>
    <n v="116.66666666666666"/>
    <n v="242"/>
    <n v="143"/>
    <n v="88"/>
    <n v="94.77"/>
    <n v="26"/>
    <n v="2023"/>
    <n v="2023"/>
  </r>
  <r>
    <x v="92"/>
    <x v="97"/>
    <n v="32"/>
    <n v="1.6"/>
    <n v="37.15"/>
    <n v="1.84"/>
    <n v="671"/>
    <n v="77.222222222222214"/>
    <n v="171"/>
    <n v="99"/>
    <n v="59"/>
    <n v="89.05"/>
    <n v="10"/>
    <n v="2023"/>
    <n v="2023"/>
  </r>
  <r>
    <x v="93"/>
    <x v="98"/>
    <n v="10.4"/>
    <n v="0.52"/>
    <n v="40.5"/>
    <n v="3.26"/>
    <n v="267"/>
    <n v="113.33333333333333"/>
    <n v="236"/>
    <n v="121"/>
    <n v="65"/>
    <n v="90.09"/>
    <n v="118"/>
    <n v="2023"/>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096CB-AB04-4559-8EA4-EE1130798A0E}"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29:E43" firstHeaderRow="1" firstDataRow="3" firstDataCol="1"/>
  <pivotFields count="19">
    <pivotField axis="axisRow" numFmtId="14" showAll="0">
      <items count="15">
        <item x="0"/>
        <item x="1"/>
        <item x="2"/>
        <item x="3"/>
        <item x="4"/>
        <item x="5"/>
        <item x="6"/>
        <item x="7"/>
        <item x="8"/>
        <item x="9"/>
        <item x="10"/>
        <item x="11"/>
        <item x="12"/>
        <item x="13"/>
        <item t="default"/>
      </items>
    </pivotField>
    <pivotField numFmtId="164" showAll="0"/>
    <pivotField numFmtId="1" showAll="0"/>
    <pivotField numFmtId="2" showAll="0"/>
    <pivotField numFmtId="1" showAll="0"/>
    <pivotField numFmtId="1" showAll="0"/>
    <pivotField numFmtId="1" showAll="0"/>
    <pivotField dataField="1" numFmtId="1" showAll="0"/>
    <pivotField numFmtId="1" showAll="0"/>
    <pivotField dataField="1" numFmtId="2" showAll="0"/>
    <pivotField numFmtId="1" showAll="0"/>
    <pivotField numFmtId="2" showAll="0"/>
    <pivotField numFmtId="1" showAll="0"/>
    <pivotField showAll="0"/>
    <pivotField showAll="0"/>
    <pivotField showAll="0"/>
    <pivotField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12">
    <i>
      <x v="1"/>
    </i>
    <i>
      <x v="2"/>
    </i>
    <i>
      <x v="3"/>
    </i>
    <i>
      <x v="4"/>
    </i>
    <i>
      <x v="5"/>
    </i>
    <i>
      <x v="6"/>
    </i>
    <i>
      <x v="7"/>
    </i>
    <i>
      <x v="8"/>
    </i>
    <i>
      <x v="9"/>
    </i>
    <i>
      <x v="10"/>
    </i>
    <i>
      <x v="11"/>
    </i>
    <i>
      <x v="12"/>
    </i>
  </rowItems>
  <colFields count="2">
    <field x="18"/>
    <field x="-2"/>
  </colFields>
  <colItems count="4">
    <i>
      <x v="1"/>
      <x/>
    </i>
    <i r="1" i="1">
      <x v="1"/>
    </i>
    <i>
      <x v="2"/>
      <x/>
    </i>
    <i r="1" i="1">
      <x v="1"/>
    </i>
  </colItems>
  <dataFields count="2">
    <dataField name="Sum of Downhole_Temperature_C" fld="9" baseField="0" baseItem="0"/>
    <dataField name="Sum of Penetration_Rate_ft_per_hou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E73CC5-E5D8-4B41-A862-3B87D3DD50CA}" name="PivotTable5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41:C52" firstHeaderRow="0" firstDataRow="1" firstDataCol="1"/>
  <pivotFields count="18">
    <pivotField axis="axisRow" numFmtId="14" showAll="0" sortType="ascending">
      <items count="15">
        <item x="1"/>
        <item x="2"/>
        <item x="3"/>
        <item x="4"/>
        <item x="5"/>
        <item x="6"/>
        <item x="7"/>
        <item x="8"/>
        <item x="9"/>
        <item x="10"/>
        <item x="11"/>
        <item x="12"/>
        <item x="0"/>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 showAll="0"/>
    <pivotField numFmtId="2" showAll="0"/>
    <pivotField numFmtId="2" showAll="0"/>
    <pivotField dataField="1" numFmtId="2" showAll="0"/>
    <pivotField numFmtId="1" showAll="0"/>
    <pivotField numFmtId="2" showAll="0"/>
    <pivotField numFmtId="1" showAll="0"/>
    <pivotField dataField="1" showAll="0"/>
    <pivotField showAll="0"/>
    <pivotField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x="0"/>
        <item h="1" x="1"/>
        <item x="2"/>
        <item h="1"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6"/>
    <field x="0"/>
  </rowFields>
  <rowItems count="11">
    <i>
      <x v="2"/>
    </i>
    <i r="1">
      <x/>
    </i>
    <i r="1">
      <x v="1"/>
    </i>
    <i r="1">
      <x v="2"/>
    </i>
    <i r="1">
      <x v="3"/>
    </i>
    <i r="1">
      <x v="4"/>
    </i>
    <i r="1">
      <x v="5"/>
    </i>
    <i r="1">
      <x v="6"/>
    </i>
    <i r="1">
      <x v="7"/>
    </i>
    <i r="1">
      <x v="8"/>
    </i>
    <i t="grand">
      <x/>
    </i>
  </rowItems>
  <colFields count="1">
    <field x="-2"/>
  </colFields>
  <colItems count="2">
    <i>
      <x/>
    </i>
    <i i="1">
      <x v="1"/>
    </i>
  </colItems>
  <dataFields count="2">
    <dataField name="Sum of Oil_Water_Content_percent" fld="5" baseField="0" baseItem="4"/>
    <dataField name="Average of Motor_Current_amps" fld="9" subtotal="average" baseField="0" baseItem="4"/>
  </dataFields>
  <formats count="8">
    <format dxfId="28">
      <pivotArea collapsedLevelsAreSubtotals="1" fieldPosition="0">
        <references count="2">
          <reference field="4294967294" count="1" selected="0">
            <x v="0"/>
          </reference>
          <reference field="16" count="1">
            <x v="1"/>
          </reference>
        </references>
      </pivotArea>
    </format>
    <format dxfId="27">
      <pivotArea collapsedLevelsAreSubtotals="1" fieldPosition="0">
        <references count="3">
          <reference field="4294967294" count="1" selected="0">
            <x v="0"/>
          </reference>
          <reference field="0" count="12">
            <x v="0"/>
            <x v="1"/>
            <x v="2"/>
            <x v="3"/>
            <x v="4"/>
            <x v="5"/>
            <x v="6"/>
            <x v="7"/>
            <x v="8"/>
            <x v="9"/>
            <x v="10"/>
            <x v="11"/>
          </reference>
          <reference field="16" count="1" selected="0">
            <x v="1"/>
          </reference>
        </references>
      </pivotArea>
    </format>
    <format dxfId="26">
      <pivotArea collapsedLevelsAreSubtotals="1" fieldPosition="0">
        <references count="2">
          <reference field="4294967294" count="1" selected="0">
            <x v="0"/>
          </reference>
          <reference field="16" count="1">
            <x v="2"/>
          </reference>
        </references>
      </pivotArea>
    </format>
    <format dxfId="25">
      <pivotArea collapsedLevelsAreSubtotals="1" fieldPosition="0">
        <references count="3">
          <reference field="4294967294" count="1" selected="0">
            <x v="0"/>
          </reference>
          <reference field="0" count="9">
            <x v="0"/>
            <x v="1"/>
            <x v="2"/>
            <x v="3"/>
            <x v="4"/>
            <x v="5"/>
            <x v="6"/>
            <x v="7"/>
            <x v="8"/>
          </reference>
          <reference field="16" count="1" selected="0">
            <x v="2"/>
          </reference>
        </references>
      </pivotArea>
    </format>
    <format dxfId="24">
      <pivotArea collapsedLevelsAreSubtotals="1" fieldPosition="0">
        <references count="2">
          <reference field="4294967294" count="1" selected="0">
            <x v="1"/>
          </reference>
          <reference field="16" count="1">
            <x v="1"/>
          </reference>
        </references>
      </pivotArea>
    </format>
    <format dxfId="23">
      <pivotArea collapsedLevelsAreSubtotals="1" fieldPosition="0">
        <references count="3">
          <reference field="4294967294" count="1" selected="0">
            <x v="1"/>
          </reference>
          <reference field="0" count="12">
            <x v="0"/>
            <x v="1"/>
            <x v="2"/>
            <x v="3"/>
            <x v="4"/>
            <x v="5"/>
            <x v="6"/>
            <x v="7"/>
            <x v="8"/>
            <x v="9"/>
            <x v="10"/>
            <x v="11"/>
          </reference>
          <reference field="16" count="1" selected="0">
            <x v="1"/>
          </reference>
        </references>
      </pivotArea>
    </format>
    <format dxfId="22">
      <pivotArea collapsedLevelsAreSubtotals="1" fieldPosition="0">
        <references count="2">
          <reference field="4294967294" count="1" selected="0">
            <x v="1"/>
          </reference>
          <reference field="16" count="1">
            <x v="2"/>
          </reference>
        </references>
      </pivotArea>
    </format>
    <format dxfId="21">
      <pivotArea collapsedLevelsAreSubtotals="1" fieldPosition="0">
        <references count="3">
          <reference field="4294967294" count="1" selected="0">
            <x v="1"/>
          </reference>
          <reference field="0" count="9">
            <x v="0"/>
            <x v="1"/>
            <x v="2"/>
            <x v="3"/>
            <x v="4"/>
            <x v="5"/>
            <x v="6"/>
            <x v="7"/>
            <x v="8"/>
          </reference>
          <reference field="16" count="1" selected="0">
            <x v="2"/>
          </reference>
        </references>
      </pivotArea>
    </format>
  </format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A596D5-2079-4FE6-A5E4-309021B7D1DD}" name="PivotTable4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5:C38" firstHeaderRow="0" firstDataRow="1" firstDataCol="1" rowPageCount="1" colPageCount="1"/>
  <pivotFields count="18">
    <pivotField axis="axisRow" numFmtId="14" showAll="0" sortType="ascending">
      <items count="15">
        <item x="1"/>
        <item x="2"/>
        <item x="3"/>
        <item x="4"/>
        <item x="5"/>
        <item x="6"/>
        <item x="7"/>
        <item x="8"/>
        <item x="9"/>
        <item x="10"/>
        <item x="11"/>
        <item x="12"/>
        <item x="0"/>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 showAll="0"/>
    <pivotField numFmtId="2" showAll="0"/>
    <pivotField dataField="1" numFmtId="2" showAll="0"/>
    <pivotField numFmtId="2" showAll="0"/>
    <pivotField numFmtId="1" showAll="0"/>
    <pivotField numFmtId="2" showAll="0"/>
    <pivotField numFmtId="1" showAll="0"/>
    <pivotField showAll="0"/>
    <pivotField showAll="0"/>
    <pivotField showAll="0"/>
    <pivotField dataField="1"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16" hier="-1"/>
  </pageFields>
  <dataFields count="2">
    <dataField name="Sum of Downtime_Duration_minutes" fld="12" baseField="0" baseItem="0"/>
    <dataField name="Sum of Oil_Viscosity_cSt" fld="4" baseField="0" baseItem="0"/>
  </dataFields>
  <formats count="1">
    <format dxfId="29">
      <pivotArea collapsedLevelsAreSubtotals="1" fieldPosition="0">
        <references count="2">
          <reference field="4294967294" count="1" selected="0">
            <x v="1"/>
          </reference>
          <reference field="0" count="9">
            <x v="0"/>
            <x v="1"/>
            <x v="2"/>
            <x v="3"/>
            <x v="4"/>
            <x v="5"/>
            <x v="6"/>
            <x v="7"/>
            <x v="8"/>
          </reference>
        </references>
      </pivotArea>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842852-D71E-4E30-9EAF-B4ABBCB9B349}" name="PivotTable4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C13" firstHeaderRow="0" firstDataRow="1" firstDataCol="1" rowPageCount="1" colPageCount="1"/>
  <pivotFields count="18">
    <pivotField axis="axisRow"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numFmtId="2" showAll="0"/>
    <pivotField numFmtId="2" showAll="0"/>
    <pivotField numFmtId="2" showAll="0"/>
    <pivotField numFmtId="2" showAll="0"/>
    <pivotField numFmtId="1" showAll="0"/>
    <pivotField dataField="1" numFmtId="2" showAll="0"/>
    <pivotField numFmtId="1"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h="1" sd="0" x="0"/>
        <item h="1" sd="0" x="1"/>
        <item sd="0" x="2"/>
        <item h="1" sd="0"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0">
    <i>
      <x v="1"/>
    </i>
    <i>
      <x v="2"/>
    </i>
    <i>
      <x v="3"/>
    </i>
    <i>
      <x v="4"/>
    </i>
    <i>
      <x v="5"/>
    </i>
    <i>
      <x v="6"/>
    </i>
    <i>
      <x v="7"/>
    </i>
    <i>
      <x v="8"/>
    </i>
    <i>
      <x v="9"/>
    </i>
    <i t="grand">
      <x/>
    </i>
  </rowItems>
  <colFields count="1">
    <field x="-2"/>
  </colFields>
  <colItems count="2">
    <i>
      <x/>
    </i>
    <i i="1">
      <x v="1"/>
    </i>
  </colItems>
  <pageFields count="1">
    <pageField fld="16" hier="-1"/>
  </pageFields>
  <dataFields count="2">
    <dataField name="Average of Bearing_Temperature_C" fld="7" subtotal="average" baseField="0" baseItem="5"/>
    <dataField name="Average of Normalized_vibration_lev" fld="2" subtotal="average" baseField="0" baseItem="5"/>
  </dataFields>
  <formats count="1">
    <format dxfId="30">
      <pivotArea collapsedLevelsAreSubtotals="1" fieldPosition="0">
        <references count="2">
          <reference field="4294967294" count="1" selected="0">
            <x v="0"/>
          </reference>
          <reference field="0" count="12">
            <x v="1"/>
            <x v="2"/>
            <x v="3"/>
            <x v="4"/>
            <x v="5"/>
            <x v="6"/>
            <x v="7"/>
            <x v="8"/>
            <x v="9"/>
            <x v="10"/>
            <x v="11"/>
            <x v="12"/>
          </reference>
        </references>
      </pivotArea>
    </format>
  </formats>
  <chartFormats count="2">
    <chartFormat chart="6"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B6A5C6-0051-4036-ABDF-D188C9F76460}" name="PivotTable3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9:C19" firstHeaderRow="0" firstDataRow="1" firstDataCol="1" rowPageCount="1" colPageCount="1"/>
  <pivotFields count="16">
    <pivotField axis="axisRow"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numFmtId="1" showAll="0" sortType="descending"/>
    <pivotField dataField="1" numFmtId="1" showAll="0"/>
    <pivotField numFmtId="2" showAll="0"/>
    <pivotField numFmtId="1" showAll="0"/>
    <pivotField numFmtId="1" multipleItemSelectionAllowed="1" showAll="0"/>
    <pivotField numFmtId="1" multipleItemSelectionAllowed="1" showAll="0"/>
    <pivotField numFmtId="2" showAll="0"/>
    <pivotField numFmtId="1" showAll="0"/>
    <pivotField numFmtId="1" showAll="0"/>
    <pivotField numFmtId="1" showAll="0"/>
    <pivotField showAll="0">
      <items count="3">
        <item h="1" x="1"/>
        <item x="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7">
        <item sd="0" x="0"/>
        <item sd="0" x="1"/>
        <item sd="0" x="2"/>
        <item sd="0" x="3"/>
        <item sd="0" x="4"/>
        <item sd="0" x="5"/>
        <item t="default"/>
      </items>
    </pivotField>
    <pivotField axis="axisPage" multipleItemSelectionAllowed="1" showAll="0">
      <items count="5">
        <item h="1" sd="0" x="0"/>
        <item h="1" sd="0" x="1"/>
        <item sd="0" x="2"/>
        <item h="1" sd="0" x="3"/>
        <item t="default"/>
      </items>
    </pivotField>
  </pivotFields>
  <rowFields count="1">
    <field x="0"/>
  </rowFields>
  <rowItems count="10">
    <i>
      <x v="1"/>
    </i>
    <i>
      <x v="2"/>
    </i>
    <i>
      <x v="3"/>
    </i>
    <i>
      <x v="4"/>
    </i>
    <i>
      <x v="5"/>
    </i>
    <i>
      <x v="6"/>
    </i>
    <i>
      <x v="7"/>
    </i>
    <i>
      <x v="8"/>
    </i>
    <i>
      <x v="9"/>
    </i>
    <i>
      <x v="10"/>
    </i>
  </rowItems>
  <colFields count="1">
    <field x="-2"/>
  </colFields>
  <colItems count="2">
    <i>
      <x/>
    </i>
    <i i="1">
      <x v="1"/>
    </i>
  </colItems>
  <pageFields count="1">
    <pageField fld="15" hier="-1"/>
  </pageFields>
  <dataFields count="2">
    <dataField name="Sum of Flow_Rate_barrels_per_day" fld="2" baseField="0" baseItem="1"/>
    <dataField name="Sum of Wellhead_Pressure_psi" fld="3"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24845A-F894-4E49-AC6D-6EC4A8515762}" name="PivotTable6" cacheId="7" applyNumberFormats="0" applyBorderFormats="0" applyFontFormats="0" applyPatternFormats="0" applyAlignmentFormats="0" applyWidthHeightFormats="1" dataCaption="Values" tag="83c3319c-4334-4828-9edb-c698a4e6ad3b" updatedVersion="7" minRefreshableVersion="3" useAutoFormatting="1" itemPrintTitles="1" createdVersion="7" indent="0" outline="1" outlineData="1" multipleFieldFilters="0" chartFormat="7">
  <location ref="D7:F20" firstHeaderRow="0" firstDataRow="1" firstDataCol="1" rowPageCount="1"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1" hier="85" name="[production_equipment_data].[Date (Year)].[All]" cap="All"/>
  </pageFields>
  <dataFields count="2">
    <dataField name="Average of Flow_Rate_barrels_per_day" fld="2" subtotal="average" baseField="0" baseItem="0"/>
    <dataField name="Average of Wellhead_Pressure_psi" fld="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low_Rate_barrels_per_day"/>
    <pivotHierarchy dragToData="1" caption="Average of Wellhead_Pressure_psi"/>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ion_equipment_data]"/>
        <x15:activeTabTopLevelEntity name="[Y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DA0B0EB-190C-4F8B-B547-E586CE883AED}" name="PivotTable53" cacheId="6" applyNumberFormats="0" applyBorderFormats="0" applyFontFormats="0" applyPatternFormats="0" applyAlignmentFormats="0" applyWidthHeightFormats="1" dataCaption="Values" tag="2ede1cce-5613-4902-9161-36b773ba9af1" updatedVersion="7" minRefreshableVersion="3" useAutoFormatting="1" subtotalHiddenItems="1" rowGrandTotals="0" colGrandTotals="0" itemPrintTitles="1" createdVersion="7" indent="0" outline="1" outlineData="1" multipleFieldFilters="0" chartFormat="4">
  <location ref="A11:C34"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23">
    <i>
      <x/>
    </i>
    <i r="1">
      <x/>
    </i>
    <i r="1">
      <x v="1"/>
    </i>
    <i r="1">
      <x v="2"/>
    </i>
    <i r="1">
      <x v="3"/>
    </i>
    <i r="1">
      <x v="4"/>
    </i>
    <i r="1">
      <x v="5"/>
    </i>
    <i r="1">
      <x v="6"/>
    </i>
    <i r="1">
      <x v="7"/>
    </i>
    <i r="1">
      <x v="8"/>
    </i>
    <i r="1">
      <x v="9"/>
    </i>
    <i r="1">
      <x v="10"/>
    </i>
    <i>
      <x v="1"/>
    </i>
    <i r="1">
      <x/>
    </i>
    <i r="1">
      <x v="1"/>
    </i>
    <i r="1">
      <x v="2"/>
    </i>
    <i r="1">
      <x v="3"/>
    </i>
    <i r="1">
      <x v="4"/>
    </i>
    <i r="1">
      <x v="5"/>
    </i>
    <i r="1">
      <x v="6"/>
    </i>
    <i r="1">
      <x v="7"/>
    </i>
    <i r="1">
      <x v="8"/>
    </i>
    <i r="1">
      <x v="9"/>
    </i>
  </rowItems>
  <colFields count="1">
    <field x="-2"/>
  </colFields>
  <colItems count="2">
    <i>
      <x/>
    </i>
    <i i="1">
      <x v="1"/>
    </i>
  </colItems>
  <dataFields count="2">
    <dataField name="Average of gas_concentration(ppm)" fld="2" subtotal="average" baseField="1" baseItem="0"/>
    <dataField name="Count of PRV.Events" fld="3" subtotal="count" baseField="1" baseItem="0"/>
  </dataFields>
  <chartFormats count="4">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s>
  <pivotHierarchies count="1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gas_concentration(ppm)"/>
    <pivotHierarchy dragToData="1" caption="Count of PRV.Ev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7"/>
    <rowHierarchyUsage hierarchyUsage="9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lling_equipment_data]"/>
        <x15:activeTabTopLevelEntity name="[safety_monitoring_data_100_rows 1]"/>
        <x15:activeTabTopLevelEntity name="[safety_monitoring_data_100_rows]"/>
        <x15:activeTabTopLevelEntity name="[Y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5BCB65D-DA43-49DC-8E26-F1E0613A54BB}" name="PivotTable2" cacheId="5" applyNumberFormats="0" applyBorderFormats="0" applyFontFormats="0" applyPatternFormats="0" applyAlignmentFormats="0" applyWidthHeightFormats="1" dataCaption="Values" tag="f31be250-b9f0-4d57-8e2b-b04a32ac232a" updatedVersion="7" minRefreshableVersion="3" useAutoFormatting="1" subtotalHiddenItems="1" rowGrandTotals="0" colGrandTotals="0" itemPrintTitles="1" createdVersion="7" indent="0" outline="1" outlineData="1" multipleFieldFilters="0" chartFormat="10">
  <location ref="A38:C62" firstHeaderRow="1" firstDataRow="2"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23">
    <i>
      <x/>
    </i>
    <i r="1">
      <x/>
    </i>
    <i r="1">
      <x v="1"/>
    </i>
    <i r="1">
      <x v="2"/>
    </i>
    <i r="1">
      <x v="3"/>
    </i>
    <i r="1">
      <x v="4"/>
    </i>
    <i r="1">
      <x v="5"/>
    </i>
    <i r="1">
      <x v="6"/>
    </i>
    <i r="1">
      <x v="7"/>
    </i>
    <i r="1">
      <x v="8"/>
    </i>
    <i r="1">
      <x v="9"/>
    </i>
    <i r="1">
      <x v="10"/>
    </i>
    <i>
      <x v="1"/>
    </i>
    <i r="1">
      <x/>
    </i>
    <i r="1">
      <x v="1"/>
    </i>
    <i r="1">
      <x v="2"/>
    </i>
    <i r="1">
      <x v="3"/>
    </i>
    <i r="1">
      <x v="4"/>
    </i>
    <i r="1">
      <x v="5"/>
    </i>
    <i r="1">
      <x v="6"/>
    </i>
    <i r="1">
      <x v="7"/>
    </i>
    <i r="1">
      <x v="8"/>
    </i>
    <i r="1">
      <x v="9"/>
    </i>
  </rowItems>
  <colFields count="1">
    <field x="2"/>
  </colFields>
  <colItems count="2">
    <i>
      <x/>
    </i>
    <i>
      <x v="1"/>
    </i>
  </colItems>
  <dataFields count="1">
    <dataField name="Average of gas_concentration(ppm)" fld="3" subtotal="average" baseField="1" baseItem="0"/>
  </dataFields>
  <chartFormats count="5">
    <chartFormat chart="6" format="40" series="1">
      <pivotArea type="data" outline="0" fieldPosition="0">
        <references count="1">
          <reference field="4294967294" count="1" selected="0">
            <x v="0"/>
          </reference>
        </references>
      </pivotArea>
    </chartFormat>
    <chartFormat chart="6" format="41" series="1">
      <pivotArea type="data" outline="0" fieldPosition="0">
        <references count="2">
          <reference field="4294967294" count="1" selected="0">
            <x v="0"/>
          </reference>
          <reference field="2" count="1" selected="0">
            <x v="1"/>
          </reference>
        </references>
      </pivotArea>
    </chartFormat>
    <chartFormat chart="9" format="44" series="1">
      <pivotArea type="data" outline="0" fieldPosition="0">
        <references count="2">
          <reference field="4294967294" count="1" selected="0">
            <x v="0"/>
          </reference>
          <reference field="2" count="1" selected="0">
            <x v="0"/>
          </reference>
        </references>
      </pivotArea>
    </chartFormat>
    <chartFormat chart="9" format="45" series="1">
      <pivotArea type="data" outline="0" fieldPosition="0">
        <references count="2">
          <reference field="4294967294" count="1" selected="0">
            <x v="0"/>
          </reference>
          <reference field="2" count="1" selected="0">
            <x v="1"/>
          </reference>
        </references>
      </pivotArea>
    </chartFormat>
    <chartFormat chart="6" format="42" series="1">
      <pivotArea type="data" outline="0" fieldPosition="0">
        <references count="2">
          <reference field="4294967294" count="1" selected="0">
            <x v="0"/>
          </reference>
          <reference field="2" count="1" selected="0">
            <x v="0"/>
          </reference>
        </references>
      </pivotArea>
    </chartFormat>
  </chartFormats>
  <pivotHierarchies count="1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gas_concentration(ppm)"/>
    <pivotHierarchy dragToData="1"/>
    <pivotHierarchy dragToData="1" caption="Average of gas_concentration(ppm)"/>
    <pivotHierarchy dragToData="1" caption="Count of PRV.Ev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7"/>
    <rowHierarchyUsage hierarchyUsage="99"/>
  </rowHierarchiesUsage>
  <colHierarchiesUsage count="1">
    <colHierarchyUsage hierarchyUsage="9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illing_equipment_data]"/>
        <x15:activeTabTopLevelEntity name="[safety_monitoring_data_100_rows 1]"/>
        <x15:activeTabTopLevelEntity name="[safety_monitoring_data_100_rows]"/>
        <x15:activeTabTopLevelEntity name="[Y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50C53-4754-42A1-8435-4EEC0A38D072}"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C26" firstHeaderRow="0" firstDataRow="1" firstDataCol="1"/>
  <pivotFields count="19">
    <pivotField axis="axisRow" numFmtId="14" showAll="0">
      <items count="15">
        <item x="0"/>
        <item x="1"/>
        <item x="2"/>
        <item x="3"/>
        <item x="4"/>
        <item x="5"/>
        <item x="6"/>
        <item x="7"/>
        <item x="8"/>
        <item x="9"/>
        <item x="10"/>
        <item x="11"/>
        <item x="12"/>
        <item x="13"/>
        <item t="default"/>
      </items>
    </pivotField>
    <pivotField numFmtId="164" showAll="0"/>
    <pivotField numFmtId="1" showAll="0"/>
    <pivotField numFmtId="2" showAll="0"/>
    <pivotField numFmtId="1" showAll="0"/>
    <pivotField numFmtId="1" showAll="0"/>
    <pivotField dataField="1" numFmtId="1" showAll="0"/>
    <pivotField dataField="1" numFmtId="1" showAll="0"/>
    <pivotField numFmtId="1" showAll="0"/>
    <pivotField numFmtId="2" showAll="0"/>
    <pivotField numFmtId="1" showAll="0"/>
    <pivotField numFmtId="2" showAll="0"/>
    <pivotField numFmtId="1" showAll="0"/>
    <pivotField showAll="0"/>
    <pivotField showAll="0"/>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8"/>
    <field x="0"/>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r="1">
      <x v="9"/>
    </i>
  </rowItems>
  <colFields count="1">
    <field x="-2"/>
  </colFields>
  <colItems count="2">
    <i>
      <x/>
    </i>
    <i i="1">
      <x v="1"/>
    </i>
  </colItems>
  <dataFields count="2">
    <dataField name="Sum of Mud_Flow_Rate_gal_per_min" fld="6" baseField="0" baseItem="3"/>
    <dataField name="Sum of Penetration_Rate_ft_per_hour" fld="7" baseField="0" baseItem="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907A1-6323-4299-A3E0-F8FBEF43DFE6}" name="PivotTable57"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176:E190" firstHeaderRow="1" firstDataRow="3" firstDataCol="1"/>
  <pivotFields count="19">
    <pivotField axis="axisRow" numFmtId="14" showAll="0">
      <items count="15">
        <item x="0"/>
        <item x="1"/>
        <item x="2"/>
        <item x="3"/>
        <item x="4"/>
        <item x="5"/>
        <item x="6"/>
        <item x="7"/>
        <item x="8"/>
        <item x="9"/>
        <item x="10"/>
        <item x="11"/>
        <item x="12"/>
        <item x="13"/>
        <item t="default"/>
      </items>
    </pivotField>
    <pivotField numFmtId="164" showAll="0"/>
    <pivotField numFmtId="1" showAll="0"/>
    <pivotField numFmtId="2" showAll="0"/>
    <pivotField numFmtId="1" showAll="0"/>
    <pivotField numFmtId="1" showAll="0"/>
    <pivotField numFmtId="1" showAll="0"/>
    <pivotField dataField="1" numFmtId="1" showAll="0"/>
    <pivotField dataField="1" numFmtId="1" showAll="0"/>
    <pivotField numFmtId="2" showAll="0"/>
    <pivotField numFmtId="1" showAll="0"/>
    <pivotField numFmtId="2" showAll="0"/>
    <pivotField numFmtId="1" showAll="0"/>
    <pivotField showAll="0"/>
    <pivotField showAll="0"/>
    <pivotField showAll="0"/>
    <pivotField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12">
    <i>
      <x v="1"/>
    </i>
    <i>
      <x v="2"/>
    </i>
    <i>
      <x v="3"/>
    </i>
    <i>
      <x v="4"/>
    </i>
    <i>
      <x v="5"/>
    </i>
    <i>
      <x v="6"/>
    </i>
    <i>
      <x v="7"/>
    </i>
    <i>
      <x v="8"/>
    </i>
    <i>
      <x v="9"/>
    </i>
    <i>
      <x v="10"/>
    </i>
    <i>
      <x v="11"/>
    </i>
    <i>
      <x v="12"/>
    </i>
  </rowItems>
  <colFields count="2">
    <field x="18"/>
    <field x="-2"/>
  </colFields>
  <colItems count="4">
    <i>
      <x v="1"/>
      <x/>
    </i>
    <i r="1" i="1">
      <x v="1"/>
    </i>
    <i>
      <x v="2"/>
      <x/>
    </i>
    <i r="1" i="1">
      <x v="1"/>
    </i>
  </colItems>
  <dataFields count="2">
    <dataField name="Average of Penetration_Rate_ft_per_hour" fld="7" subtotal="average" baseField="0" baseItem="2"/>
    <dataField name="Average of Pump_Speed_strokes_per_min" fld="8" subtotal="average" baseField="0" baseItem="1"/>
  </dataFields>
  <formats count="4">
    <format dxfId="49">
      <pivotArea outline="0" collapsedLevelsAreSubtotals="1" fieldPosition="0">
        <references count="2">
          <reference field="4294967294" count="1" selected="0">
            <x v="0"/>
          </reference>
          <reference field="18" count="1" selected="0">
            <x v="1"/>
          </reference>
        </references>
      </pivotArea>
    </format>
    <format dxfId="48">
      <pivotArea outline="0" collapsedLevelsAreSubtotals="1" fieldPosition="0">
        <references count="2">
          <reference field="4294967294" count="1" selected="0">
            <x v="1"/>
          </reference>
          <reference field="18" count="1" selected="0">
            <x v="1"/>
          </reference>
        </references>
      </pivotArea>
    </format>
    <format dxfId="47">
      <pivotArea outline="0" collapsedLevelsAreSubtotals="1" fieldPosition="0">
        <references count="2">
          <reference field="4294967294" count="1" selected="0">
            <x v="0"/>
          </reference>
          <reference field="18" count="1" selected="0">
            <x v="2"/>
          </reference>
        </references>
      </pivotArea>
    </format>
    <format dxfId="46">
      <pivotArea collapsedLevelsAreSubtotals="1" fieldPosition="0">
        <references count="3">
          <reference field="4294967294" count="1" selected="0">
            <x v="1"/>
          </reference>
          <reference field="0" count="9">
            <x v="1"/>
            <x v="2"/>
            <x v="3"/>
            <x v="4"/>
            <x v="5"/>
            <x v="6"/>
            <x v="7"/>
            <x v="8"/>
            <x v="9"/>
          </reference>
          <reference field="18"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E7547C-B915-4E4E-A1A4-DDB01511CFB7}" name="PivotTable2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A149:C166" firstHeaderRow="1" firstDataRow="1" firstDataCol="0"/>
  <pivotFields count="19">
    <pivotField numFmtId="14" showAll="0">
      <items count="15">
        <item x="0"/>
        <item x="1"/>
        <item x="2"/>
        <item x="3"/>
        <item x="4"/>
        <item x="5"/>
        <item x="6"/>
        <item x="7"/>
        <item x="8"/>
        <item x="9"/>
        <item x="10"/>
        <item x="11"/>
        <item x="12"/>
        <item x="13"/>
        <item t="default"/>
      </items>
    </pivotField>
    <pivotField numFmtId="164" showAll="0"/>
    <pivotField numFmtId="1" showAll="0"/>
    <pivotField numFmtId="2" showAll="0"/>
    <pivotField numFmtId="1" showAll="0"/>
    <pivotField numFmtId="1" showAll="0"/>
    <pivotField numFmtId="1" showAll="0"/>
    <pivotField numFmtId="1" showAll="0"/>
    <pivotField numFmtId="1" showAll="0"/>
    <pivotField numFmtId="2" showAll="0"/>
    <pivotField numFmtId="1" showAll="0"/>
    <pivotField numFmtId="2" showAll="0"/>
    <pivotField numFmtId="1" showAll="0"/>
    <pivotField showAll="0"/>
    <pivotField showAll="0"/>
    <pivotField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725F29-DF56-454D-B233-5133D75B43D2}" name="PivotTable2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110:E124" firstHeaderRow="1" firstDataRow="3" firstDataCol="1"/>
  <pivotFields count="19">
    <pivotField axis="axisRow" numFmtId="14" showAll="0">
      <items count="15">
        <item x="0"/>
        <item x="1"/>
        <item x="2"/>
        <item x="3"/>
        <item x="4"/>
        <item x="5"/>
        <item x="6"/>
        <item x="7"/>
        <item x="8"/>
        <item x="9"/>
        <item x="10"/>
        <item x="11"/>
        <item x="12"/>
        <item x="13"/>
        <item t="default"/>
      </items>
    </pivotField>
    <pivotField numFmtId="164" showAll="0"/>
    <pivotField numFmtId="1" showAll="0"/>
    <pivotField numFmtId="2" showAll="0"/>
    <pivotField numFmtId="1" showAll="0"/>
    <pivotField numFmtId="1" showAll="0"/>
    <pivotField numFmtId="1" showAll="0"/>
    <pivotField dataField="1" numFmtId="1" showAll="0"/>
    <pivotField numFmtId="1" showAll="0"/>
    <pivotField numFmtId="2" showAll="0"/>
    <pivotField numFmtId="1" showAll="0"/>
    <pivotField dataField="1" numFmtId="2" showAll="0"/>
    <pivotField numFmtId="1" showAll="0"/>
    <pivotField showAll="0"/>
    <pivotField showAll="0"/>
    <pivotField showAll="0"/>
    <pivotField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12">
    <i>
      <x v="1"/>
    </i>
    <i>
      <x v="2"/>
    </i>
    <i>
      <x v="3"/>
    </i>
    <i>
      <x v="4"/>
    </i>
    <i>
      <x v="5"/>
    </i>
    <i>
      <x v="6"/>
    </i>
    <i>
      <x v="7"/>
    </i>
    <i>
      <x v="8"/>
    </i>
    <i>
      <x v="9"/>
    </i>
    <i>
      <x v="10"/>
    </i>
    <i>
      <x v="11"/>
    </i>
    <i>
      <x v="12"/>
    </i>
  </rowItems>
  <colFields count="2">
    <field x="18"/>
    <field x="-2"/>
  </colFields>
  <colItems count="4">
    <i>
      <x v="1"/>
      <x/>
    </i>
    <i r="1" i="1">
      <x v="1"/>
    </i>
    <i>
      <x v="2"/>
      <x/>
    </i>
    <i r="1" i="1">
      <x v="1"/>
    </i>
  </colItems>
  <dataFields count="2">
    <dataField name="Sum of Penetration_Rate_ft_per_hour" fld="7" baseField="0" baseItem="0"/>
    <dataField name="Sum of Downhole_Vibration_Hz"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1F4BAF-7E0A-4BB0-A404-1BC62F831AF8}" name="penR vs wob"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90:C101" firstHeaderRow="1" firstDataRow="3" firstDataCol="1"/>
  <pivotFields count="19">
    <pivotField axis="axisRow" numFmtId="14" showAll="0">
      <items count="15">
        <item x="0"/>
        <item x="1"/>
        <item x="2"/>
        <item x="3"/>
        <item x="4"/>
        <item x="5"/>
        <item x="6"/>
        <item x="7"/>
        <item x="8"/>
        <item x="9"/>
        <item x="10"/>
        <item x="11"/>
        <item x="12"/>
        <item x="13"/>
        <item t="default"/>
      </items>
    </pivotField>
    <pivotField numFmtId="164" showAll="0"/>
    <pivotField numFmtId="1" showAll="0"/>
    <pivotField dataField="1" numFmtId="2" showAll="0"/>
    <pivotField numFmtId="1" showAll="0"/>
    <pivotField numFmtId="1" showAll="0"/>
    <pivotField numFmtId="1" showAll="0"/>
    <pivotField dataField="1" numFmtId="1" showAll="0"/>
    <pivotField numFmtId="1" showAll="0"/>
    <pivotField numFmtId="2" showAll="0"/>
    <pivotField numFmtId="1" showAll="0"/>
    <pivotField numFmtId="2" showAll="0"/>
    <pivotField numFmtId="1" showAll="0"/>
    <pivotField showAll="0">
      <items count="3">
        <item h="1" x="1"/>
        <item x="0"/>
        <item t="default"/>
      </items>
    </pivotField>
    <pivotField showAll="0"/>
    <pivotField showAll="0"/>
    <pivotField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9">
    <i>
      <x v="1"/>
    </i>
    <i>
      <x v="2"/>
    </i>
    <i>
      <x v="3"/>
    </i>
    <i>
      <x v="4"/>
    </i>
    <i>
      <x v="5"/>
    </i>
    <i>
      <x v="6"/>
    </i>
    <i>
      <x v="7"/>
    </i>
    <i>
      <x v="8"/>
    </i>
    <i>
      <x v="9"/>
    </i>
  </rowItems>
  <colFields count="2">
    <field x="18"/>
    <field x="-2"/>
  </colFields>
  <colItems count="2">
    <i>
      <x v="2"/>
      <x/>
    </i>
    <i r="1" i="1">
      <x v="1"/>
    </i>
  </colItems>
  <dataFields count="2">
    <dataField name="Sum of Penetration_Rate_ft_per_hour" fld="7" baseField="0" baseItem="0"/>
    <dataField name="Sum of Weight_on_Bit_WOB_t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650A09-047C-4B16-A828-36826486F06B}" name="PivotTable5" cacheId="4" applyNumberFormats="0" applyBorderFormats="0" applyFontFormats="0" applyPatternFormats="0" applyAlignmentFormats="0" applyWidthHeightFormats="1" dataCaption="Values" tag="48aff96d-943c-4b4e-931d-30098e88a138" updatedVersion="7" minRefreshableVersion="3" useAutoFormatting="1" itemPrintTitles="1" createdVersion="7" indent="0" outline="1" outlineData="1" multipleFieldFilters="0" chartFormat="8">
  <location ref="AA26:AC39" firstHeaderRow="0" firstDataRow="1" firstDataCol="1" rowPageCount="1"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1" hier="42" name="[maintenance_condition_monitoring_data].[Date (Year)].[All]" cap="All"/>
  </pageFields>
  <dataFields count="2">
    <dataField name="Average of Oil_Viscosity_cSt" fld="3" subtotal="average" baseField="0" baseItem="0"/>
    <dataField name="Average of Bearing_Temperature_F" fld="2" subtotal="average" baseField="0" baseItem="0"/>
  </dataFields>
  <chartFormats count="6">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il_Viscosity_cSt"/>
    <pivotHierarchy dragToData="1"/>
    <pivotHierarchy dragToData="1" caption="Average of Bearing_Temperature_F"/>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tenance_condition_monitoring_data]"/>
        <x15:activeTabTopLevelEntity name="[Y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9FDDC4-7063-4104-9EA5-953AC3F79404}" name="PivotTable3" cacheId="3" applyNumberFormats="0" applyBorderFormats="0" applyFontFormats="0" applyPatternFormats="0" applyAlignmentFormats="0" applyWidthHeightFormats="1" dataCaption="Values" tag="dffc0219-3fb1-4d73-bde5-c1300913d493" updatedVersion="7" minRefreshableVersion="3" useAutoFormatting="1" itemPrintTitles="1" createdVersion="7" indent="0" outline="1" outlineData="1" multipleFieldFilters="0" chartFormat="4">
  <location ref="AA3:AC16" firstHeaderRow="0" firstDataRow="1" firstDataCol="1" rowPageCount="1"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1" hier="42" name="[maintenance_condition_monitoring_data].[Date (Year)].[All]" cap="All"/>
  </pageFields>
  <dataFields count="2">
    <dataField name="Average of Downtime_Duration_minutes" fld="3" subtotal="average" baseField="0" baseItem="8"/>
    <dataField name="Average of Oil_Viscosity_cSt" fld="2" subtotal="average" baseField="0" baseItem="8"/>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il_Viscosity_cSt"/>
    <pivotHierarchy dragToData="1" caption="Average of Downtime_Duration_minutes"/>
    <pivotHierarchy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tenance_condition_monitoring_data]"/>
        <x15:activeTabTopLevelEntity name="[Y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D16F41-FEA9-443B-92CE-715ABD76D89D}" name="oil_viscosity vs bearingTemp"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71:C94" firstHeaderRow="0" firstDataRow="1" firstDataCol="1"/>
  <pivotFields count="18">
    <pivotField axis="axisRow" numFmtId="14" showAll="0">
      <items count="15">
        <item x="0"/>
        <item x="1"/>
        <item x="2"/>
        <item x="3"/>
        <item x="4"/>
        <item x="5"/>
        <item x="6"/>
        <item x="7"/>
        <item x="8"/>
        <item x="9"/>
        <item x="10"/>
        <item x="11"/>
        <item x="12"/>
        <item x="13"/>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 showAll="0"/>
    <pivotField numFmtId="2" showAll="0"/>
    <pivotField dataField="1" numFmtId="2" showAll="0"/>
    <pivotField numFmtId="2" showAll="0"/>
    <pivotField numFmtId="1" showAll="0"/>
    <pivotField dataField="1" numFmtId="2" showAll="0"/>
    <pivotField numFmtId="1" showAll="0"/>
    <pivotField showAll="0"/>
    <pivotField showAll="0"/>
    <pivotField showAll="0"/>
    <pivotField showAll="0"/>
    <pivotField showAll="0"/>
    <pivotField showAll="0"/>
    <pivotField showAll="0">
      <items count="7">
        <item sd="0" x="0"/>
        <item x="1"/>
        <item sd="0" x="2"/>
        <item sd="0" x="3"/>
        <item sd="0" x="4"/>
        <item sd="0" x="5"/>
        <item t="default"/>
      </items>
    </pivotField>
    <pivotField axis="axisRow" multipleItemSelectionAllowed="1" showAll="0">
      <items count="5">
        <item h="1" sd="0" x="0"/>
        <item x="1"/>
        <item x="2"/>
        <item h="1" sd="0" x="3"/>
        <item t="default"/>
      </items>
    </pivotField>
    <pivotField showAll="0">
      <items count="27">
        <item sd="0" x="0"/>
        <item sd="0" x="1"/>
        <item sd="0" x="2"/>
        <item sd="0" x="3"/>
        <item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6"/>
    <field x="0"/>
  </rowFields>
  <rowItems count="23">
    <i>
      <x v="1"/>
    </i>
    <i r="1">
      <x v="1"/>
    </i>
    <i r="1">
      <x v="2"/>
    </i>
    <i r="1">
      <x v="3"/>
    </i>
    <i r="1">
      <x v="4"/>
    </i>
    <i r="1">
      <x v="5"/>
    </i>
    <i r="1">
      <x v="6"/>
    </i>
    <i r="1">
      <x v="7"/>
    </i>
    <i r="1">
      <x v="8"/>
    </i>
    <i r="1">
      <x v="9"/>
    </i>
    <i r="1">
      <x v="10"/>
    </i>
    <i r="1">
      <x v="11"/>
    </i>
    <i r="1">
      <x v="12"/>
    </i>
    <i>
      <x v="2"/>
    </i>
    <i r="1">
      <x v="1"/>
    </i>
    <i r="1">
      <x v="2"/>
    </i>
    <i r="1">
      <x v="3"/>
    </i>
    <i r="1">
      <x v="4"/>
    </i>
    <i r="1">
      <x v="5"/>
    </i>
    <i r="1">
      <x v="6"/>
    </i>
    <i r="1">
      <x v="7"/>
    </i>
    <i r="1">
      <x v="8"/>
    </i>
    <i r="1">
      <x v="9"/>
    </i>
  </rowItems>
  <colFields count="1">
    <field x="-2"/>
  </colFields>
  <colItems count="2">
    <i>
      <x/>
    </i>
    <i i="1">
      <x v="1"/>
    </i>
  </colItems>
  <dataFields count="2">
    <dataField name="Average of Oil_Viscosity_cSt" fld="4" subtotal="average" baseField="0" baseItem="4"/>
    <dataField name="Average of Bearing_Temperature_C" fld="7" subtotal="average" baseField="0" baseItem="4" numFmtId="2"/>
  </dataFields>
  <formats count="1">
    <format dxfId="20">
      <pivotArea outline="0" collapsedLevelsAreSubtotals="1" fieldPosition="0">
        <references count="1">
          <reference field="4294967294" count="1" selected="0">
            <x v="1"/>
          </reference>
        </references>
      </pivotArea>
    </format>
  </format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EB1623D-211E-47AA-84D1-711E0D7CFC20}" autoFormatId="16" applyNumberFormats="0" applyBorderFormats="0" applyFontFormats="0" applyPatternFormats="0" applyAlignmentFormats="0" applyWidthHeightFormats="0">
  <queryTableRefresh nextId="18">
    <queryTableFields count="17">
      <queryTableField id="1" name="Date" tableColumnId="1"/>
      <queryTableField id="2" name="time" tableColumnId="2"/>
      <queryTableField id="3" name="Drill_Bit_RPM" tableColumnId="3"/>
      <queryTableField id="4" name="Weight_on_Bit_WOB_tons" tableColumnId="4"/>
      <queryTableField id="5" name="Rotary_Torque_lb_ft" tableColumnId="5"/>
      <queryTableField id="6" name="Drilling_Fluid_Pressure_psi" tableColumnId="6"/>
      <queryTableField id="7" name="Mud_Flow_Rate_gal_per_min" tableColumnId="7"/>
      <queryTableField id="8" name="Penetration_Rate_ft_per_hour" tableColumnId="8"/>
      <queryTableField id="9" name="Pump_Speed_strokes_per_min" tableColumnId="9"/>
      <queryTableField id="13" dataBound="0" tableColumnId="14"/>
      <queryTableField id="10" name="Downhole_Temperature_F" tableColumnId="10"/>
      <queryTableField id="11" name="Downhole_Vibration_Hz" tableColumnId="11"/>
      <queryTableField id="12" name="Well_Depth_ft" tableColumnId="12"/>
      <queryTableField id="14" name="Date (Year)" tableColumnId="15"/>
      <queryTableField id="15" name="Date (Quarter)" tableColumnId="16"/>
      <queryTableField id="16" name="Date (Month Index)" tableColumnId="17"/>
      <queryTableField id="17" name="Date (Month)" tableColumnId="18"/>
    </queryTableFields>
  </queryTableRefresh>
  <extLst>
    <ext xmlns:x15="http://schemas.microsoft.com/office/spreadsheetml/2010/11/main" uri="{883FBD77-0823-4a55-B5E3-86C4891E6966}">
      <x15:queryTable sourceDataName="Query - drilling_equipment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0515012-294C-46F5-AEAF-0B883BD730ED}" autoFormatId="16" applyNumberFormats="0" applyBorderFormats="0" applyFontFormats="0" applyPatternFormats="0" applyAlignmentFormats="0" applyWidthHeightFormats="0">
  <queryTableRefresh nextId="7">
    <queryTableFields count="6">
      <queryTableField id="1" name="Pipeline Flow Rate (bbl/day)" tableColumnId="1"/>
      <queryTableField id="2" name="Pipeline Pressure (psi)" tableColumnId="2"/>
      <queryTableField id="3" name="Temperature (°C)" tableColumnId="3"/>
      <queryTableField id="4" name="Vibration Data (Hz)" tableColumnId="4"/>
      <queryTableField id="5" name="Corrosion Rate (mm/year)" tableColumnId="5"/>
      <queryTableField id="6" name="Leak Detection (mA)" tableColumnId="6"/>
    </queryTableFields>
  </queryTableRefresh>
  <extLst>
    <ext xmlns:x15="http://schemas.microsoft.com/office/spreadsheetml/2010/11/main" uri="{883FBD77-0823-4a55-B5E3-86C4891E6966}">
      <x15:queryTable sourceDataName="Query - pipeline_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663C03D-4468-4EEA-B0B3-6F4162996771}" autoFormatId="16" applyNumberFormats="0" applyBorderFormats="0" applyFontFormats="0" applyPatternFormats="0" applyAlignmentFormats="0" applyWidthHeightFormats="0">
  <queryTableRefresh nextId="25">
    <queryTableFields count="18">
      <queryTableField id="12" name="Date" tableColumnId="12"/>
      <queryTableField id="13" name="time" tableColumnId="13"/>
      <queryTableField id="18" dataBound="0" tableColumnId="16"/>
      <queryTableField id="3" name="Vibration_Levels_Hz" tableColumnId="3"/>
      <queryTableField id="4" name="Oil_Viscosity_cSt" tableColumnId="4"/>
      <queryTableField id="5" name="Oil_Water_Content_percent" tableColumnId="5"/>
      <queryTableField id="6" name="Oil_Particle_Count_per_mL" tableColumnId="6"/>
      <queryTableField id="16" dataBound="0" tableColumnId="14"/>
      <queryTableField id="7" name="Bearing_Temperature_F" tableColumnId="7"/>
      <queryTableField id="8" name="Motor_Current_amps" tableColumnId="8"/>
      <queryTableField id="9" name="Valve_Position_percent" tableColumnId="9"/>
      <queryTableField id="10" name="Pump_Efficiency_percent" tableColumnId="10"/>
      <queryTableField id="11" name="Downtime_Duration_minutes" tableColumnId="11"/>
      <queryTableField id="20" name="Year" tableColumnId="1"/>
      <queryTableField id="21" name="Date (Year)" tableColumnId="2"/>
      <queryTableField id="22" name="Date (Quarter)" tableColumnId="15"/>
      <queryTableField id="23" name="Date (Month Index)" tableColumnId="17"/>
      <queryTableField id="24" name="Date (Month)" tableColumnId="18"/>
    </queryTableFields>
  </queryTableRefresh>
  <extLst>
    <ext xmlns:x15="http://schemas.microsoft.com/office/spreadsheetml/2010/11/main" uri="{883FBD77-0823-4a55-B5E3-86C4891E6966}">
      <x15:queryTable sourceDataName="Query - maintenance_condition_monitoring_data"/>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F9ECAABA-9BD1-493E-BA20-27961CB308E4}" autoFormatId="16" applyNumberFormats="0" applyBorderFormats="0" applyFontFormats="0" applyPatternFormats="0" applyAlignmentFormats="0" applyWidthHeightFormats="0">
  <queryTableRefresh nextId="19">
    <queryTableFields count="17">
      <queryTableField id="1" name="Date" tableColumnId="1"/>
      <queryTableField id="2" name="time" tableColumnId="2"/>
      <queryTableField id="3" name="Flow_Rate_barrels_per_day" tableColumnId="3"/>
      <queryTableField id="4" name="Wellhead_Pressure_psi" tableColumnId="4"/>
      <queryTableField id="12" dataBound="0" tableColumnId="12"/>
      <queryTableField id="5" name="Temperature_F" tableColumnId="5"/>
      <queryTableField id="6" name="Gas_to_Oil_Ratio_scf_per_bbl" tableColumnId="6"/>
      <queryTableField id="7" name="Water_Cut_percent" tableColumnId="7"/>
      <queryTableField id="8" name="Choke_Size_inches" tableColumnId="8"/>
      <queryTableField id="9" name="Compressor_Output_cubic_feet_per_min" tableColumnId="9"/>
      <queryTableField id="10" name="Separator_Pressure_psi" tableColumnId="10"/>
      <queryTableField id="11" name="Tank_Level_gallons" tableColumnId="11"/>
      <queryTableField id="14" name="Year" tableColumnId="14"/>
      <queryTableField id="15" name="Date (Year)" tableColumnId="13"/>
      <queryTableField id="16" name="Date (Quarter)" tableColumnId="15"/>
      <queryTableField id="17" name="Date (Month Index)" tableColumnId="16"/>
      <queryTableField id="18" name="Date (Month)" tableColumnId="17"/>
    </queryTableFields>
  </queryTableRefresh>
  <extLst>
    <ext xmlns:x15="http://schemas.microsoft.com/office/spreadsheetml/2010/11/main" uri="{883FBD77-0823-4a55-B5E3-86C4891E6966}">
      <x15:queryTable sourceDataName="Query - production_equipment_data"/>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0DEE7CC-9588-42F0-B739-13E69D83709F}" autoFormatId="16" applyNumberFormats="0" applyBorderFormats="0" applyFontFormats="0" applyPatternFormats="0" applyAlignmentFormats="0" applyWidthHeightFormats="0">
  <queryTableRefresh nextId="15">
    <queryTableFields count="13">
      <queryTableField id="1" name="Date" tableColumnId="1"/>
      <queryTableField id="2" name="time" tableColumnId="2"/>
      <queryTableField id="3" name="HydrogenSulphide_concentration(ppm)" tableColumnId="3"/>
      <queryTableField id="4" name="methane_concentration(ppm)" tableColumnId="4"/>
      <queryTableField id="5" name="PRV.Events" tableColumnId="5"/>
      <queryTableField id="6" name="Fire.Smoke.Detection..Status." tableColumnId="6"/>
      <queryTableField id="7" name="BOP.Status" tableColumnId="7"/>
      <queryTableField id="8" name="gas_concentration(ppm)" tableColumnId="8"/>
      <queryTableField id="10" name="Year" tableColumnId="10"/>
      <queryTableField id="11" name="Date (Year)" tableColumnId="9"/>
      <queryTableField id="12" name="Date (Quarter)" tableColumnId="11"/>
      <queryTableField id="13" name="Date (Month Index)" tableColumnId="12"/>
      <queryTableField id="14" name="Date (Month)" tableColumnId="13"/>
    </queryTableFields>
  </queryTableRefresh>
  <extLst>
    <ext xmlns:x15="http://schemas.microsoft.com/office/spreadsheetml/2010/11/main" uri="{883FBD77-0823-4a55-B5E3-86C4891E6966}">
      <x15:queryTable sourceDataName="Query - safety_monitoring_data_100_row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51791A9-38DF-4819-B53C-FB550F53EAB8}" sourceName="Date (Year)">
  <pivotTables>
    <pivotTable tabId="8" name="penR vs wob"/>
  </pivotTables>
  <data>
    <tabular pivotCacheId="139134278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E7A613-028B-4ACB-BF47-D0EDB41F249C}" sourceName="[YRS].[Year]">
  <pivotTables>
    <pivotTable tabId="12" name="PivotTable3"/>
    <pivotTable tabId="12" name="PivotTable5"/>
    <pivotTable tabId="14" name="PivotTable2"/>
    <pivotTable tabId="14" name="PivotTable53"/>
    <pivotTable tabId="10" name="PivotTable6"/>
  </pivotTables>
  <data>
    <olap pivotCacheId="746889065">
      <levels count="2">
        <level uniqueName="[YRS].[Year].[(All)]" sourceCaption="(All)" count="0"/>
        <level uniqueName="[YRS].[Year].[Year]" sourceCaption="Year" count="2">
          <ranges>
            <range startItem="0">
              <i n="[YRS].[Year].&amp;[2023]" c="2023"/>
              <i n="[YRS].[Year].&amp;[2024]" c="2024"/>
            </range>
          </ranges>
        </level>
      </levels>
      <selections count="1">
        <selection n="[YR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8D198A1-DECD-439A-8D17-4043D65E7CDC}" cache="Slicer_Year" caption="Year" columnCount="2"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4C9698E9-01E4-47AA-BB7C-F398355A928A}" cache="Slicer_Date__Year" caption="Date (Year)"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8F6C8E0-2840-4A21-8E9B-1CA711213C01}" name="penatration_rate­_cor_matrix" displayName="penatration_rate­_cor_matrix" ref="C5:O16" totalsRowShown="0" headerRowDxfId="92" dataDxfId="91">
  <autoFilter ref="C5:O16" xr:uid="{C8F6C8E0-2840-4A21-8E9B-1CA711213C01}"/>
  <tableColumns count="13">
    <tableColumn id="1" xr3:uid="{7F535F4B-FB26-4DEC-ABE8-EC18AB5A5F50}" name="Column1"/>
    <tableColumn id="2" xr3:uid="{C7D75770-E0D3-4DFF-8EA4-B9A0FF68DEDE}" name="Column2" dataDxfId="90"/>
    <tableColumn id="3" xr3:uid="{C4DAEC29-0B02-4BCA-81AE-DACA6522DD35}" name="1" dataDxfId="89"/>
    <tableColumn id="4" xr3:uid="{C197FC34-14A8-46F8-9886-7E6BAC608179}" name="2" dataDxfId="88"/>
    <tableColumn id="5" xr3:uid="{58AF9CF3-F61B-4EA1-BEC0-919B898636F0}" name="3" dataDxfId="87"/>
    <tableColumn id="6" xr3:uid="{41781682-A918-46BD-A31A-68AFA19E2A02}" name="4" dataDxfId="86"/>
    <tableColumn id="7" xr3:uid="{CD6F2573-DF02-4298-B1F1-84B90420E1BD}" name="5" dataDxfId="85"/>
    <tableColumn id="8" xr3:uid="{ED919DF6-97A3-4588-B55E-EBE369E7968B}" name="6" dataDxfId="84"/>
    <tableColumn id="9" xr3:uid="{BDC4FD77-04C2-4F1E-9859-06A03298D227}" name="7" dataDxfId="83"/>
    <tableColumn id="10" xr3:uid="{D080FD52-424D-45AA-9B35-CAA749E8C8A7}" name="8" dataDxfId="82"/>
    <tableColumn id="11" xr3:uid="{23EB8996-4EF5-41E9-B3CF-C4A905532146}" name="9" dataDxfId="81"/>
    <tableColumn id="12" xr3:uid="{F2A6DC22-3D82-418E-A145-E9C435586345}" name="10" dataDxfId="80"/>
    <tableColumn id="13" xr3:uid="{F552E566-A473-42CA-AADE-E4D859D6FE84}" name="11" dataDxfId="79"/>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8B17E96-A2D1-4DBE-A602-D541AA76515F}" name="downtime_cor_matrix" displayName="downtime_cor_matrix" ref="C19:Q32" totalsRowShown="0" headerRowDxfId="78" dataDxfId="77">
  <autoFilter ref="C19:Q32" xr:uid="{58B17E96-A2D1-4DBE-A602-D541AA76515F}"/>
  <tableColumns count="15">
    <tableColumn id="1" xr3:uid="{796A8862-47AD-454D-976F-1F767CD74676}" name="Column1"/>
    <tableColumn id="2" xr3:uid="{2A36C17A-C8C5-4E50-9054-8E9775C5426E}" name="Column2" dataDxfId="76"/>
    <tableColumn id="3" xr3:uid="{F3E0BD8D-A4C4-4D1E-826B-95FF8FEE1DE3}" name="1" dataDxfId="75"/>
    <tableColumn id="4" xr3:uid="{B83BD1C5-1D3C-459F-907A-0783B7FD4406}" name="2" dataDxfId="74"/>
    <tableColumn id="5" xr3:uid="{A09FB1E0-2EE7-4505-A07E-FBB42974E921}" name="3" dataDxfId="73"/>
    <tableColumn id="6" xr3:uid="{16210EA6-5ACE-4F06-A5F7-27DE959F26C6}" name="4" dataDxfId="72"/>
    <tableColumn id="7" xr3:uid="{A9734E87-0D4A-4EA1-BE16-0CA8E42B3A55}" name="5" dataDxfId="71"/>
    <tableColumn id="8" xr3:uid="{30E0ACAC-791C-419F-92BA-23DA379B9D28}" name="6" dataDxfId="70"/>
    <tableColumn id="9" xr3:uid="{80307250-FA41-451D-9245-F0B365F11AE9}" name="7" dataDxfId="69"/>
    <tableColumn id="10" xr3:uid="{10F93E79-6A9E-4747-864A-D44B2C064E47}" name="8" dataDxfId="68"/>
    <tableColumn id="11" xr3:uid="{31B9340C-6708-4830-AD1C-25F1E21EA290}" name="9" dataDxfId="67"/>
    <tableColumn id="12" xr3:uid="{CADD8185-43E6-498D-A6E2-A7F035856B43}" name="10" dataDxfId="66"/>
    <tableColumn id="13" xr3:uid="{A72B0FE3-508D-4C01-8558-3C37F968A8F7}" name="11" dataDxfId="65"/>
    <tableColumn id="14" xr3:uid="{5502E29F-6EE4-480E-8C54-B90EC652B73B}" name="12" dataDxfId="64"/>
    <tableColumn id="15" xr3:uid="{DCB440A3-0251-45C3-83EC-199798BFCEE9}" name="13" dataDxfId="63"/>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1D1B7-8EC4-4271-B4B9-C9B074E07D89}" name="drilling_equipment_data" displayName="drilling_equipment_data" ref="A1:Q101" tableType="queryTable" totalsRowShown="0">
  <autoFilter ref="A1:Q101" xr:uid="{7541D1B7-8EC4-4271-B4B9-C9B074E07D89}"/>
  <tableColumns count="17">
    <tableColumn id="1" xr3:uid="{5EB6086C-1295-4851-B77B-383EBD77B437}" uniqueName="1" name="Date" queryTableFieldId="1" dataDxfId="62"/>
    <tableColumn id="2" xr3:uid="{A2E7092D-A1EF-4FD8-8A1B-887E8ECB63DB}" uniqueName="2" name="time" queryTableFieldId="2" dataDxfId="61"/>
    <tableColumn id="3" xr3:uid="{08525EB7-31EE-4D3A-9B02-08EF0D101493}" uniqueName="3" name="Drill_Bit_RPM" queryTableFieldId="3" dataDxfId="60"/>
    <tableColumn id="4" xr3:uid="{3298AC4D-5F2A-4335-8B4A-F07566E54B2C}" uniqueName="4" name="Weight_on_Bit_WOB_tons" queryTableFieldId="4" dataDxfId="59"/>
    <tableColumn id="5" xr3:uid="{C298E3C9-B4D3-4486-A259-EB8821ABE919}" uniqueName="5" name="Rotary_Torque_lb_ft" queryTableFieldId="5" dataDxfId="58"/>
    <tableColumn id="6" xr3:uid="{4149E544-8CEF-40CF-B051-8112DCFE2ECB}" uniqueName="6" name="Drilling_Fluid_Pressure_psi" queryTableFieldId="6" dataDxfId="57"/>
    <tableColumn id="7" xr3:uid="{CF1F9CE1-A605-488B-A484-B6E4B8242136}" uniqueName="7" name="Mud_Flow_Rate_gal_per_min" queryTableFieldId="7" dataDxfId="56"/>
    <tableColumn id="8" xr3:uid="{C3A22A3B-E9D3-4FC8-9D25-5D3D525235CA}" uniqueName="8" name="Penetration_Rate_ft_per_hour" queryTableFieldId="8" dataDxfId="55"/>
    <tableColumn id="9" xr3:uid="{A3D9000A-EF16-4936-B9B2-B9470657DFD3}" uniqueName="9" name="Pump_Speed_strokes_per_min" queryTableFieldId="9" dataDxfId="54"/>
    <tableColumn id="14" xr3:uid="{BF43FA9B-F22A-4E2F-8F64-D2F500C22371}" uniqueName="14" name="Downhole_Temperature_C" queryTableFieldId="13" dataDxfId="53">
      <calculatedColumnFormula>CONVERT(drilling_equipment_data[[#This Row],[Downhole_Temperature_F]],"F","C")</calculatedColumnFormula>
    </tableColumn>
    <tableColumn id="10" xr3:uid="{88D203A7-B54D-4388-AD0A-17F05452F1F5}" uniqueName="10" name="Downhole_Temperature_F" queryTableFieldId="10" dataDxfId="52"/>
    <tableColumn id="11" xr3:uid="{634A206A-280A-46C4-AE4F-27E9425F47B9}" uniqueName="11" name="Downhole_Vibration_Hz" queryTableFieldId="11" dataDxfId="51"/>
    <tableColumn id="12" xr3:uid="{46EB79F3-A078-4A5B-B766-1127AA084650}" uniqueName="12" name="Well_Depth_ft" queryTableFieldId="12" dataDxfId="50"/>
    <tableColumn id="15" xr3:uid="{BE770254-3505-4713-8B0D-DBC7D0A33C07}" uniqueName="15" name="Date (Year)" queryTableFieldId="14"/>
    <tableColumn id="16" xr3:uid="{CF83B4E4-1421-4884-8983-AAE38CE4C448}" uniqueName="16" name="Date (Quarter)" queryTableFieldId="15"/>
    <tableColumn id="17" xr3:uid="{D181E7A6-85B6-46EE-9145-727838607FE3}" uniqueName="17" name="Date (Month Index)" queryTableFieldId="16"/>
    <tableColumn id="18" xr3:uid="{4894189E-7E18-4D02-82B3-395C42093FD3}" uniqueName="18" name="Date (Month)" queryTableFieldId="17"/>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CDC06CE-F673-4ED4-BD90-E9266DCEDD81}" name="Years" displayName="Years" ref="A1:A3" totalsRowShown="0">
  <autoFilter ref="A1:A3" xr:uid="{2CDC06CE-F673-4ED4-BD90-E9266DCEDD81}"/>
  <tableColumns count="1">
    <tableColumn id="1" xr3:uid="{4A538D34-C92F-46A7-8507-7B4BB53E2363}" name="Years"/>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85CF02-3ECE-49C3-9D11-62192EC97514}" name="pipeline_data" displayName="pipeline_data" ref="A1:F101" tableType="queryTable" totalsRowShown="0">
  <autoFilter ref="A1:F101" xr:uid="{8085CF02-3ECE-49C3-9D11-62192EC97514}"/>
  <tableColumns count="6">
    <tableColumn id="1" xr3:uid="{861A1CF7-1405-4E47-9F79-9A39A2470D8D}" uniqueName="1" name="Pipeline Flow Rate (bbl/day)" queryTableFieldId="1" dataDxfId="45"/>
    <tableColumn id="2" xr3:uid="{2FC830C9-F112-4980-840D-93C2B1AAD0F0}" uniqueName="2" name="Pipeline Pressure (psi)" queryTableFieldId="2" dataDxfId="44"/>
    <tableColumn id="3" xr3:uid="{F8267421-A066-4898-92FF-5187C3F68D19}" uniqueName="3" name="Temperature (°C)" queryTableFieldId="3" dataDxfId="43"/>
    <tableColumn id="4" xr3:uid="{CCE01C5E-0E80-486D-8815-8E7AE09680D0}" uniqueName="4" name="Vibration Data (Hz)" queryTableFieldId="4" dataDxfId="42"/>
    <tableColumn id="5" xr3:uid="{86EB13C6-66C0-414D-91EC-235E05DD92D5}" uniqueName="5" name="Corrosion Rate (mm/year)" queryTableFieldId="5" dataDxfId="41"/>
    <tableColumn id="6" xr3:uid="{02253570-5088-4410-AFCF-534D0AD9B8BF}" uniqueName="6" name="Leak Detection (mA)" queryTableFieldId="6" dataDxfId="40"/>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75E424-8D77-45B2-A757-C4B89C290CE5}" name="maintenance_condition_monitoring_data" displayName="maintenance_condition_monitoring_data" ref="A1:R101" tableType="queryTable" totalsRowShown="0">
  <autoFilter ref="A1:R101" xr:uid="{3175E424-8D77-45B2-A757-C4B89C290CE5}"/>
  <tableColumns count="18">
    <tableColumn id="12" xr3:uid="{27127A3F-ABF9-4C35-A5B2-5080CED76775}" uniqueName="12" name="Date" queryTableFieldId="12" dataDxfId="39"/>
    <tableColumn id="13" xr3:uid="{64171677-8D1E-483D-9711-4B9C268CA845}" uniqueName="13" name="time" queryTableFieldId="13" dataDxfId="38"/>
    <tableColumn id="16" xr3:uid="{9C890461-7CC1-405C-AC2D-6D1612B270E3}" uniqueName="16" name="Normalized_vibration_lev" queryTableFieldId="18" dataDxfId="37">
      <calculatedColumnFormula>20*maintenance_condition_monitoring_data[[#This Row],[Vibration_Levels_Hz]]</calculatedColumnFormula>
    </tableColumn>
    <tableColumn id="3" xr3:uid="{6A1DF407-7BFA-4793-83BF-2738394C79C1}" uniqueName="3" name="Vibration_Levels_Hz" queryTableFieldId="3" dataDxfId="36"/>
    <tableColumn id="4" xr3:uid="{4EBD6222-DDF4-4D44-A4C1-6A40DBBE1598}" uniqueName="4" name="Oil_Viscosity_cSt" queryTableFieldId="4" dataDxfId="35"/>
    <tableColumn id="5" xr3:uid="{E7A1CC2C-BE4C-470F-AF3A-F7AE8137B828}" uniqueName="5" name="Oil_Water_Content_percent" queryTableFieldId="5" dataDxfId="34"/>
    <tableColumn id="6" xr3:uid="{315B8D7E-B17E-4E8F-8DC7-C0554A7616D9}" uniqueName="6" name="Oil_Particle_Count_per_mL" queryTableFieldId="6" dataDxfId="33"/>
    <tableColumn id="14" xr3:uid="{7A0D9D7B-45B1-4535-8010-CE20AB921D53}" uniqueName="14" name="Bearing_Temperature_C" queryTableFieldId="16" dataDxfId="32">
      <calculatedColumnFormula>CONVERT(maintenance_condition_monitoring_data[[#This Row],[Bearing_Temperature_F]],"F","C")</calculatedColumnFormula>
    </tableColumn>
    <tableColumn id="7" xr3:uid="{F2576BE5-4CDB-47BC-A41C-A7DE22761A03}" uniqueName="7" name="Bearing_Temperature_F" queryTableFieldId="7" dataDxfId="31"/>
    <tableColumn id="8" xr3:uid="{72A619CE-8287-440D-93A3-9A27C6A7F0CD}" uniqueName="8" name="Motor_Current_amps" queryTableFieldId="8"/>
    <tableColumn id="9" xr3:uid="{62B5055F-34D5-4124-998C-9415687CB692}" uniqueName="9" name="Valve_Position_percent" queryTableFieldId="9"/>
    <tableColumn id="10" xr3:uid="{9E19B4A2-3989-4C55-AC23-623B77239237}" uniqueName="10" name="Pump_Efficiency_percent" queryTableFieldId="10"/>
    <tableColumn id="11" xr3:uid="{1BC6B0C9-74D4-4EB1-B5DF-788FD7BB2D11}" uniqueName="11" name="Downtime_Duration_minutes" queryTableFieldId="11"/>
    <tableColumn id="1" xr3:uid="{EA7C804F-988B-4A3A-A0C3-A89BE1DF4B55}" uniqueName="1" name="Year" queryTableFieldId="20"/>
    <tableColumn id="2" xr3:uid="{67B2CF49-08FF-4DAE-BC1F-ADE58C2111BD}" uniqueName="2" name="Date (Year)" queryTableFieldId="21"/>
    <tableColumn id="15" xr3:uid="{CF03C2BE-35F2-441C-9811-FF3BF5BB3F29}" uniqueName="15" name="Date (Quarter)" queryTableFieldId="22"/>
    <tableColumn id="17" xr3:uid="{0E664C16-074F-4D4E-AF92-5F9C2A1AE982}" uniqueName="17" name="Date (Month Index)" queryTableFieldId="23"/>
    <tableColumn id="18" xr3:uid="{FE145155-03EA-402A-8150-004D52BD0055}" uniqueName="18" name="Date (Month)" queryTableFieldId="24"/>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DEBFC07-B366-4CFC-91A7-1A28669A937A}" name="production_equipment_data" displayName="production_equipment_data" ref="A1:Q101" tableType="queryTable" totalsRowShown="0">
  <autoFilter ref="A1:Q101" xr:uid="{7DEBFC07-B366-4CFC-91A7-1A28669A937A}"/>
  <tableColumns count="17">
    <tableColumn id="1" xr3:uid="{42E3F941-3C5C-4A13-964F-01CEDA3FAFEE}" uniqueName="1" name="Date" queryTableFieldId="1" dataDxfId="19"/>
    <tableColumn id="2" xr3:uid="{E4BD59EC-B1EE-4FBA-B18F-7B5C38336BAC}" uniqueName="2" name="time" queryTableFieldId="2" dataDxfId="18"/>
    <tableColumn id="3" xr3:uid="{F6E2704D-48F7-47D4-A12E-E4CEC83F9B45}" uniqueName="3" name="Flow_Rate_barrels_per_day" queryTableFieldId="3" dataDxfId="17"/>
    <tableColumn id="4" xr3:uid="{EE47BA5D-775A-47FE-943B-5F02528CBB59}" uniqueName="4" name="Wellhead_Pressure_psi" queryTableFieldId="4" dataDxfId="16"/>
    <tableColumn id="12" xr3:uid="{A7970A9F-54CC-4106-9AC5-DD14988D0952}" uniqueName="12" name="Temperature_C" queryTableFieldId="12" dataDxfId="15">
      <calculatedColumnFormula>CONVERT(production_equipment_data[[#This Row],[Temperature_F]],"F","C")</calculatedColumnFormula>
    </tableColumn>
    <tableColumn id="5" xr3:uid="{29A3AD6B-2C2E-45E0-81DA-674E6BFC9E8D}" uniqueName="5" name="Temperature_F" queryTableFieldId="5" dataDxfId="14"/>
    <tableColumn id="6" xr3:uid="{EBE9FD40-26B9-4815-9D7E-9BEAE2FE98E2}" uniqueName="6" name="Gas_to_Oil_Ratio_scf_per_bbl" queryTableFieldId="6" dataDxfId="13"/>
    <tableColumn id="7" xr3:uid="{F20E1494-FBC2-4A54-9FE4-3BA8A5C0DCD4}" uniqueName="7" name="Water_Cut_percent" queryTableFieldId="7" dataDxfId="12"/>
    <tableColumn id="8" xr3:uid="{E57DC9D8-D90B-4B7D-92F6-8B168EC66844}" uniqueName="8" name="Choke_Size_inches" queryTableFieldId="8" dataDxfId="11"/>
    <tableColumn id="9" xr3:uid="{2F8CBEF4-D235-484B-B9DF-5603B61C4F9D}" uniqueName="9" name="Compressor_Output_cubic_feet_per_min" queryTableFieldId="9" dataDxfId="10"/>
    <tableColumn id="10" xr3:uid="{C1B85A60-306C-47A3-B1BA-647898EFDBF4}" uniqueName="10" name="Separator_Pressure_psi" queryTableFieldId="10" dataDxfId="9"/>
    <tableColumn id="11" xr3:uid="{12F3E0A2-E09B-477E-9DF7-9FE64E1795F3}" uniqueName="11" name="Tank_Level_gallons" queryTableFieldId="11" dataDxfId="8"/>
    <tableColumn id="14" xr3:uid="{1E27CD70-0848-4D7E-BBAF-D10BC4C21E56}" uniqueName="14" name="Year" queryTableFieldId="14"/>
    <tableColumn id="13" xr3:uid="{B07F241A-4994-492E-B4A1-5E6658AE6163}" uniqueName="13" name="Date (Year)" queryTableFieldId="15"/>
    <tableColumn id="15" xr3:uid="{B6DA2894-F490-40FF-B0D2-97847925661F}" uniqueName="15" name="Date (Quarter)" queryTableFieldId="16"/>
    <tableColumn id="16" xr3:uid="{6BEE16A5-CDAF-4488-8897-71856AEC8551}" uniqueName="16" name="Date (Month Index)" queryTableFieldId="17"/>
    <tableColumn id="17" xr3:uid="{C6D16FEC-685F-41C6-A0E2-64C486FC8E35}" uniqueName="17" name="Date (Month)" queryTableFieldId="18"/>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F7A0C9-DEC1-4C3A-9E8C-23368BF57DA5}" name="safety_monitoring_data_100_rows" displayName="safety_monitoring_data_100_rows" ref="A1:M101" tableType="queryTable" totalsRowShown="0">
  <autoFilter ref="A1:M101" xr:uid="{80F7A0C9-DEC1-4C3A-9E8C-23368BF57DA5}"/>
  <tableColumns count="13">
    <tableColumn id="1" xr3:uid="{12D449B2-ABA4-47CD-B432-32A8C6A80FED}" uniqueName="1" name="Date" queryTableFieldId="1" dataDxfId="7"/>
    <tableColumn id="2" xr3:uid="{1A53282D-32D7-46B4-9621-FFE7673D86BB}" uniqueName="2" name="time" queryTableFieldId="2" dataDxfId="6"/>
    <tableColumn id="3" xr3:uid="{4E033758-4CF5-490D-A086-3750900E2DCA}" uniqueName="3" name="HydrogenSulphide_concentration(ppm)" queryTableFieldId="3" dataDxfId="5"/>
    <tableColumn id="4" xr3:uid="{0C8F2F15-0837-481E-8158-93833E6C3C9F}" uniqueName="4" name="methane_concentration(ppm)" queryTableFieldId="4" dataDxfId="4"/>
    <tableColumn id="5" xr3:uid="{57FFC362-68B6-4745-AF8D-AEDBEFD00B7E}" uniqueName="5" name="PRV.Events" queryTableFieldId="5" dataDxfId="3"/>
    <tableColumn id="6" xr3:uid="{1E80C8F1-91E8-48FC-8F90-91B038CFDB91}" uniqueName="6" name="Fire.Smoke.Detection..Status." queryTableFieldId="6" dataDxfId="2"/>
    <tableColumn id="7" xr3:uid="{6570AEC8-A719-403F-86C8-D4B0994C1ECE}" uniqueName="7" name="BOP.Status" queryTableFieldId="7" dataDxfId="1"/>
    <tableColumn id="8" xr3:uid="{BE4CD2BA-3EA2-4627-ADD8-84BE59B09C35}" uniqueName="8" name="gas_concentration(ppm)" queryTableFieldId="8" dataDxfId="0"/>
    <tableColumn id="10" xr3:uid="{E83543D6-8013-4DEF-85C5-D7C5438B3745}" uniqueName="10" name="Year" queryTableFieldId="10"/>
    <tableColumn id="9" xr3:uid="{97A2921C-7C14-414A-9789-5631D203B538}" uniqueName="9" name="Date (Year)" queryTableFieldId="11"/>
    <tableColumn id="11" xr3:uid="{5985DD1A-DB78-4A1F-91DB-C12EF157D5F9}" uniqueName="11" name="Date (Quarter)" queryTableFieldId="12"/>
    <tableColumn id="12" xr3:uid="{E8440138-235E-4A24-8E28-CBF59C1EA420}" uniqueName="12" name="Date (Month Index)" queryTableFieldId="13"/>
    <tableColumn id="13" xr3:uid="{2328790B-FC3C-4C1C-AEA6-E819E521262D}" uniqueName="13" name="Date (Month)" queryTableFieldId="14"/>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linkedin.com/in/kwoba-fredrick-23960417a/" TargetMode="External"/><Relationship Id="rId1" Type="http://schemas.openxmlformats.org/officeDocument/2006/relationships/hyperlink" Target="mailto:kwobafredrick98@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1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EF0D-D1A0-4483-93CF-5E322C1E3895}">
  <dimension ref="A1:O24"/>
  <sheetViews>
    <sheetView showGridLines="0" workbookViewId="0">
      <selection activeCell="G24" sqref="G24"/>
    </sheetView>
  </sheetViews>
  <sheetFormatPr defaultRowHeight="15" x14ac:dyDescent="0.25"/>
  <cols>
    <col min="4" max="4" width="28.5703125" customWidth="1"/>
    <col min="9" max="9" width="32.5703125" bestFit="1" customWidth="1"/>
    <col min="12" max="12" width="32.5703125" bestFit="1" customWidth="1"/>
  </cols>
  <sheetData>
    <row r="1" spans="1:15" x14ac:dyDescent="0.25">
      <c r="A1" s="43"/>
      <c r="B1" s="43"/>
      <c r="C1" s="43"/>
      <c r="D1" s="47" t="s">
        <v>179</v>
      </c>
      <c r="E1" s="48"/>
      <c r="F1" s="48"/>
      <c r="G1" s="48"/>
      <c r="H1" s="48"/>
      <c r="I1" s="48"/>
      <c r="J1" s="48"/>
      <c r="K1" s="48"/>
      <c r="L1" s="48"/>
      <c r="M1" s="48"/>
      <c r="N1" s="48"/>
      <c r="O1" s="48"/>
    </row>
    <row r="2" spans="1:15" x14ac:dyDescent="0.25">
      <c r="A2" s="43"/>
      <c r="B2" s="43"/>
      <c r="C2" s="43"/>
      <c r="D2" s="48"/>
      <c r="E2" s="48"/>
      <c r="F2" s="48"/>
      <c r="G2" s="48"/>
      <c r="H2" s="48"/>
      <c r="I2" s="48"/>
      <c r="J2" s="48"/>
      <c r="K2" s="48"/>
      <c r="L2" s="48"/>
      <c r="M2" s="48"/>
      <c r="N2" s="48"/>
      <c r="O2" s="48"/>
    </row>
    <row r="3" spans="1:15" x14ac:dyDescent="0.25">
      <c r="D3" s="49" t="s">
        <v>180</v>
      </c>
      <c r="E3" s="48"/>
      <c r="F3" s="48"/>
    </row>
    <row r="4" spans="1:15" x14ac:dyDescent="0.25">
      <c r="I4" s="36" t="s">
        <v>186</v>
      </c>
    </row>
    <row r="5" spans="1:15" x14ac:dyDescent="0.25">
      <c r="D5" s="36" t="s">
        <v>165</v>
      </c>
      <c r="I5" s="36"/>
    </row>
    <row r="6" spans="1:15" x14ac:dyDescent="0.25">
      <c r="D6" s="36"/>
      <c r="I6" s="36" t="s">
        <v>187</v>
      </c>
    </row>
    <row r="7" spans="1:15" x14ac:dyDescent="0.25">
      <c r="D7" s="36" t="s">
        <v>166</v>
      </c>
      <c r="I7" s="36"/>
    </row>
    <row r="8" spans="1:15" x14ac:dyDescent="0.25">
      <c r="D8" s="36"/>
      <c r="I8" s="36" t="s">
        <v>173</v>
      </c>
    </row>
    <row r="9" spans="1:15" x14ac:dyDescent="0.25">
      <c r="D9" s="36" t="s">
        <v>167</v>
      </c>
      <c r="I9" s="36"/>
    </row>
    <row r="10" spans="1:15" x14ac:dyDescent="0.25">
      <c r="D10" s="36"/>
      <c r="I10" s="36" t="s">
        <v>174</v>
      </c>
    </row>
    <row r="11" spans="1:15" x14ac:dyDescent="0.25">
      <c r="D11" s="36" t="s">
        <v>168</v>
      </c>
      <c r="I11" s="36"/>
    </row>
    <row r="12" spans="1:15" x14ac:dyDescent="0.25">
      <c r="D12" s="36"/>
      <c r="I12" s="36" t="s">
        <v>175</v>
      </c>
    </row>
    <row r="13" spans="1:15" x14ac:dyDescent="0.25">
      <c r="D13" s="36" t="s">
        <v>169</v>
      </c>
      <c r="I13" s="36"/>
    </row>
    <row r="14" spans="1:15" x14ac:dyDescent="0.25">
      <c r="D14" s="36"/>
      <c r="I14" s="36" t="s">
        <v>176</v>
      </c>
    </row>
    <row r="15" spans="1:15" x14ac:dyDescent="0.25">
      <c r="D15" s="36" t="s">
        <v>170</v>
      </c>
      <c r="I15" s="36"/>
    </row>
    <row r="16" spans="1:15" x14ac:dyDescent="0.25">
      <c r="D16" s="36"/>
      <c r="I16" s="36" t="s">
        <v>177</v>
      </c>
    </row>
    <row r="17" spans="4:9" x14ac:dyDescent="0.25">
      <c r="D17" s="36" t="s">
        <v>171</v>
      </c>
      <c r="I17" s="36"/>
    </row>
    <row r="18" spans="4:9" x14ac:dyDescent="0.25">
      <c r="D18" s="36"/>
      <c r="I18" s="36" t="s">
        <v>178</v>
      </c>
    </row>
    <row r="19" spans="4:9" x14ac:dyDescent="0.25">
      <c r="D19" s="36" t="s">
        <v>172</v>
      </c>
    </row>
    <row r="20" spans="4:9" x14ac:dyDescent="0.25">
      <c r="D20" s="36"/>
    </row>
    <row r="21" spans="4:9" x14ac:dyDescent="0.25">
      <c r="E21" s="46" t="s">
        <v>181</v>
      </c>
      <c r="F21" t="s">
        <v>182</v>
      </c>
    </row>
    <row r="22" spans="4:9" x14ac:dyDescent="0.25">
      <c r="E22" s="46" t="s">
        <v>183</v>
      </c>
      <c r="F22" s="45" t="s">
        <v>184</v>
      </c>
    </row>
    <row r="23" spans="4:9" x14ac:dyDescent="0.25">
      <c r="E23" s="46" t="s">
        <v>185</v>
      </c>
      <c r="F23" s="45" t="s">
        <v>188</v>
      </c>
    </row>
    <row r="24" spans="4:9" x14ac:dyDescent="0.25">
      <c r="E24" s="46"/>
    </row>
  </sheetData>
  <mergeCells count="2">
    <mergeCell ref="D1:O2"/>
    <mergeCell ref="D3:F3"/>
  </mergeCells>
  <hyperlinks>
    <hyperlink ref="F22" r:id="rId1" xr:uid="{E8056D31-F1E7-4BE6-AEB9-D82172D174A3}"/>
    <hyperlink ref="F23" r:id="rId2" xr:uid="{4216740B-0925-4923-BA2F-32D53A59C094}"/>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ED11-485F-4347-A6E5-A1FBE888523A}">
  <dimension ref="A1:T101"/>
  <sheetViews>
    <sheetView topLeftCell="Q1" workbookViewId="0">
      <selection activeCell="AG27" sqref="AG27"/>
    </sheetView>
  </sheetViews>
  <sheetFormatPr defaultRowHeight="15" x14ac:dyDescent="0.25"/>
  <cols>
    <col min="1" max="1" width="10.7109375" bestFit="1" customWidth="1"/>
    <col min="2" max="2" width="8.140625" bestFit="1" customWidth="1"/>
    <col min="3" max="3" width="26.7109375" style="18" bestFit="1" customWidth="1"/>
    <col min="4" max="4" width="21.5703125" bestFit="1" customWidth="1"/>
    <col min="5" max="5" width="18.42578125" bestFit="1" customWidth="1"/>
    <col min="6" max="6" width="29" style="17" bestFit="1" customWidth="1"/>
    <col min="7" max="7" width="28" style="18" bestFit="1" customWidth="1"/>
    <col min="8" max="8" width="25.140625" style="17" bestFit="1" customWidth="1"/>
    <col min="9" max="9" width="25" bestFit="1" customWidth="1"/>
    <col min="10" max="10" width="22.5703125" bestFit="1" customWidth="1"/>
    <col min="11" max="11" width="24.85546875" bestFit="1" customWidth="1"/>
    <col min="12" max="12" width="26.28515625" bestFit="1" customWidth="1"/>
    <col min="13" max="13" width="30.140625" bestFit="1" customWidth="1"/>
    <col min="14" max="14" width="7.28515625" bestFit="1" customWidth="1"/>
    <col min="15" max="15" width="13.28515625" bestFit="1" customWidth="1"/>
    <col min="16" max="16" width="16.28515625" bestFit="1" customWidth="1"/>
    <col min="17" max="17" width="21" bestFit="1" customWidth="1"/>
    <col min="18" max="18" width="15.42578125" bestFit="1" customWidth="1"/>
  </cols>
  <sheetData>
    <row r="1" spans="1:20" x14ac:dyDescent="0.25">
      <c r="A1" t="s">
        <v>2</v>
      </c>
      <c r="B1" t="s">
        <v>3</v>
      </c>
      <c r="C1" t="s">
        <v>86</v>
      </c>
      <c r="D1" s="18" t="s">
        <v>45</v>
      </c>
      <c r="E1" t="s">
        <v>46</v>
      </c>
      <c r="F1" t="s">
        <v>47</v>
      </c>
      <c r="G1" s="17" t="s">
        <v>48</v>
      </c>
      <c r="H1" s="18" t="s">
        <v>55</v>
      </c>
      <c r="I1" s="17" t="s">
        <v>49</v>
      </c>
      <c r="J1" t="s">
        <v>50</v>
      </c>
      <c r="K1" t="s">
        <v>51</v>
      </c>
      <c r="L1" t="s">
        <v>52</v>
      </c>
      <c r="M1" t="s">
        <v>53</v>
      </c>
      <c r="N1" t="s">
        <v>110</v>
      </c>
      <c r="O1" t="s">
        <v>92</v>
      </c>
      <c r="P1" t="s">
        <v>93</v>
      </c>
      <c r="Q1" t="s">
        <v>94</v>
      </c>
      <c r="R1" t="s">
        <v>95</v>
      </c>
    </row>
    <row r="2" spans="1:20" x14ac:dyDescent="0.25">
      <c r="A2" s="2">
        <v>45565</v>
      </c>
      <c r="B2" s="3">
        <v>0.91388888888888886</v>
      </c>
      <c r="C2" s="18">
        <f>20*maintenance_condition_monitoring_data[[#This Row],[Vibration_Levels_Hz]]</f>
        <v>18</v>
      </c>
      <c r="D2" s="18">
        <v>0.9</v>
      </c>
      <c r="E2" s="18">
        <v>86.68</v>
      </c>
      <c r="F2" s="18">
        <v>2.02</v>
      </c>
      <c r="G2" s="17">
        <v>185</v>
      </c>
      <c r="H2" s="18">
        <f>CONVERT(maintenance_condition_monitoring_data[[#This Row],[Bearing_Temperature_F]],"F","C")</f>
        <v>115</v>
      </c>
      <c r="I2" s="17">
        <v>239</v>
      </c>
      <c r="J2">
        <v>79</v>
      </c>
      <c r="K2">
        <v>26</v>
      </c>
      <c r="L2">
        <v>78.41</v>
      </c>
      <c r="M2">
        <v>110</v>
      </c>
      <c r="N2">
        <v>2024</v>
      </c>
      <c r="O2" t="s">
        <v>25</v>
      </c>
      <c r="P2" t="s">
        <v>23</v>
      </c>
      <c r="Q2">
        <v>9</v>
      </c>
      <c r="R2" t="s">
        <v>34</v>
      </c>
    </row>
    <row r="3" spans="1:20" x14ac:dyDescent="0.25">
      <c r="A3" s="2">
        <v>45561</v>
      </c>
      <c r="B3" s="3">
        <v>0.53194444444444444</v>
      </c>
      <c r="C3" s="18">
        <f>20*maintenance_condition_monitoring_data[[#This Row],[Vibration_Levels_Hz]]</f>
        <v>31</v>
      </c>
      <c r="D3" s="18">
        <v>1.55</v>
      </c>
      <c r="E3" s="18">
        <v>39.14</v>
      </c>
      <c r="F3" s="18">
        <v>3.05</v>
      </c>
      <c r="G3" s="17">
        <v>350</v>
      </c>
      <c r="H3" s="18">
        <f>CONVERT(maintenance_condition_monitoring_data[[#This Row],[Bearing_Temperature_F]],"F","C")</f>
        <v>81.666666666666671</v>
      </c>
      <c r="I3" s="17">
        <v>179</v>
      </c>
      <c r="J3">
        <v>133</v>
      </c>
      <c r="K3">
        <v>20</v>
      </c>
      <c r="L3">
        <v>94.04</v>
      </c>
      <c r="M3">
        <v>33</v>
      </c>
      <c r="N3">
        <v>2024</v>
      </c>
      <c r="O3" t="s">
        <v>25</v>
      </c>
      <c r="P3" t="s">
        <v>23</v>
      </c>
      <c r="Q3">
        <v>9</v>
      </c>
      <c r="R3" t="s">
        <v>34</v>
      </c>
    </row>
    <row r="4" spans="1:20" x14ac:dyDescent="0.25">
      <c r="A4" s="2">
        <v>45555</v>
      </c>
      <c r="B4" s="3">
        <v>0.38750000000000001</v>
      </c>
      <c r="C4" s="18">
        <f>20*maintenance_condition_monitoring_data[[#This Row],[Vibration_Levels_Hz]]</f>
        <v>12.2</v>
      </c>
      <c r="D4" s="18">
        <v>0.61</v>
      </c>
      <c r="E4" s="18">
        <v>71.150000000000006</v>
      </c>
      <c r="F4" s="18">
        <v>2.9</v>
      </c>
      <c r="G4" s="17">
        <v>920</v>
      </c>
      <c r="H4" s="18">
        <f>CONVERT(maintenance_condition_monitoring_data[[#This Row],[Bearing_Temperature_F]],"F","C")</f>
        <v>93.333333333333329</v>
      </c>
      <c r="I4" s="17">
        <v>200</v>
      </c>
      <c r="J4">
        <v>121</v>
      </c>
      <c r="K4">
        <v>79</v>
      </c>
      <c r="L4">
        <v>93.41</v>
      </c>
      <c r="M4">
        <v>65</v>
      </c>
      <c r="N4">
        <v>2024</v>
      </c>
      <c r="O4" t="s">
        <v>25</v>
      </c>
      <c r="P4" t="s">
        <v>23</v>
      </c>
      <c r="Q4">
        <v>9</v>
      </c>
      <c r="R4" t="s">
        <v>34</v>
      </c>
      <c r="T4" t="s">
        <v>117</v>
      </c>
    </row>
    <row r="5" spans="1:20" x14ac:dyDescent="0.25">
      <c r="A5" s="2">
        <v>45545</v>
      </c>
      <c r="B5" s="3">
        <v>0.84791666666666665</v>
      </c>
      <c r="C5" s="18">
        <f>20*maintenance_condition_monitoring_data[[#This Row],[Vibration_Levels_Hz]]</f>
        <v>28.599999999999998</v>
      </c>
      <c r="D5" s="18">
        <v>1.43</v>
      </c>
      <c r="E5" s="18">
        <v>100</v>
      </c>
      <c r="F5" s="18">
        <v>4.3600000000000003</v>
      </c>
      <c r="G5" s="17">
        <v>141</v>
      </c>
      <c r="H5" s="18">
        <f>CONVERT(maintenance_condition_monitoring_data[[#This Row],[Bearing_Temperature_F]],"F","C")</f>
        <v>78.333333333333329</v>
      </c>
      <c r="I5" s="17">
        <v>173</v>
      </c>
      <c r="J5">
        <v>142</v>
      </c>
      <c r="K5">
        <v>65</v>
      </c>
      <c r="L5">
        <v>99.61</v>
      </c>
      <c r="M5">
        <v>92</v>
      </c>
      <c r="N5">
        <v>2024</v>
      </c>
      <c r="O5" t="s">
        <v>25</v>
      </c>
      <c r="P5" t="s">
        <v>23</v>
      </c>
      <c r="Q5">
        <v>9</v>
      </c>
      <c r="R5" t="s">
        <v>34</v>
      </c>
      <c r="T5">
        <f>AVERAGE(M:M)</f>
        <v>54.66</v>
      </c>
    </row>
    <row r="6" spans="1:20" x14ac:dyDescent="0.25">
      <c r="A6" s="2">
        <v>45545</v>
      </c>
      <c r="B6" s="3">
        <v>0.23472222222222222</v>
      </c>
      <c r="C6" s="18">
        <f>20*maintenance_condition_monitoring_data[[#This Row],[Vibration_Levels_Hz]]</f>
        <v>34.200000000000003</v>
      </c>
      <c r="D6" s="18">
        <v>1.71</v>
      </c>
      <c r="E6" s="18">
        <v>83.54</v>
      </c>
      <c r="F6" s="18">
        <v>0.54</v>
      </c>
      <c r="G6" s="17">
        <v>654</v>
      </c>
      <c r="H6" s="18">
        <f>CONVERT(maintenance_condition_monitoring_data[[#This Row],[Bearing_Temperature_F]],"F","C")</f>
        <v>110.55555555555556</v>
      </c>
      <c r="I6" s="17">
        <v>231</v>
      </c>
      <c r="J6">
        <v>73</v>
      </c>
      <c r="K6">
        <v>87</v>
      </c>
      <c r="L6">
        <v>79.44</v>
      </c>
      <c r="M6">
        <v>29</v>
      </c>
      <c r="N6">
        <v>2024</v>
      </c>
      <c r="O6" t="s">
        <v>25</v>
      </c>
      <c r="P6" t="s">
        <v>23</v>
      </c>
      <c r="Q6">
        <v>9</v>
      </c>
      <c r="R6" t="s">
        <v>34</v>
      </c>
    </row>
    <row r="7" spans="1:20" x14ac:dyDescent="0.25">
      <c r="A7" s="2">
        <v>45544</v>
      </c>
      <c r="B7" s="3">
        <v>0.17083333333333334</v>
      </c>
      <c r="C7" s="18">
        <f>20*maintenance_condition_monitoring_data[[#This Row],[Vibration_Levels_Hz]]</f>
        <v>10.600000000000001</v>
      </c>
      <c r="D7" s="18">
        <v>0.53</v>
      </c>
      <c r="E7" s="18">
        <v>51.11</v>
      </c>
      <c r="F7" s="18">
        <v>4.04</v>
      </c>
      <c r="G7" s="17">
        <v>907</v>
      </c>
      <c r="H7" s="18">
        <f>CONVERT(maintenance_condition_monitoring_data[[#This Row],[Bearing_Temperature_F]],"F","C")</f>
        <v>100</v>
      </c>
      <c r="I7" s="17">
        <v>212</v>
      </c>
      <c r="J7">
        <v>116</v>
      </c>
      <c r="K7">
        <v>85</v>
      </c>
      <c r="L7">
        <v>84.42</v>
      </c>
      <c r="M7">
        <v>16</v>
      </c>
      <c r="N7">
        <v>2024</v>
      </c>
      <c r="O7" t="s">
        <v>25</v>
      </c>
      <c r="P7" t="s">
        <v>23</v>
      </c>
      <c r="Q7">
        <v>9</v>
      </c>
      <c r="R7" t="s">
        <v>34</v>
      </c>
    </row>
    <row r="8" spans="1:20" x14ac:dyDescent="0.25">
      <c r="A8" s="2">
        <v>45532</v>
      </c>
      <c r="B8" s="3">
        <v>0.4201388888888889</v>
      </c>
      <c r="C8" s="18">
        <f>20*maintenance_condition_monitoring_data[[#This Row],[Vibration_Levels_Hz]]</f>
        <v>20.2</v>
      </c>
      <c r="D8" s="18">
        <v>1.01</v>
      </c>
      <c r="E8" s="18">
        <v>97.08</v>
      </c>
      <c r="F8" s="18">
        <v>1.39</v>
      </c>
      <c r="G8" s="17">
        <v>538</v>
      </c>
      <c r="H8" s="18">
        <f>CONVERT(maintenance_condition_monitoring_data[[#This Row],[Bearing_Temperature_F]],"F","C")</f>
        <v>83.888888888888886</v>
      </c>
      <c r="I8" s="17">
        <v>183</v>
      </c>
      <c r="J8">
        <v>77</v>
      </c>
      <c r="K8">
        <v>54</v>
      </c>
      <c r="L8">
        <v>74.72</v>
      </c>
      <c r="M8">
        <v>113</v>
      </c>
      <c r="N8">
        <v>2024</v>
      </c>
      <c r="O8" t="s">
        <v>25</v>
      </c>
      <c r="P8" t="s">
        <v>23</v>
      </c>
      <c r="Q8">
        <v>8</v>
      </c>
      <c r="R8" t="s">
        <v>33</v>
      </c>
    </row>
    <row r="9" spans="1:20" x14ac:dyDescent="0.25">
      <c r="A9" s="2">
        <v>45529</v>
      </c>
      <c r="B9" s="3">
        <v>0.21319444444444444</v>
      </c>
      <c r="C9" s="18">
        <f>20*maintenance_condition_monitoring_data[[#This Row],[Vibration_Levels_Hz]]</f>
        <v>15.8</v>
      </c>
      <c r="D9" s="18">
        <v>0.79</v>
      </c>
      <c r="E9" s="18">
        <v>43.6</v>
      </c>
      <c r="F9" s="18">
        <v>1.81</v>
      </c>
      <c r="G9" s="17">
        <v>987</v>
      </c>
      <c r="H9" s="18">
        <f>CONVERT(maintenance_condition_monitoring_data[[#This Row],[Bearing_Temperature_F]],"F","C")</f>
        <v>106.66666666666666</v>
      </c>
      <c r="I9" s="17">
        <v>224</v>
      </c>
      <c r="J9">
        <v>53</v>
      </c>
      <c r="K9">
        <v>0</v>
      </c>
      <c r="L9">
        <v>66.73</v>
      </c>
      <c r="M9">
        <v>49</v>
      </c>
      <c r="N9">
        <v>2024</v>
      </c>
      <c r="O9" t="s">
        <v>25</v>
      </c>
      <c r="P9" t="s">
        <v>23</v>
      </c>
      <c r="Q9">
        <v>8</v>
      </c>
      <c r="R9" t="s">
        <v>33</v>
      </c>
    </row>
    <row r="10" spans="1:20" x14ac:dyDescent="0.25">
      <c r="A10" s="2">
        <v>45520</v>
      </c>
      <c r="B10" s="3">
        <v>7.2916666666666671E-2</v>
      </c>
      <c r="C10" s="18">
        <f>20*maintenance_condition_monitoring_data[[#This Row],[Vibration_Levels_Hz]]</f>
        <v>15.8</v>
      </c>
      <c r="D10" s="18">
        <v>0.79</v>
      </c>
      <c r="E10" s="18">
        <v>86.73</v>
      </c>
      <c r="F10" s="18">
        <v>2.78</v>
      </c>
      <c r="G10" s="17">
        <v>909</v>
      </c>
      <c r="H10" s="18">
        <f>CONVERT(maintenance_condition_monitoring_data[[#This Row],[Bearing_Temperature_F]],"F","C")</f>
        <v>90</v>
      </c>
      <c r="I10" s="17">
        <v>194</v>
      </c>
      <c r="J10">
        <v>83</v>
      </c>
      <c r="K10">
        <v>69</v>
      </c>
      <c r="L10">
        <v>64.78</v>
      </c>
      <c r="M10">
        <v>116</v>
      </c>
      <c r="N10">
        <v>2024</v>
      </c>
      <c r="O10" t="s">
        <v>25</v>
      </c>
      <c r="P10" t="s">
        <v>23</v>
      </c>
      <c r="Q10">
        <v>8</v>
      </c>
      <c r="R10" t="s">
        <v>33</v>
      </c>
    </row>
    <row r="11" spans="1:20" x14ac:dyDescent="0.25">
      <c r="A11" s="2">
        <v>45507</v>
      </c>
      <c r="B11" s="3">
        <v>0.70625000000000004</v>
      </c>
      <c r="C11" s="18">
        <f>20*maintenance_condition_monitoring_data[[#This Row],[Vibration_Levels_Hz]]</f>
        <v>33</v>
      </c>
      <c r="D11" s="18">
        <v>1.65</v>
      </c>
      <c r="E11" s="18">
        <v>45.75</v>
      </c>
      <c r="F11" s="18">
        <v>0.9</v>
      </c>
      <c r="G11" s="17">
        <v>448</v>
      </c>
      <c r="H11" s="18">
        <f>CONVERT(maintenance_condition_monitoring_data[[#This Row],[Bearing_Temperature_F]],"F","C")</f>
        <v>97.777777777777771</v>
      </c>
      <c r="I11" s="17">
        <v>208</v>
      </c>
      <c r="J11">
        <v>117</v>
      </c>
      <c r="K11">
        <v>97</v>
      </c>
      <c r="L11">
        <v>66.69</v>
      </c>
      <c r="M11">
        <v>18</v>
      </c>
      <c r="N11">
        <v>2024</v>
      </c>
      <c r="O11" t="s">
        <v>25</v>
      </c>
      <c r="P11" t="s">
        <v>23</v>
      </c>
      <c r="Q11">
        <v>8</v>
      </c>
      <c r="R11" t="s">
        <v>33</v>
      </c>
    </row>
    <row r="12" spans="1:20" x14ac:dyDescent="0.25">
      <c r="A12" s="2">
        <v>45506</v>
      </c>
      <c r="B12" s="3">
        <v>0.46111111111111114</v>
      </c>
      <c r="C12" s="18">
        <f>20*maintenance_condition_monitoring_data[[#This Row],[Vibration_Levels_Hz]]</f>
        <v>16.399999999999999</v>
      </c>
      <c r="D12" s="18">
        <v>0.82</v>
      </c>
      <c r="E12" s="18">
        <v>77.41</v>
      </c>
      <c r="F12" s="18">
        <v>3.02</v>
      </c>
      <c r="G12" s="17">
        <v>993</v>
      </c>
      <c r="H12" s="18">
        <f>CONVERT(maintenance_condition_monitoring_data[[#This Row],[Bearing_Temperature_F]],"F","C")</f>
        <v>79.444444444444443</v>
      </c>
      <c r="I12" s="17">
        <v>175</v>
      </c>
      <c r="J12">
        <v>68</v>
      </c>
      <c r="K12">
        <v>65</v>
      </c>
      <c r="L12">
        <v>70.83</v>
      </c>
      <c r="M12">
        <v>15</v>
      </c>
      <c r="N12">
        <v>2024</v>
      </c>
      <c r="O12" t="s">
        <v>25</v>
      </c>
      <c r="P12" t="s">
        <v>23</v>
      </c>
      <c r="Q12">
        <v>8</v>
      </c>
      <c r="R12" t="s">
        <v>33</v>
      </c>
    </row>
    <row r="13" spans="1:20" x14ac:dyDescent="0.25">
      <c r="A13" s="2">
        <v>45487</v>
      </c>
      <c r="B13" s="3">
        <v>0.95486111111111116</v>
      </c>
      <c r="C13" s="18">
        <f>20*maintenance_condition_monitoring_data[[#This Row],[Vibration_Levels_Hz]]</f>
        <v>19</v>
      </c>
      <c r="D13" s="18">
        <v>0.95</v>
      </c>
      <c r="E13" s="18">
        <v>92.15</v>
      </c>
      <c r="F13" s="18">
        <v>2.27</v>
      </c>
      <c r="G13" s="17">
        <v>846</v>
      </c>
      <c r="H13" s="18">
        <f>CONVERT(maintenance_condition_monitoring_data[[#This Row],[Bearing_Temperature_F]],"F","C")</f>
        <v>82.777777777777771</v>
      </c>
      <c r="I13" s="17">
        <v>181</v>
      </c>
      <c r="J13">
        <v>73</v>
      </c>
      <c r="K13">
        <v>38</v>
      </c>
      <c r="L13">
        <v>63.88</v>
      </c>
      <c r="M13">
        <v>50</v>
      </c>
      <c r="N13">
        <v>2024</v>
      </c>
      <c r="O13" t="s">
        <v>25</v>
      </c>
      <c r="P13" t="s">
        <v>23</v>
      </c>
      <c r="Q13">
        <v>7</v>
      </c>
      <c r="R13" t="s">
        <v>32</v>
      </c>
    </row>
    <row r="14" spans="1:20" x14ac:dyDescent="0.25">
      <c r="A14" s="2">
        <v>45469</v>
      </c>
      <c r="B14" s="3">
        <v>0.17777777777777778</v>
      </c>
      <c r="C14" s="18">
        <f>20*maintenance_condition_monitoring_data[[#This Row],[Vibration_Levels_Hz]]</f>
        <v>25</v>
      </c>
      <c r="D14" s="18">
        <v>1.25</v>
      </c>
      <c r="E14" s="18">
        <v>66.58</v>
      </c>
      <c r="F14" s="18">
        <v>0.94</v>
      </c>
      <c r="G14" s="17">
        <v>583</v>
      </c>
      <c r="H14" s="18">
        <f>CONVERT(maintenance_condition_monitoring_data[[#This Row],[Bearing_Temperature_F]],"F","C")</f>
        <v>106.11111111111111</v>
      </c>
      <c r="I14" s="17">
        <v>223</v>
      </c>
      <c r="J14">
        <v>81</v>
      </c>
      <c r="K14">
        <v>77</v>
      </c>
      <c r="L14">
        <v>64.650000000000006</v>
      </c>
      <c r="M14">
        <v>1</v>
      </c>
      <c r="N14">
        <v>2024</v>
      </c>
      <c r="O14" t="s">
        <v>25</v>
      </c>
      <c r="P14" t="s">
        <v>22</v>
      </c>
      <c r="Q14">
        <v>6</v>
      </c>
      <c r="R14" t="s">
        <v>31</v>
      </c>
    </row>
    <row r="15" spans="1:20" x14ac:dyDescent="0.25">
      <c r="A15" s="2">
        <v>45463</v>
      </c>
      <c r="B15" s="3">
        <v>0.90138888888888891</v>
      </c>
      <c r="C15" s="18">
        <f>20*maintenance_condition_monitoring_data[[#This Row],[Vibration_Levels_Hz]]</f>
        <v>31.6</v>
      </c>
      <c r="D15" s="18">
        <v>1.58</v>
      </c>
      <c r="E15" s="18">
        <v>30.17</v>
      </c>
      <c r="F15" s="18">
        <v>3.59</v>
      </c>
      <c r="G15" s="17">
        <v>729</v>
      </c>
      <c r="H15" s="18">
        <f>CONVERT(maintenance_condition_monitoring_data[[#This Row],[Bearing_Temperature_F]],"F","C")</f>
        <v>68.888888888888886</v>
      </c>
      <c r="I15" s="17">
        <v>156</v>
      </c>
      <c r="J15">
        <v>50</v>
      </c>
      <c r="K15">
        <v>88</v>
      </c>
      <c r="L15">
        <v>84.01</v>
      </c>
      <c r="M15">
        <v>34</v>
      </c>
      <c r="N15">
        <v>2024</v>
      </c>
      <c r="O15" t="s">
        <v>25</v>
      </c>
      <c r="P15" t="s">
        <v>22</v>
      </c>
      <c r="Q15">
        <v>6</v>
      </c>
      <c r="R15" t="s">
        <v>31</v>
      </c>
    </row>
    <row r="16" spans="1:20" x14ac:dyDescent="0.25">
      <c r="A16" s="2">
        <v>45455</v>
      </c>
      <c r="B16" s="3">
        <v>0.94374999999999998</v>
      </c>
      <c r="C16" s="18">
        <f>20*maintenance_condition_monitoring_data[[#This Row],[Vibration_Levels_Hz]]</f>
        <v>37.400000000000006</v>
      </c>
      <c r="D16" s="18">
        <v>1.87</v>
      </c>
      <c r="E16" s="18">
        <v>98.66</v>
      </c>
      <c r="F16" s="18">
        <v>4.3899999999999997</v>
      </c>
      <c r="G16" s="17">
        <v>943</v>
      </c>
      <c r="H16" s="18">
        <f>CONVERT(maintenance_condition_monitoring_data[[#This Row],[Bearing_Temperature_F]],"F","C")</f>
        <v>71.111111111111114</v>
      </c>
      <c r="I16" s="17">
        <v>160</v>
      </c>
      <c r="J16">
        <v>68</v>
      </c>
      <c r="K16">
        <v>15</v>
      </c>
      <c r="L16">
        <v>65.48</v>
      </c>
      <c r="M16">
        <v>21</v>
      </c>
      <c r="N16">
        <v>2024</v>
      </c>
      <c r="O16" t="s">
        <v>25</v>
      </c>
      <c r="P16" t="s">
        <v>22</v>
      </c>
      <c r="Q16">
        <v>6</v>
      </c>
      <c r="R16" t="s">
        <v>31</v>
      </c>
    </row>
    <row r="17" spans="1:18" x14ac:dyDescent="0.25">
      <c r="A17" s="2">
        <v>45450</v>
      </c>
      <c r="B17" s="3">
        <v>0.46805555555555556</v>
      </c>
      <c r="C17" s="18">
        <f>20*maintenance_condition_monitoring_data[[#This Row],[Vibration_Levels_Hz]]</f>
        <v>13.600000000000001</v>
      </c>
      <c r="D17" s="18">
        <v>0.68</v>
      </c>
      <c r="E17" s="18">
        <v>56.84</v>
      </c>
      <c r="F17" s="18">
        <v>3.58</v>
      </c>
      <c r="G17" s="17">
        <v>713</v>
      </c>
      <c r="H17" s="18">
        <f>CONVERT(maintenance_condition_monitoring_data[[#This Row],[Bearing_Temperature_F]],"F","C")</f>
        <v>93.333333333333329</v>
      </c>
      <c r="I17" s="17">
        <v>200</v>
      </c>
      <c r="J17">
        <v>124</v>
      </c>
      <c r="K17">
        <v>42</v>
      </c>
      <c r="L17">
        <v>69.16</v>
      </c>
      <c r="M17">
        <v>21</v>
      </c>
      <c r="N17">
        <v>2024</v>
      </c>
      <c r="O17" t="s">
        <v>25</v>
      </c>
      <c r="P17" t="s">
        <v>22</v>
      </c>
      <c r="Q17">
        <v>6</v>
      </c>
      <c r="R17" t="s">
        <v>31</v>
      </c>
    </row>
    <row r="18" spans="1:18" x14ac:dyDescent="0.25">
      <c r="A18" s="2">
        <v>45441</v>
      </c>
      <c r="B18" s="3">
        <v>0.41249999999999998</v>
      </c>
      <c r="C18" s="18">
        <f>20*maintenance_condition_monitoring_data[[#This Row],[Vibration_Levels_Hz]]</f>
        <v>29.2</v>
      </c>
      <c r="D18" s="18">
        <v>1.46</v>
      </c>
      <c r="E18" s="18">
        <v>77.58</v>
      </c>
      <c r="F18" s="18">
        <v>4.3499999999999996</v>
      </c>
      <c r="G18" s="17">
        <v>219</v>
      </c>
      <c r="H18" s="18">
        <f>CONVERT(maintenance_condition_monitoring_data[[#This Row],[Bearing_Temperature_F]],"F","C")</f>
        <v>108.33333333333333</v>
      </c>
      <c r="I18" s="17">
        <v>227</v>
      </c>
      <c r="J18">
        <v>137</v>
      </c>
      <c r="K18">
        <v>11</v>
      </c>
      <c r="L18">
        <v>74.2</v>
      </c>
      <c r="M18">
        <v>110</v>
      </c>
      <c r="N18">
        <v>2024</v>
      </c>
      <c r="O18" t="s">
        <v>25</v>
      </c>
      <c r="P18" t="s">
        <v>22</v>
      </c>
      <c r="Q18">
        <v>5</v>
      </c>
      <c r="R18" t="s">
        <v>30</v>
      </c>
    </row>
    <row r="19" spans="1:18" x14ac:dyDescent="0.25">
      <c r="A19" s="2">
        <v>45428</v>
      </c>
      <c r="B19" s="3">
        <v>0.63263888888888886</v>
      </c>
      <c r="C19" s="18">
        <f>20*maintenance_condition_monitoring_data[[#This Row],[Vibration_Levels_Hz]]</f>
        <v>35</v>
      </c>
      <c r="D19" s="18">
        <v>1.75</v>
      </c>
      <c r="E19" s="18">
        <v>76.459999999999994</v>
      </c>
      <c r="F19" s="18">
        <v>4.34</v>
      </c>
      <c r="G19" s="17">
        <v>856</v>
      </c>
      <c r="H19" s="18">
        <f>CONVERT(maintenance_condition_monitoring_data[[#This Row],[Bearing_Temperature_F]],"F","C")</f>
        <v>107.77777777777777</v>
      </c>
      <c r="I19" s="17">
        <v>226</v>
      </c>
      <c r="J19">
        <v>140</v>
      </c>
      <c r="K19">
        <v>42</v>
      </c>
      <c r="L19">
        <v>87.27</v>
      </c>
      <c r="M19">
        <v>77</v>
      </c>
      <c r="N19">
        <v>2024</v>
      </c>
      <c r="O19" t="s">
        <v>25</v>
      </c>
      <c r="P19" t="s">
        <v>22</v>
      </c>
      <c r="Q19">
        <v>5</v>
      </c>
      <c r="R19" t="s">
        <v>30</v>
      </c>
    </row>
    <row r="20" spans="1:18" x14ac:dyDescent="0.25">
      <c r="A20" s="2">
        <v>45410</v>
      </c>
      <c r="B20" s="3">
        <v>0.89375000000000004</v>
      </c>
      <c r="C20" s="18">
        <f>20*maintenance_condition_monitoring_data[[#This Row],[Vibration_Levels_Hz]]</f>
        <v>36.6</v>
      </c>
      <c r="D20" s="18">
        <v>1.83</v>
      </c>
      <c r="E20" s="18">
        <v>74.12</v>
      </c>
      <c r="F20" s="18">
        <v>4.12</v>
      </c>
      <c r="G20" s="17">
        <v>191</v>
      </c>
      <c r="H20" s="18">
        <f>CONVERT(maintenance_condition_monitoring_data[[#This Row],[Bearing_Temperature_F]],"F","C")</f>
        <v>75</v>
      </c>
      <c r="I20" s="17">
        <v>167</v>
      </c>
      <c r="J20">
        <v>94</v>
      </c>
      <c r="K20">
        <v>28</v>
      </c>
      <c r="L20">
        <v>70.91</v>
      </c>
      <c r="M20">
        <v>63</v>
      </c>
      <c r="N20">
        <v>2024</v>
      </c>
      <c r="O20" t="s">
        <v>25</v>
      </c>
      <c r="P20" t="s">
        <v>22</v>
      </c>
      <c r="Q20">
        <v>4</v>
      </c>
      <c r="R20" t="s">
        <v>29</v>
      </c>
    </row>
    <row r="21" spans="1:18" x14ac:dyDescent="0.25">
      <c r="A21" s="2">
        <v>45405</v>
      </c>
      <c r="B21" s="3">
        <v>4.5138888888888888E-2</v>
      </c>
      <c r="C21" s="18">
        <f>20*maintenance_condition_monitoring_data[[#This Row],[Vibration_Levels_Hz]]</f>
        <v>30.6</v>
      </c>
      <c r="D21" s="18">
        <v>1.53</v>
      </c>
      <c r="E21" s="18">
        <v>55.49</v>
      </c>
      <c r="F21" s="18">
        <v>0.9</v>
      </c>
      <c r="G21" s="17">
        <v>836</v>
      </c>
      <c r="H21" s="18">
        <f>CONVERT(maintenance_condition_monitoring_data[[#This Row],[Bearing_Temperature_F]],"F","C")</f>
        <v>68.333333333333329</v>
      </c>
      <c r="I21" s="17">
        <v>155</v>
      </c>
      <c r="J21">
        <v>65</v>
      </c>
      <c r="K21">
        <v>27</v>
      </c>
      <c r="L21">
        <v>76.14</v>
      </c>
      <c r="M21">
        <v>80</v>
      </c>
      <c r="N21">
        <v>2024</v>
      </c>
      <c r="O21" t="s">
        <v>25</v>
      </c>
      <c r="P21" t="s">
        <v>22</v>
      </c>
      <c r="Q21">
        <v>4</v>
      </c>
      <c r="R21" t="s">
        <v>29</v>
      </c>
    </row>
    <row r="22" spans="1:18" x14ac:dyDescent="0.25">
      <c r="A22" s="2">
        <v>45404</v>
      </c>
      <c r="B22" s="3">
        <v>1.8749999999999999E-2</v>
      </c>
      <c r="C22" s="18">
        <f>20*maintenance_condition_monitoring_data[[#This Row],[Vibration_Levels_Hz]]</f>
        <v>29.2</v>
      </c>
      <c r="D22" s="18">
        <v>1.46</v>
      </c>
      <c r="E22" s="18">
        <v>38.590000000000003</v>
      </c>
      <c r="F22" s="18">
        <v>0.43</v>
      </c>
      <c r="G22" s="17">
        <v>374</v>
      </c>
      <c r="H22" s="18">
        <f>CONVERT(maintenance_condition_monitoring_data[[#This Row],[Bearing_Temperature_F]],"F","C")</f>
        <v>108.88888888888889</v>
      </c>
      <c r="I22" s="17">
        <v>228</v>
      </c>
      <c r="J22">
        <v>95</v>
      </c>
      <c r="K22">
        <v>19</v>
      </c>
      <c r="L22">
        <v>96.6</v>
      </c>
      <c r="M22">
        <v>83</v>
      </c>
      <c r="N22">
        <v>2024</v>
      </c>
      <c r="O22" t="s">
        <v>25</v>
      </c>
      <c r="P22" t="s">
        <v>22</v>
      </c>
      <c r="Q22">
        <v>4</v>
      </c>
      <c r="R22" t="s">
        <v>29</v>
      </c>
    </row>
    <row r="23" spans="1:18" x14ac:dyDescent="0.25">
      <c r="A23" s="2">
        <v>45396</v>
      </c>
      <c r="B23" s="3">
        <v>0.9145833333333333</v>
      </c>
      <c r="C23" s="18">
        <f>20*maintenance_condition_monitoring_data[[#This Row],[Vibration_Levels_Hz]]</f>
        <v>35</v>
      </c>
      <c r="D23" s="18">
        <v>1.75</v>
      </c>
      <c r="E23" s="18">
        <v>39.659999999999997</v>
      </c>
      <c r="F23" s="18">
        <v>2.27</v>
      </c>
      <c r="G23" s="17">
        <v>944</v>
      </c>
      <c r="H23" s="18">
        <f>CONVERT(maintenance_condition_monitoring_data[[#This Row],[Bearing_Temperature_F]],"F","C")</f>
        <v>70.555555555555557</v>
      </c>
      <c r="I23" s="17">
        <v>159</v>
      </c>
      <c r="J23">
        <v>75</v>
      </c>
      <c r="K23">
        <v>29</v>
      </c>
      <c r="L23">
        <v>80.66</v>
      </c>
      <c r="M23">
        <v>43</v>
      </c>
      <c r="N23">
        <v>2024</v>
      </c>
      <c r="O23" t="s">
        <v>25</v>
      </c>
      <c r="P23" t="s">
        <v>22</v>
      </c>
      <c r="Q23">
        <v>4</v>
      </c>
      <c r="R23" t="s">
        <v>29</v>
      </c>
    </row>
    <row r="24" spans="1:18" x14ac:dyDescent="0.25">
      <c r="A24" s="2">
        <v>45386</v>
      </c>
      <c r="B24" s="3">
        <v>0.69652777777777775</v>
      </c>
      <c r="C24" s="18">
        <f>20*maintenance_condition_monitoring_data[[#This Row],[Vibration_Levels_Hz]]</f>
        <v>22.400000000000002</v>
      </c>
      <c r="D24" s="18">
        <v>1.1200000000000001</v>
      </c>
      <c r="E24" s="18">
        <v>51.38</v>
      </c>
      <c r="F24" s="18">
        <v>2.67</v>
      </c>
      <c r="G24" s="17">
        <v>835</v>
      </c>
      <c r="H24" s="18">
        <f>CONVERT(maintenance_condition_monitoring_data[[#This Row],[Bearing_Temperature_F]],"F","C")</f>
        <v>74.444444444444443</v>
      </c>
      <c r="I24" s="17">
        <v>166</v>
      </c>
      <c r="J24">
        <v>137</v>
      </c>
      <c r="K24">
        <v>39</v>
      </c>
      <c r="L24">
        <v>75.55</v>
      </c>
      <c r="M24">
        <v>81</v>
      </c>
      <c r="N24">
        <v>2024</v>
      </c>
      <c r="O24" t="s">
        <v>25</v>
      </c>
      <c r="P24" t="s">
        <v>22</v>
      </c>
      <c r="Q24">
        <v>4</v>
      </c>
      <c r="R24" t="s">
        <v>29</v>
      </c>
    </row>
    <row r="25" spans="1:18" x14ac:dyDescent="0.25">
      <c r="A25" s="2">
        <v>45377</v>
      </c>
      <c r="B25" s="3">
        <v>0.23333333333333334</v>
      </c>
      <c r="C25" s="18">
        <f>20*maintenance_condition_monitoring_data[[#This Row],[Vibration_Levels_Hz]]</f>
        <v>35.799999999999997</v>
      </c>
      <c r="D25" s="18">
        <v>1.79</v>
      </c>
      <c r="E25" s="18">
        <v>83.5</v>
      </c>
      <c r="F25" s="18">
        <v>2.62</v>
      </c>
      <c r="G25" s="17">
        <v>617</v>
      </c>
      <c r="H25" s="18">
        <f>CONVERT(maintenance_condition_monitoring_data[[#This Row],[Bearing_Temperature_F]],"F","C")</f>
        <v>117.77777777777777</v>
      </c>
      <c r="I25" s="17">
        <v>244</v>
      </c>
      <c r="J25">
        <v>108</v>
      </c>
      <c r="K25">
        <v>98</v>
      </c>
      <c r="L25">
        <v>78.36</v>
      </c>
      <c r="M25">
        <v>118</v>
      </c>
      <c r="N25">
        <v>2024</v>
      </c>
      <c r="O25" t="s">
        <v>25</v>
      </c>
      <c r="P25" t="s">
        <v>21</v>
      </c>
      <c r="Q25">
        <v>3</v>
      </c>
      <c r="R25" t="s">
        <v>28</v>
      </c>
    </row>
    <row r="26" spans="1:18" x14ac:dyDescent="0.25">
      <c r="A26" s="2">
        <v>45376</v>
      </c>
      <c r="B26" s="3">
        <v>0.15625</v>
      </c>
      <c r="C26" s="18">
        <f>20*maintenance_condition_monitoring_data[[#This Row],[Vibration_Levels_Hz]]</f>
        <v>13.4</v>
      </c>
      <c r="D26" s="18">
        <v>0.67</v>
      </c>
      <c r="E26" s="18">
        <v>85.55</v>
      </c>
      <c r="F26" s="18">
        <v>1.19</v>
      </c>
      <c r="G26" s="17">
        <v>479</v>
      </c>
      <c r="H26" s="18">
        <f>CONVERT(maintenance_condition_monitoring_data[[#This Row],[Bearing_Temperature_F]],"F","C")</f>
        <v>78.333333333333329</v>
      </c>
      <c r="I26" s="17">
        <v>173</v>
      </c>
      <c r="J26">
        <v>114</v>
      </c>
      <c r="K26">
        <v>23</v>
      </c>
      <c r="L26">
        <v>82.32</v>
      </c>
      <c r="M26">
        <v>59</v>
      </c>
      <c r="N26">
        <v>2024</v>
      </c>
      <c r="O26" t="s">
        <v>25</v>
      </c>
      <c r="P26" t="s">
        <v>21</v>
      </c>
      <c r="Q26">
        <v>3</v>
      </c>
      <c r="R26" t="s">
        <v>28</v>
      </c>
    </row>
    <row r="27" spans="1:18" x14ac:dyDescent="0.25">
      <c r="A27" s="2">
        <v>45364</v>
      </c>
      <c r="B27" s="3">
        <v>0.97013888888888888</v>
      </c>
      <c r="C27" s="18">
        <f>20*maintenance_condition_monitoring_data[[#This Row],[Vibration_Levels_Hz]]</f>
        <v>30.2</v>
      </c>
      <c r="D27" s="18">
        <v>1.51</v>
      </c>
      <c r="E27" s="18">
        <v>41.05</v>
      </c>
      <c r="F27" s="18">
        <v>2.11</v>
      </c>
      <c r="G27" s="17">
        <v>333</v>
      </c>
      <c r="H27" s="18">
        <f>CONVERT(maintenance_condition_monitoring_data[[#This Row],[Bearing_Temperature_F]],"F","C")</f>
        <v>72.777777777777771</v>
      </c>
      <c r="I27" s="17">
        <v>163</v>
      </c>
      <c r="J27">
        <v>67</v>
      </c>
      <c r="K27">
        <v>11</v>
      </c>
      <c r="L27">
        <v>91.52</v>
      </c>
      <c r="M27">
        <v>95</v>
      </c>
      <c r="N27">
        <v>2024</v>
      </c>
      <c r="O27" t="s">
        <v>25</v>
      </c>
      <c r="P27" t="s">
        <v>21</v>
      </c>
      <c r="Q27">
        <v>3</v>
      </c>
      <c r="R27" t="s">
        <v>28</v>
      </c>
    </row>
    <row r="28" spans="1:18" x14ac:dyDescent="0.25">
      <c r="A28" s="2">
        <v>45362</v>
      </c>
      <c r="B28" s="3">
        <v>0.3576388888888889</v>
      </c>
      <c r="C28" s="18">
        <f>20*maintenance_condition_monitoring_data[[#This Row],[Vibration_Levels_Hz]]</f>
        <v>32.799999999999997</v>
      </c>
      <c r="D28" s="18">
        <v>1.64</v>
      </c>
      <c r="E28" s="18">
        <v>37.68</v>
      </c>
      <c r="F28" s="18">
        <v>1.02</v>
      </c>
      <c r="G28" s="17">
        <v>882</v>
      </c>
      <c r="H28" s="18">
        <f>CONVERT(maintenance_condition_monitoring_data[[#This Row],[Bearing_Temperature_F]],"F","C")</f>
        <v>115</v>
      </c>
      <c r="I28" s="17">
        <v>239</v>
      </c>
      <c r="J28">
        <v>65</v>
      </c>
      <c r="K28">
        <v>10</v>
      </c>
      <c r="L28">
        <v>98.66</v>
      </c>
      <c r="M28">
        <v>108</v>
      </c>
      <c r="N28">
        <v>2024</v>
      </c>
      <c r="O28" t="s">
        <v>25</v>
      </c>
      <c r="P28" t="s">
        <v>21</v>
      </c>
      <c r="Q28">
        <v>3</v>
      </c>
      <c r="R28" t="s">
        <v>28</v>
      </c>
    </row>
    <row r="29" spans="1:18" x14ac:dyDescent="0.25">
      <c r="A29" s="2">
        <v>45351</v>
      </c>
      <c r="B29" s="3">
        <v>9.2361111111111116E-2</v>
      </c>
      <c r="C29" s="18">
        <f>20*maintenance_condition_monitoring_data[[#This Row],[Vibration_Levels_Hz]]</f>
        <v>21.200000000000003</v>
      </c>
      <c r="D29" s="18">
        <v>1.06</v>
      </c>
      <c r="E29" s="18">
        <v>38.729999999999997</v>
      </c>
      <c r="F29" s="18">
        <v>1.19</v>
      </c>
      <c r="G29" s="17">
        <v>594</v>
      </c>
      <c r="H29" s="18">
        <f>CONVERT(maintenance_condition_monitoring_data[[#This Row],[Bearing_Temperature_F]],"F","C")</f>
        <v>95.555555555555557</v>
      </c>
      <c r="I29" s="17">
        <v>204</v>
      </c>
      <c r="J29">
        <v>77</v>
      </c>
      <c r="K29">
        <v>51</v>
      </c>
      <c r="L29">
        <v>73.3</v>
      </c>
      <c r="M29">
        <v>40</v>
      </c>
      <c r="N29">
        <v>2024</v>
      </c>
      <c r="O29" t="s">
        <v>25</v>
      </c>
      <c r="P29" t="s">
        <v>21</v>
      </c>
      <c r="Q29">
        <v>2</v>
      </c>
      <c r="R29" t="s">
        <v>27</v>
      </c>
    </row>
    <row r="30" spans="1:18" x14ac:dyDescent="0.25">
      <c r="A30" s="2">
        <v>45349</v>
      </c>
      <c r="B30" s="3">
        <v>0.35972222222222222</v>
      </c>
      <c r="C30" s="18">
        <f>20*maintenance_condition_monitoring_data[[#This Row],[Vibration_Levels_Hz]]</f>
        <v>30</v>
      </c>
      <c r="D30" s="18">
        <v>1.5</v>
      </c>
      <c r="E30" s="18">
        <v>31.41</v>
      </c>
      <c r="F30" s="18">
        <v>1.89</v>
      </c>
      <c r="G30" s="17">
        <v>598</v>
      </c>
      <c r="H30" s="18">
        <f>CONVERT(maintenance_condition_monitoring_data[[#This Row],[Bearing_Temperature_F]],"F","C")</f>
        <v>82.222222222222214</v>
      </c>
      <c r="I30" s="17">
        <v>180</v>
      </c>
      <c r="J30">
        <v>79</v>
      </c>
      <c r="K30">
        <v>41</v>
      </c>
      <c r="L30">
        <v>70.73</v>
      </c>
      <c r="M30">
        <v>119</v>
      </c>
      <c r="N30">
        <v>2024</v>
      </c>
      <c r="O30" t="s">
        <v>25</v>
      </c>
      <c r="P30" t="s">
        <v>21</v>
      </c>
      <c r="Q30">
        <v>2</v>
      </c>
      <c r="R30" t="s">
        <v>27</v>
      </c>
    </row>
    <row r="31" spans="1:18" x14ac:dyDescent="0.25">
      <c r="A31" s="2">
        <v>45337</v>
      </c>
      <c r="B31" s="3">
        <v>0.81527777777777777</v>
      </c>
      <c r="C31" s="18">
        <f>20*maintenance_condition_monitoring_data[[#This Row],[Vibration_Levels_Hz]]</f>
        <v>38.199999999999996</v>
      </c>
      <c r="D31" s="18">
        <v>1.91</v>
      </c>
      <c r="E31" s="18">
        <v>63.8</v>
      </c>
      <c r="F31" s="18">
        <v>2.27</v>
      </c>
      <c r="G31" s="17">
        <v>691</v>
      </c>
      <c r="H31" s="18">
        <f>CONVERT(maintenance_condition_monitoring_data[[#This Row],[Bearing_Temperature_F]],"F","C")</f>
        <v>65.555555555555557</v>
      </c>
      <c r="I31" s="17">
        <v>150</v>
      </c>
      <c r="J31">
        <v>129</v>
      </c>
      <c r="K31">
        <v>62</v>
      </c>
      <c r="L31">
        <v>98.21</v>
      </c>
      <c r="M31">
        <v>38</v>
      </c>
      <c r="N31">
        <v>2024</v>
      </c>
      <c r="O31" t="s">
        <v>25</v>
      </c>
      <c r="P31" t="s">
        <v>21</v>
      </c>
      <c r="Q31">
        <v>2</v>
      </c>
      <c r="R31" t="s">
        <v>27</v>
      </c>
    </row>
    <row r="32" spans="1:18" x14ac:dyDescent="0.25">
      <c r="A32" s="2">
        <v>45333</v>
      </c>
      <c r="B32" s="3">
        <v>0.51249999999999996</v>
      </c>
      <c r="C32" s="18">
        <f>20*maintenance_condition_monitoring_data[[#This Row],[Vibration_Levels_Hz]]</f>
        <v>39</v>
      </c>
      <c r="D32" s="18">
        <v>1.95</v>
      </c>
      <c r="E32" s="18">
        <v>40.94</v>
      </c>
      <c r="F32" s="18">
        <v>4.41</v>
      </c>
      <c r="G32" s="17">
        <v>355</v>
      </c>
      <c r="H32" s="18">
        <f>CONVERT(maintenance_condition_monitoring_data[[#This Row],[Bearing_Temperature_F]],"F","C")</f>
        <v>110</v>
      </c>
      <c r="I32" s="17">
        <v>230</v>
      </c>
      <c r="J32">
        <v>125</v>
      </c>
      <c r="K32">
        <v>86</v>
      </c>
      <c r="L32">
        <v>65.569999999999993</v>
      </c>
      <c r="M32">
        <v>18</v>
      </c>
      <c r="N32">
        <v>2024</v>
      </c>
      <c r="O32" t="s">
        <v>25</v>
      </c>
      <c r="P32" t="s">
        <v>21</v>
      </c>
      <c r="Q32">
        <v>2</v>
      </c>
      <c r="R32" t="s">
        <v>27</v>
      </c>
    </row>
    <row r="33" spans="1:18" x14ac:dyDescent="0.25">
      <c r="A33" s="2">
        <v>45332</v>
      </c>
      <c r="B33" s="3">
        <v>0.77569444444444446</v>
      </c>
      <c r="C33" s="18">
        <f>20*maintenance_condition_monitoring_data[[#This Row],[Vibration_Levels_Hz]]</f>
        <v>17</v>
      </c>
      <c r="D33" s="18">
        <v>0.85</v>
      </c>
      <c r="E33" s="18">
        <v>50.45</v>
      </c>
      <c r="F33" s="18">
        <v>0.73</v>
      </c>
      <c r="G33" s="17">
        <v>605</v>
      </c>
      <c r="H33" s="18">
        <f>CONVERT(maintenance_condition_monitoring_data[[#This Row],[Bearing_Temperature_F]],"F","C")</f>
        <v>108.88888888888889</v>
      </c>
      <c r="I33" s="17">
        <v>228</v>
      </c>
      <c r="J33">
        <v>112</v>
      </c>
      <c r="K33">
        <v>58</v>
      </c>
      <c r="L33">
        <v>60.6</v>
      </c>
      <c r="M33">
        <v>78</v>
      </c>
      <c r="N33">
        <v>2024</v>
      </c>
      <c r="O33" t="s">
        <v>25</v>
      </c>
      <c r="P33" t="s">
        <v>21</v>
      </c>
      <c r="Q33">
        <v>2</v>
      </c>
      <c r="R33" t="s">
        <v>27</v>
      </c>
    </row>
    <row r="34" spans="1:18" x14ac:dyDescent="0.25">
      <c r="A34" s="2">
        <v>45332</v>
      </c>
      <c r="B34" s="3">
        <v>6.805555555555555E-2</v>
      </c>
      <c r="C34" s="18">
        <f>20*maintenance_condition_monitoring_data[[#This Row],[Vibration_Levels_Hz]]</f>
        <v>19.2</v>
      </c>
      <c r="D34" s="18">
        <v>0.96</v>
      </c>
      <c r="E34" s="18">
        <v>57.51</v>
      </c>
      <c r="F34" s="18">
        <v>0.02</v>
      </c>
      <c r="G34" s="17">
        <v>866</v>
      </c>
      <c r="H34" s="18">
        <f>CONVERT(maintenance_condition_monitoring_data[[#This Row],[Bearing_Temperature_F]],"F","C")</f>
        <v>118.88888888888889</v>
      </c>
      <c r="I34" s="17">
        <v>246</v>
      </c>
      <c r="J34">
        <v>86</v>
      </c>
      <c r="K34">
        <v>10</v>
      </c>
      <c r="L34">
        <v>91.78</v>
      </c>
      <c r="M34">
        <v>93</v>
      </c>
      <c r="N34">
        <v>2024</v>
      </c>
      <c r="O34" t="s">
        <v>25</v>
      </c>
      <c r="P34" t="s">
        <v>21</v>
      </c>
      <c r="Q34">
        <v>2</v>
      </c>
      <c r="R34" t="s">
        <v>27</v>
      </c>
    </row>
    <row r="35" spans="1:18" x14ac:dyDescent="0.25">
      <c r="A35" s="2">
        <v>45331</v>
      </c>
      <c r="B35" s="3">
        <v>0.98402777777777772</v>
      </c>
      <c r="C35" s="18">
        <f>20*maintenance_condition_monitoring_data[[#This Row],[Vibration_Levels_Hz]]</f>
        <v>12.4</v>
      </c>
      <c r="D35" s="18">
        <v>0.62</v>
      </c>
      <c r="E35" s="18">
        <v>49.5</v>
      </c>
      <c r="F35" s="18">
        <v>0.24</v>
      </c>
      <c r="G35" s="17">
        <v>978</v>
      </c>
      <c r="H35" s="18">
        <f>CONVERT(maintenance_condition_monitoring_data[[#This Row],[Bearing_Temperature_F]],"F","C")</f>
        <v>85</v>
      </c>
      <c r="I35" s="17">
        <v>185</v>
      </c>
      <c r="J35">
        <v>116</v>
      </c>
      <c r="K35">
        <v>13</v>
      </c>
      <c r="L35">
        <v>69.08</v>
      </c>
      <c r="M35">
        <v>32</v>
      </c>
      <c r="N35">
        <v>2024</v>
      </c>
      <c r="O35" t="s">
        <v>25</v>
      </c>
      <c r="P35" t="s">
        <v>21</v>
      </c>
      <c r="Q35">
        <v>2</v>
      </c>
      <c r="R35" t="s">
        <v>27</v>
      </c>
    </row>
    <row r="36" spans="1:18" x14ac:dyDescent="0.25">
      <c r="A36" s="2">
        <v>45329</v>
      </c>
      <c r="B36" s="3">
        <v>0.78472222222222221</v>
      </c>
      <c r="C36" s="18">
        <f>20*maintenance_condition_monitoring_data[[#This Row],[Vibration_Levels_Hz]]</f>
        <v>16</v>
      </c>
      <c r="D36" s="18">
        <v>0.8</v>
      </c>
      <c r="E36" s="18">
        <v>57.07</v>
      </c>
      <c r="F36" s="18">
        <v>3.99</v>
      </c>
      <c r="G36" s="17">
        <v>604</v>
      </c>
      <c r="H36" s="18">
        <f>CONVERT(maintenance_condition_monitoring_data[[#This Row],[Bearing_Temperature_F]],"F","C")</f>
        <v>68.888888888888886</v>
      </c>
      <c r="I36" s="17">
        <v>156</v>
      </c>
      <c r="J36">
        <v>96</v>
      </c>
      <c r="K36">
        <v>23</v>
      </c>
      <c r="L36">
        <v>90.79</v>
      </c>
      <c r="M36">
        <v>20</v>
      </c>
      <c r="N36">
        <v>2024</v>
      </c>
      <c r="O36" t="s">
        <v>25</v>
      </c>
      <c r="P36" t="s">
        <v>21</v>
      </c>
      <c r="Q36">
        <v>2</v>
      </c>
      <c r="R36" t="s">
        <v>27</v>
      </c>
    </row>
    <row r="37" spans="1:18" x14ac:dyDescent="0.25">
      <c r="A37" s="2">
        <v>45320</v>
      </c>
      <c r="B37" s="3">
        <v>0.17916666666666667</v>
      </c>
      <c r="C37" s="18">
        <f>20*maintenance_condition_monitoring_data[[#This Row],[Vibration_Levels_Hz]]</f>
        <v>37.400000000000006</v>
      </c>
      <c r="D37" s="18">
        <v>1.87</v>
      </c>
      <c r="E37" s="18">
        <v>90.12</v>
      </c>
      <c r="F37" s="18">
        <v>4.9000000000000004</v>
      </c>
      <c r="G37" s="17">
        <v>201</v>
      </c>
      <c r="H37" s="18">
        <f>CONVERT(maintenance_condition_monitoring_data[[#This Row],[Bearing_Temperature_F]],"F","C")</f>
        <v>73.888888888888886</v>
      </c>
      <c r="I37" s="17">
        <v>165</v>
      </c>
      <c r="J37">
        <v>66</v>
      </c>
      <c r="K37">
        <v>21</v>
      </c>
      <c r="L37">
        <v>68.38</v>
      </c>
      <c r="M37">
        <v>118</v>
      </c>
      <c r="N37">
        <v>2024</v>
      </c>
      <c r="O37" t="s">
        <v>25</v>
      </c>
      <c r="P37" t="s">
        <v>21</v>
      </c>
      <c r="Q37">
        <v>1</v>
      </c>
      <c r="R37" t="s">
        <v>26</v>
      </c>
    </row>
    <row r="38" spans="1:18" x14ac:dyDescent="0.25">
      <c r="A38" s="2">
        <v>45316</v>
      </c>
      <c r="B38" s="3">
        <v>0.78263888888888888</v>
      </c>
      <c r="C38" s="18">
        <f>20*maintenance_condition_monitoring_data[[#This Row],[Vibration_Levels_Hz]]</f>
        <v>13.799999999999999</v>
      </c>
      <c r="D38" s="18">
        <v>0.69</v>
      </c>
      <c r="E38" s="18">
        <v>50.39</v>
      </c>
      <c r="F38" s="18">
        <v>2.34</v>
      </c>
      <c r="G38" s="17">
        <v>507</v>
      </c>
      <c r="H38" s="18">
        <f>CONVERT(maintenance_condition_monitoring_data[[#This Row],[Bearing_Temperature_F]],"F","C")</f>
        <v>72.777777777777771</v>
      </c>
      <c r="I38" s="17">
        <v>163</v>
      </c>
      <c r="J38">
        <v>107</v>
      </c>
      <c r="K38">
        <v>54</v>
      </c>
      <c r="L38">
        <v>60.22</v>
      </c>
      <c r="M38">
        <v>41</v>
      </c>
      <c r="N38">
        <v>2024</v>
      </c>
      <c r="O38" t="s">
        <v>25</v>
      </c>
      <c r="P38" t="s">
        <v>21</v>
      </c>
      <c r="Q38">
        <v>1</v>
      </c>
      <c r="R38" t="s">
        <v>26</v>
      </c>
    </row>
    <row r="39" spans="1:18" x14ac:dyDescent="0.25">
      <c r="A39" s="2">
        <v>45312</v>
      </c>
      <c r="B39" s="3">
        <v>0.56597222222222221</v>
      </c>
      <c r="C39" s="18">
        <f>20*maintenance_condition_monitoring_data[[#This Row],[Vibration_Levels_Hz]]</f>
        <v>14.2</v>
      </c>
      <c r="D39" s="18">
        <v>0.71</v>
      </c>
      <c r="E39" s="18">
        <v>38.020000000000003</v>
      </c>
      <c r="F39" s="18">
        <v>3</v>
      </c>
      <c r="G39" s="17">
        <v>219</v>
      </c>
      <c r="H39" s="18">
        <f>CONVERT(maintenance_condition_monitoring_data[[#This Row],[Bearing_Temperature_F]],"F","C")</f>
        <v>68.888888888888886</v>
      </c>
      <c r="I39" s="17">
        <v>156</v>
      </c>
      <c r="J39">
        <v>79</v>
      </c>
      <c r="K39">
        <v>56</v>
      </c>
      <c r="L39">
        <v>83.7</v>
      </c>
      <c r="M39">
        <v>71</v>
      </c>
      <c r="N39">
        <v>2024</v>
      </c>
      <c r="O39" t="s">
        <v>25</v>
      </c>
      <c r="P39" t="s">
        <v>21</v>
      </c>
      <c r="Q39">
        <v>1</v>
      </c>
      <c r="R39" t="s">
        <v>26</v>
      </c>
    </row>
    <row r="40" spans="1:18" x14ac:dyDescent="0.25">
      <c r="A40" s="2">
        <v>45301</v>
      </c>
      <c r="B40" s="3">
        <v>0.3215277777777778</v>
      </c>
      <c r="C40" s="18">
        <f>20*maintenance_condition_monitoring_data[[#This Row],[Vibration_Levels_Hz]]</f>
        <v>33.199999999999996</v>
      </c>
      <c r="D40" s="18">
        <v>1.66</v>
      </c>
      <c r="E40" s="18">
        <v>85.86</v>
      </c>
      <c r="F40" s="18">
        <v>1.29</v>
      </c>
      <c r="G40" s="17">
        <v>376</v>
      </c>
      <c r="H40" s="18">
        <f>CONVERT(maintenance_condition_monitoring_data[[#This Row],[Bearing_Temperature_F]],"F","C")</f>
        <v>105.55555555555556</v>
      </c>
      <c r="I40" s="17">
        <v>222</v>
      </c>
      <c r="J40">
        <v>65</v>
      </c>
      <c r="K40">
        <v>91</v>
      </c>
      <c r="L40">
        <v>73.45</v>
      </c>
      <c r="M40">
        <v>37</v>
      </c>
      <c r="N40">
        <v>2024</v>
      </c>
      <c r="O40" t="s">
        <v>25</v>
      </c>
      <c r="P40" t="s">
        <v>21</v>
      </c>
      <c r="Q40">
        <v>1</v>
      </c>
      <c r="R40" t="s">
        <v>26</v>
      </c>
    </row>
    <row r="41" spans="1:18" x14ac:dyDescent="0.25">
      <c r="A41" s="2">
        <v>45294</v>
      </c>
      <c r="B41" s="3">
        <v>0.55138888888888893</v>
      </c>
      <c r="C41" s="18">
        <f>20*maintenance_condition_monitoring_data[[#This Row],[Vibration_Levels_Hz]]</f>
        <v>14.6</v>
      </c>
      <c r="D41" s="18">
        <v>0.73</v>
      </c>
      <c r="E41" s="18">
        <v>40.19</v>
      </c>
      <c r="F41" s="18">
        <v>1.1499999999999999</v>
      </c>
      <c r="G41" s="17">
        <v>770</v>
      </c>
      <c r="H41" s="18">
        <f>CONVERT(maintenance_condition_monitoring_data[[#This Row],[Bearing_Temperature_F]],"F","C")</f>
        <v>100.55555555555556</v>
      </c>
      <c r="I41" s="17">
        <v>213</v>
      </c>
      <c r="J41">
        <v>145</v>
      </c>
      <c r="K41">
        <v>25</v>
      </c>
      <c r="L41">
        <v>62.9</v>
      </c>
      <c r="M41">
        <v>95</v>
      </c>
      <c r="N41">
        <v>2024</v>
      </c>
      <c r="O41" t="s">
        <v>25</v>
      </c>
      <c r="P41" t="s">
        <v>21</v>
      </c>
      <c r="Q41">
        <v>1</v>
      </c>
      <c r="R41" t="s">
        <v>26</v>
      </c>
    </row>
    <row r="42" spans="1:18" x14ac:dyDescent="0.25">
      <c r="A42" s="2">
        <v>45286</v>
      </c>
      <c r="B42" s="3">
        <v>0.36388888888888887</v>
      </c>
      <c r="C42" s="18">
        <f>20*maintenance_condition_monitoring_data[[#This Row],[Vibration_Levels_Hz]]</f>
        <v>14.399999999999999</v>
      </c>
      <c r="D42" s="18">
        <v>0.72</v>
      </c>
      <c r="E42" s="18">
        <v>58.57</v>
      </c>
      <c r="F42" s="18">
        <v>0.28999999999999998</v>
      </c>
      <c r="G42" s="17">
        <v>806</v>
      </c>
      <c r="H42" s="18">
        <f>CONVERT(maintenance_condition_monitoring_data[[#This Row],[Bearing_Temperature_F]],"F","C")</f>
        <v>86.666666666666671</v>
      </c>
      <c r="I42" s="17">
        <v>188</v>
      </c>
      <c r="J42">
        <v>136</v>
      </c>
      <c r="K42">
        <v>87</v>
      </c>
      <c r="L42">
        <v>96.71</v>
      </c>
      <c r="M42">
        <v>103</v>
      </c>
      <c r="N42">
        <v>2023</v>
      </c>
      <c r="O42" t="s">
        <v>20</v>
      </c>
      <c r="P42" t="s">
        <v>24</v>
      </c>
      <c r="Q42">
        <v>12</v>
      </c>
      <c r="R42" t="s">
        <v>37</v>
      </c>
    </row>
    <row r="43" spans="1:18" x14ac:dyDescent="0.25">
      <c r="A43" s="2">
        <v>45280</v>
      </c>
      <c r="B43" s="3">
        <v>0.52361111111111114</v>
      </c>
      <c r="C43" s="18">
        <f>20*maintenance_condition_monitoring_data[[#This Row],[Vibration_Levels_Hz]]</f>
        <v>24.6</v>
      </c>
      <c r="D43" s="18">
        <v>1.23</v>
      </c>
      <c r="E43" s="18">
        <v>84.5</v>
      </c>
      <c r="F43" s="18">
        <v>3.51</v>
      </c>
      <c r="G43" s="17">
        <v>394</v>
      </c>
      <c r="H43" s="18">
        <f>CONVERT(maintenance_condition_monitoring_data[[#This Row],[Bearing_Temperature_F]],"F","C")</f>
        <v>66.111111111111114</v>
      </c>
      <c r="I43" s="17">
        <v>151</v>
      </c>
      <c r="J43">
        <v>84</v>
      </c>
      <c r="K43">
        <v>47</v>
      </c>
      <c r="L43">
        <v>82.48</v>
      </c>
      <c r="M43">
        <v>65</v>
      </c>
      <c r="N43">
        <v>2023</v>
      </c>
      <c r="O43" t="s">
        <v>20</v>
      </c>
      <c r="P43" t="s">
        <v>24</v>
      </c>
      <c r="Q43">
        <v>12</v>
      </c>
      <c r="R43" t="s">
        <v>37</v>
      </c>
    </row>
    <row r="44" spans="1:18" x14ac:dyDescent="0.25">
      <c r="A44" s="2">
        <v>45274</v>
      </c>
      <c r="B44" s="3">
        <v>0.99583333333333335</v>
      </c>
      <c r="C44" s="18">
        <f>20*maintenance_condition_monitoring_data[[#This Row],[Vibration_Levels_Hz]]</f>
        <v>11.6</v>
      </c>
      <c r="D44" s="18">
        <v>0.57999999999999996</v>
      </c>
      <c r="E44" s="18">
        <v>91.15</v>
      </c>
      <c r="F44" s="18">
        <v>1.2</v>
      </c>
      <c r="G44" s="17">
        <v>476</v>
      </c>
      <c r="H44" s="18">
        <f>CONVERT(maintenance_condition_monitoring_data[[#This Row],[Bearing_Temperature_F]],"F","C")</f>
        <v>121.11111111111111</v>
      </c>
      <c r="I44" s="17">
        <v>250</v>
      </c>
      <c r="J44">
        <v>134</v>
      </c>
      <c r="K44">
        <v>67</v>
      </c>
      <c r="L44">
        <v>83.84</v>
      </c>
      <c r="M44">
        <v>48</v>
      </c>
      <c r="N44">
        <v>2023</v>
      </c>
      <c r="O44" t="s">
        <v>20</v>
      </c>
      <c r="P44" t="s">
        <v>24</v>
      </c>
      <c r="Q44">
        <v>12</v>
      </c>
      <c r="R44" t="s">
        <v>37</v>
      </c>
    </row>
    <row r="45" spans="1:18" x14ac:dyDescent="0.25">
      <c r="A45" s="2">
        <v>45270</v>
      </c>
      <c r="B45" s="3">
        <v>0.84166666666666667</v>
      </c>
      <c r="C45" s="18">
        <f>20*maintenance_condition_monitoring_data[[#This Row],[Vibration_Levels_Hz]]</f>
        <v>20</v>
      </c>
      <c r="D45" s="18">
        <v>1</v>
      </c>
      <c r="E45" s="18">
        <v>32.67</v>
      </c>
      <c r="F45" s="18">
        <v>3.29</v>
      </c>
      <c r="G45" s="17">
        <v>406</v>
      </c>
      <c r="H45" s="18">
        <f>CONVERT(maintenance_condition_monitoring_data[[#This Row],[Bearing_Temperature_F]],"F","C")</f>
        <v>112.22222222222221</v>
      </c>
      <c r="I45" s="17">
        <v>234</v>
      </c>
      <c r="J45">
        <v>136</v>
      </c>
      <c r="K45">
        <v>46</v>
      </c>
      <c r="L45">
        <v>99.01</v>
      </c>
      <c r="M45">
        <v>96</v>
      </c>
      <c r="N45">
        <v>2023</v>
      </c>
      <c r="O45" t="s">
        <v>20</v>
      </c>
      <c r="P45" t="s">
        <v>24</v>
      </c>
      <c r="Q45">
        <v>12</v>
      </c>
      <c r="R45" t="s">
        <v>37</v>
      </c>
    </row>
    <row r="46" spans="1:18" x14ac:dyDescent="0.25">
      <c r="A46" s="2">
        <v>45269</v>
      </c>
      <c r="B46" s="3">
        <v>0.62361111111111112</v>
      </c>
      <c r="C46" s="18">
        <f>20*maintenance_condition_monitoring_data[[#This Row],[Vibration_Levels_Hz]]</f>
        <v>29.8</v>
      </c>
      <c r="D46" s="18">
        <v>1.49</v>
      </c>
      <c r="E46" s="18">
        <v>41.06</v>
      </c>
      <c r="F46" s="18">
        <v>3.36</v>
      </c>
      <c r="G46" s="17">
        <v>970</v>
      </c>
      <c r="H46" s="18">
        <f>CONVERT(maintenance_condition_monitoring_data[[#This Row],[Bearing_Temperature_F]],"F","C")</f>
        <v>102.22222222222221</v>
      </c>
      <c r="I46" s="17">
        <v>216</v>
      </c>
      <c r="J46">
        <v>128</v>
      </c>
      <c r="K46">
        <v>10</v>
      </c>
      <c r="L46">
        <v>79.12</v>
      </c>
      <c r="M46">
        <v>19</v>
      </c>
      <c r="N46">
        <v>2023</v>
      </c>
      <c r="O46" t="s">
        <v>20</v>
      </c>
      <c r="P46" t="s">
        <v>24</v>
      </c>
      <c r="Q46">
        <v>12</v>
      </c>
      <c r="R46" t="s">
        <v>37</v>
      </c>
    </row>
    <row r="47" spans="1:18" x14ac:dyDescent="0.25">
      <c r="A47" s="2">
        <v>45269</v>
      </c>
      <c r="B47" s="3">
        <v>0.20624999999999999</v>
      </c>
      <c r="C47" s="18">
        <f>20*maintenance_condition_monitoring_data[[#This Row],[Vibration_Levels_Hz]]</f>
        <v>24.4</v>
      </c>
      <c r="D47" s="18">
        <v>1.22</v>
      </c>
      <c r="E47" s="18">
        <v>94.09</v>
      </c>
      <c r="F47" s="18">
        <v>3.99</v>
      </c>
      <c r="G47" s="17">
        <v>389</v>
      </c>
      <c r="H47" s="18">
        <f>CONVERT(maintenance_condition_monitoring_data[[#This Row],[Bearing_Temperature_F]],"F","C")</f>
        <v>95</v>
      </c>
      <c r="I47" s="17">
        <v>203</v>
      </c>
      <c r="J47">
        <v>143</v>
      </c>
      <c r="K47">
        <v>39</v>
      </c>
      <c r="L47">
        <v>79.22</v>
      </c>
      <c r="M47">
        <v>48</v>
      </c>
      <c r="N47">
        <v>2023</v>
      </c>
      <c r="O47" t="s">
        <v>20</v>
      </c>
      <c r="P47" t="s">
        <v>24</v>
      </c>
      <c r="Q47">
        <v>12</v>
      </c>
      <c r="R47" t="s">
        <v>37</v>
      </c>
    </row>
    <row r="48" spans="1:18" x14ac:dyDescent="0.25">
      <c r="A48" s="2">
        <v>45251</v>
      </c>
      <c r="B48" s="3">
        <v>0.12152777777777778</v>
      </c>
      <c r="C48" s="18">
        <f>20*maintenance_condition_monitoring_data[[#This Row],[Vibration_Levels_Hz]]</f>
        <v>28.599999999999998</v>
      </c>
      <c r="D48" s="18">
        <v>1.43</v>
      </c>
      <c r="E48" s="18">
        <v>47.81</v>
      </c>
      <c r="F48" s="18">
        <v>3.27</v>
      </c>
      <c r="G48" s="17">
        <v>691</v>
      </c>
      <c r="H48" s="18">
        <f>CONVERT(maintenance_condition_monitoring_data[[#This Row],[Bearing_Temperature_F]],"F","C")</f>
        <v>66.111111111111114</v>
      </c>
      <c r="I48" s="17">
        <v>151</v>
      </c>
      <c r="J48">
        <v>76</v>
      </c>
      <c r="K48">
        <v>90</v>
      </c>
      <c r="L48">
        <v>97.52</v>
      </c>
      <c r="M48">
        <v>4</v>
      </c>
      <c r="N48">
        <v>2023</v>
      </c>
      <c r="O48" t="s">
        <v>20</v>
      </c>
      <c r="P48" t="s">
        <v>24</v>
      </c>
      <c r="Q48">
        <v>11</v>
      </c>
      <c r="R48" t="s">
        <v>36</v>
      </c>
    </row>
    <row r="49" spans="1:18" x14ac:dyDescent="0.25">
      <c r="A49" s="2">
        <v>45248</v>
      </c>
      <c r="B49" s="3">
        <v>0.88680555555555551</v>
      </c>
      <c r="C49" s="18">
        <f>20*maintenance_condition_monitoring_data[[#This Row],[Vibration_Levels_Hz]]</f>
        <v>16.599999999999998</v>
      </c>
      <c r="D49" s="18">
        <v>0.83</v>
      </c>
      <c r="E49" s="18">
        <v>38.54</v>
      </c>
      <c r="F49" s="18">
        <v>4.26</v>
      </c>
      <c r="G49" s="17">
        <v>988</v>
      </c>
      <c r="H49" s="18">
        <f>CONVERT(maintenance_condition_monitoring_data[[#This Row],[Bearing_Temperature_F]],"F","C")</f>
        <v>68.888888888888886</v>
      </c>
      <c r="I49" s="17">
        <v>156</v>
      </c>
      <c r="J49">
        <v>88</v>
      </c>
      <c r="K49">
        <v>13</v>
      </c>
      <c r="L49">
        <v>70.06</v>
      </c>
      <c r="M49">
        <v>28</v>
      </c>
      <c r="N49">
        <v>2023</v>
      </c>
      <c r="O49" t="s">
        <v>20</v>
      </c>
      <c r="P49" t="s">
        <v>24</v>
      </c>
      <c r="Q49">
        <v>11</v>
      </c>
      <c r="R49" t="s">
        <v>36</v>
      </c>
    </row>
    <row r="50" spans="1:18" x14ac:dyDescent="0.25">
      <c r="A50" s="2">
        <v>45247</v>
      </c>
      <c r="B50" s="3">
        <v>0.39791666666666664</v>
      </c>
      <c r="C50" s="18">
        <f>20*maintenance_condition_monitoring_data[[#This Row],[Vibration_Levels_Hz]]</f>
        <v>36</v>
      </c>
      <c r="D50" s="18">
        <v>1.8</v>
      </c>
      <c r="E50" s="18">
        <v>59.04</v>
      </c>
      <c r="F50" s="18">
        <v>2.4700000000000002</v>
      </c>
      <c r="G50" s="17">
        <v>921</v>
      </c>
      <c r="H50" s="18">
        <f>CONVERT(maintenance_condition_monitoring_data[[#This Row],[Bearing_Temperature_F]],"F","C")</f>
        <v>93.888888888888886</v>
      </c>
      <c r="I50" s="17">
        <v>201</v>
      </c>
      <c r="J50">
        <v>137</v>
      </c>
      <c r="K50">
        <v>53</v>
      </c>
      <c r="L50">
        <v>82.86</v>
      </c>
      <c r="M50">
        <v>54</v>
      </c>
      <c r="N50">
        <v>2023</v>
      </c>
      <c r="O50" t="s">
        <v>20</v>
      </c>
      <c r="P50" t="s">
        <v>24</v>
      </c>
      <c r="Q50">
        <v>11</v>
      </c>
      <c r="R50" t="s">
        <v>36</v>
      </c>
    </row>
    <row r="51" spans="1:18" x14ac:dyDescent="0.25">
      <c r="A51" s="2">
        <v>45240</v>
      </c>
      <c r="B51" s="3">
        <v>0.26319444444444445</v>
      </c>
      <c r="C51" s="18">
        <f>20*maintenance_condition_monitoring_data[[#This Row],[Vibration_Levels_Hz]]</f>
        <v>36.4</v>
      </c>
      <c r="D51" s="18">
        <v>1.82</v>
      </c>
      <c r="E51" s="18">
        <v>74.56</v>
      </c>
      <c r="F51" s="18">
        <v>2.2999999999999998</v>
      </c>
      <c r="G51" s="17">
        <v>321</v>
      </c>
      <c r="H51" s="18">
        <f>CONVERT(maintenance_condition_monitoring_data[[#This Row],[Bearing_Temperature_F]],"F","C")</f>
        <v>99.444444444444443</v>
      </c>
      <c r="I51" s="17">
        <v>211</v>
      </c>
      <c r="J51">
        <v>56</v>
      </c>
      <c r="K51">
        <v>66</v>
      </c>
      <c r="L51">
        <v>63.33</v>
      </c>
      <c r="M51">
        <v>63</v>
      </c>
      <c r="N51">
        <v>2023</v>
      </c>
      <c r="O51" t="s">
        <v>20</v>
      </c>
      <c r="P51" t="s">
        <v>24</v>
      </c>
      <c r="Q51">
        <v>11</v>
      </c>
      <c r="R51" t="s">
        <v>36</v>
      </c>
    </row>
    <row r="52" spans="1:18" x14ac:dyDescent="0.25">
      <c r="A52" s="2">
        <v>45222</v>
      </c>
      <c r="B52" s="3">
        <v>0.1388888888888889</v>
      </c>
      <c r="C52" s="18">
        <f>20*maintenance_condition_monitoring_data[[#This Row],[Vibration_Levels_Hz]]</f>
        <v>17.600000000000001</v>
      </c>
      <c r="D52" s="18">
        <v>0.88</v>
      </c>
      <c r="E52" s="18">
        <v>90.33</v>
      </c>
      <c r="F52" s="18">
        <v>1.35</v>
      </c>
      <c r="G52" s="17">
        <v>874</v>
      </c>
      <c r="H52" s="18">
        <f>CONVERT(maintenance_condition_monitoring_data[[#This Row],[Bearing_Temperature_F]],"F","C")</f>
        <v>78.888888888888886</v>
      </c>
      <c r="I52" s="17">
        <v>174</v>
      </c>
      <c r="J52">
        <v>97</v>
      </c>
      <c r="K52">
        <v>92</v>
      </c>
      <c r="L52">
        <v>93.2</v>
      </c>
      <c r="M52">
        <v>64</v>
      </c>
      <c r="N52">
        <v>2023</v>
      </c>
      <c r="O52" t="s">
        <v>20</v>
      </c>
      <c r="P52" t="s">
        <v>24</v>
      </c>
      <c r="Q52">
        <v>10</v>
      </c>
      <c r="R52" t="s">
        <v>35</v>
      </c>
    </row>
    <row r="53" spans="1:18" x14ac:dyDescent="0.25">
      <c r="A53" s="2">
        <v>45219</v>
      </c>
      <c r="B53" s="3">
        <v>0.49861111111111112</v>
      </c>
      <c r="C53" s="18">
        <f>20*maintenance_condition_monitoring_data[[#This Row],[Vibration_Levels_Hz]]</f>
        <v>33.199999999999996</v>
      </c>
      <c r="D53" s="18">
        <v>1.66</v>
      </c>
      <c r="E53" s="18">
        <v>74.02</v>
      </c>
      <c r="F53" s="18">
        <v>3.92</v>
      </c>
      <c r="G53" s="17">
        <v>376</v>
      </c>
      <c r="H53" s="18">
        <f>CONVERT(maintenance_condition_monitoring_data[[#This Row],[Bearing_Temperature_F]],"F","C")</f>
        <v>111.11111111111111</v>
      </c>
      <c r="I53" s="17">
        <v>232</v>
      </c>
      <c r="J53">
        <v>114</v>
      </c>
      <c r="K53">
        <v>73</v>
      </c>
      <c r="L53">
        <v>67.13</v>
      </c>
      <c r="M53">
        <v>100</v>
      </c>
      <c r="N53">
        <v>2023</v>
      </c>
      <c r="O53" t="s">
        <v>20</v>
      </c>
      <c r="P53" t="s">
        <v>24</v>
      </c>
      <c r="Q53">
        <v>10</v>
      </c>
      <c r="R53" t="s">
        <v>35</v>
      </c>
    </row>
    <row r="54" spans="1:18" x14ac:dyDescent="0.25">
      <c r="A54" s="2">
        <v>45214</v>
      </c>
      <c r="B54" s="3">
        <v>0.21458333333333332</v>
      </c>
      <c r="C54" s="18">
        <f>20*maintenance_condition_monitoring_data[[#This Row],[Vibration_Levels_Hz]]</f>
        <v>19.600000000000001</v>
      </c>
      <c r="D54" s="18">
        <v>0.98</v>
      </c>
      <c r="E54" s="18">
        <v>67.94</v>
      </c>
      <c r="F54" s="18">
        <v>0.39</v>
      </c>
      <c r="G54" s="17">
        <v>786</v>
      </c>
      <c r="H54" s="18">
        <f>CONVERT(maintenance_condition_monitoring_data[[#This Row],[Bearing_Temperature_F]],"F","C")</f>
        <v>120.55555555555556</v>
      </c>
      <c r="I54" s="17">
        <v>249</v>
      </c>
      <c r="J54">
        <v>125</v>
      </c>
      <c r="K54">
        <v>55</v>
      </c>
      <c r="L54">
        <v>67.010000000000005</v>
      </c>
      <c r="M54">
        <v>85</v>
      </c>
      <c r="N54">
        <v>2023</v>
      </c>
      <c r="O54" t="s">
        <v>20</v>
      </c>
      <c r="P54" t="s">
        <v>24</v>
      </c>
      <c r="Q54">
        <v>10</v>
      </c>
      <c r="R54" t="s">
        <v>35</v>
      </c>
    </row>
    <row r="55" spans="1:18" x14ac:dyDescent="0.25">
      <c r="A55" s="2">
        <v>45200</v>
      </c>
      <c r="B55" s="3">
        <v>9.0277777777777769E-3</v>
      </c>
      <c r="C55" s="18">
        <f>20*maintenance_condition_monitoring_data[[#This Row],[Vibration_Levels_Hz]]</f>
        <v>18.400000000000002</v>
      </c>
      <c r="D55" s="18">
        <v>0.92</v>
      </c>
      <c r="E55" s="18">
        <v>65.89</v>
      </c>
      <c r="F55" s="18">
        <v>2.23</v>
      </c>
      <c r="G55" s="17">
        <v>878</v>
      </c>
      <c r="H55" s="18">
        <f>CONVERT(maintenance_condition_monitoring_data[[#This Row],[Bearing_Temperature_F]],"F","C")</f>
        <v>80.555555555555557</v>
      </c>
      <c r="I55" s="17">
        <v>177</v>
      </c>
      <c r="J55">
        <v>123</v>
      </c>
      <c r="K55">
        <v>98</v>
      </c>
      <c r="L55">
        <v>72.7</v>
      </c>
      <c r="M55">
        <v>85</v>
      </c>
      <c r="N55">
        <v>2023</v>
      </c>
      <c r="O55" t="s">
        <v>20</v>
      </c>
      <c r="P55" t="s">
        <v>24</v>
      </c>
      <c r="Q55">
        <v>10</v>
      </c>
      <c r="R55" t="s">
        <v>35</v>
      </c>
    </row>
    <row r="56" spans="1:18" x14ac:dyDescent="0.25">
      <c r="A56" s="2">
        <v>45193</v>
      </c>
      <c r="B56" s="3">
        <v>0.16666666666666666</v>
      </c>
      <c r="C56" s="18">
        <f>20*maintenance_condition_monitoring_data[[#This Row],[Vibration_Levels_Hz]]</f>
        <v>24</v>
      </c>
      <c r="D56" s="18">
        <v>1.2</v>
      </c>
      <c r="E56" s="18">
        <v>38.04</v>
      </c>
      <c r="F56" s="18">
        <v>0.69</v>
      </c>
      <c r="G56" s="17">
        <v>573</v>
      </c>
      <c r="H56" s="18">
        <f>CONVERT(maintenance_condition_monitoring_data[[#This Row],[Bearing_Temperature_F]],"F","C")</f>
        <v>115</v>
      </c>
      <c r="I56" s="17">
        <v>239</v>
      </c>
      <c r="J56">
        <v>88</v>
      </c>
      <c r="K56">
        <v>48</v>
      </c>
      <c r="L56">
        <v>64.37</v>
      </c>
      <c r="M56">
        <v>73</v>
      </c>
      <c r="N56">
        <v>2023</v>
      </c>
      <c r="O56" t="s">
        <v>20</v>
      </c>
      <c r="P56" t="s">
        <v>23</v>
      </c>
      <c r="Q56">
        <v>9</v>
      </c>
      <c r="R56" t="s">
        <v>34</v>
      </c>
    </row>
    <row r="57" spans="1:18" x14ac:dyDescent="0.25">
      <c r="A57" s="2">
        <v>45192</v>
      </c>
      <c r="B57" s="3">
        <v>0.66180555555555554</v>
      </c>
      <c r="C57" s="18">
        <f>20*maintenance_condition_monitoring_data[[#This Row],[Vibration_Levels_Hz]]</f>
        <v>29.2</v>
      </c>
      <c r="D57" s="18">
        <v>1.46</v>
      </c>
      <c r="E57" s="18">
        <v>53.41</v>
      </c>
      <c r="F57" s="18">
        <v>1.1599999999999999</v>
      </c>
      <c r="G57" s="17">
        <v>261</v>
      </c>
      <c r="H57" s="18">
        <f>CONVERT(maintenance_condition_monitoring_data[[#This Row],[Bearing_Temperature_F]],"F","C")</f>
        <v>76.666666666666671</v>
      </c>
      <c r="I57" s="17">
        <v>170</v>
      </c>
      <c r="J57">
        <v>68</v>
      </c>
      <c r="K57">
        <v>92</v>
      </c>
      <c r="L57">
        <v>77.650000000000006</v>
      </c>
      <c r="M57">
        <v>15</v>
      </c>
      <c r="N57">
        <v>2023</v>
      </c>
      <c r="O57" t="s">
        <v>20</v>
      </c>
      <c r="P57" t="s">
        <v>23</v>
      </c>
      <c r="Q57">
        <v>9</v>
      </c>
      <c r="R57" t="s">
        <v>34</v>
      </c>
    </row>
    <row r="58" spans="1:18" x14ac:dyDescent="0.25">
      <c r="A58" s="2">
        <v>45188</v>
      </c>
      <c r="B58" s="3">
        <v>0.3298611111111111</v>
      </c>
      <c r="C58" s="18">
        <f>20*maintenance_condition_monitoring_data[[#This Row],[Vibration_Levels_Hz]]</f>
        <v>24.2</v>
      </c>
      <c r="D58" s="18">
        <v>1.21</v>
      </c>
      <c r="E58" s="18">
        <v>62.91</v>
      </c>
      <c r="F58" s="18">
        <v>4.1500000000000004</v>
      </c>
      <c r="G58" s="17">
        <v>545</v>
      </c>
      <c r="H58" s="18">
        <f>CONVERT(maintenance_condition_monitoring_data[[#This Row],[Bearing_Temperature_F]],"F","C")</f>
        <v>87.777777777777771</v>
      </c>
      <c r="I58" s="17">
        <v>190</v>
      </c>
      <c r="J58">
        <v>85</v>
      </c>
      <c r="K58">
        <v>98</v>
      </c>
      <c r="L58">
        <v>64.78</v>
      </c>
      <c r="M58">
        <v>78</v>
      </c>
      <c r="N58">
        <v>2023</v>
      </c>
      <c r="O58" t="s">
        <v>20</v>
      </c>
      <c r="P58" t="s">
        <v>23</v>
      </c>
      <c r="Q58">
        <v>9</v>
      </c>
      <c r="R58" t="s">
        <v>34</v>
      </c>
    </row>
    <row r="59" spans="1:18" x14ac:dyDescent="0.25">
      <c r="A59" s="2">
        <v>45184</v>
      </c>
      <c r="B59" s="3">
        <v>0.97916666666666663</v>
      </c>
      <c r="C59" s="18">
        <f>20*maintenance_condition_monitoring_data[[#This Row],[Vibration_Levels_Hz]]</f>
        <v>30</v>
      </c>
      <c r="D59" s="18">
        <v>1.5</v>
      </c>
      <c r="E59" s="18">
        <v>97.41</v>
      </c>
      <c r="F59" s="18">
        <v>2.82</v>
      </c>
      <c r="G59" s="17">
        <v>694</v>
      </c>
      <c r="H59" s="18">
        <f>CONVERT(maintenance_condition_monitoring_data[[#This Row],[Bearing_Temperature_F]],"F","C")</f>
        <v>103.88888888888889</v>
      </c>
      <c r="I59" s="17">
        <v>219</v>
      </c>
      <c r="J59">
        <v>146</v>
      </c>
      <c r="K59">
        <v>60</v>
      </c>
      <c r="L59">
        <v>76.180000000000007</v>
      </c>
      <c r="M59">
        <v>41</v>
      </c>
      <c r="N59">
        <v>2023</v>
      </c>
      <c r="O59" t="s">
        <v>20</v>
      </c>
      <c r="P59" t="s">
        <v>23</v>
      </c>
      <c r="Q59">
        <v>9</v>
      </c>
      <c r="R59" t="s">
        <v>34</v>
      </c>
    </row>
    <row r="60" spans="1:18" x14ac:dyDescent="0.25">
      <c r="A60" s="2">
        <v>45177</v>
      </c>
      <c r="B60" s="3">
        <v>0.45902777777777776</v>
      </c>
      <c r="C60" s="18">
        <f>20*maintenance_condition_monitoring_data[[#This Row],[Vibration_Levels_Hz]]</f>
        <v>17.600000000000001</v>
      </c>
      <c r="D60" s="18">
        <v>0.88</v>
      </c>
      <c r="E60" s="18">
        <v>34.81</v>
      </c>
      <c r="F60" s="18">
        <v>1.51</v>
      </c>
      <c r="G60" s="17">
        <v>975</v>
      </c>
      <c r="H60" s="18">
        <f>CONVERT(maintenance_condition_monitoring_data[[#This Row],[Bearing_Temperature_F]],"F","C")</f>
        <v>86.666666666666671</v>
      </c>
      <c r="I60" s="17">
        <v>188</v>
      </c>
      <c r="J60">
        <v>91</v>
      </c>
      <c r="K60">
        <v>82</v>
      </c>
      <c r="L60">
        <v>81.97</v>
      </c>
      <c r="M60">
        <v>5</v>
      </c>
      <c r="N60">
        <v>2023</v>
      </c>
      <c r="O60" t="s">
        <v>20</v>
      </c>
      <c r="P60" t="s">
        <v>23</v>
      </c>
      <c r="Q60">
        <v>9</v>
      </c>
      <c r="R60" t="s">
        <v>34</v>
      </c>
    </row>
    <row r="61" spans="1:18" x14ac:dyDescent="0.25">
      <c r="A61" s="2">
        <v>45169</v>
      </c>
      <c r="B61" s="3">
        <v>0.7944444444444444</v>
      </c>
      <c r="C61" s="18">
        <f>20*maintenance_condition_monitoring_data[[#This Row],[Vibration_Levels_Hz]]</f>
        <v>22.799999999999997</v>
      </c>
      <c r="D61" s="18">
        <v>1.1399999999999999</v>
      </c>
      <c r="E61" s="18">
        <v>88.34</v>
      </c>
      <c r="F61" s="18">
        <v>0.13</v>
      </c>
      <c r="G61" s="17">
        <v>858</v>
      </c>
      <c r="H61" s="18">
        <f>CONVERT(maintenance_condition_monitoring_data[[#This Row],[Bearing_Temperature_F]],"F","C")</f>
        <v>115</v>
      </c>
      <c r="I61" s="17">
        <v>239</v>
      </c>
      <c r="J61">
        <v>78</v>
      </c>
      <c r="K61">
        <v>89</v>
      </c>
      <c r="L61">
        <v>72.650000000000006</v>
      </c>
      <c r="M61">
        <v>87</v>
      </c>
      <c r="N61">
        <v>2023</v>
      </c>
      <c r="O61" t="s">
        <v>20</v>
      </c>
      <c r="P61" t="s">
        <v>23</v>
      </c>
      <c r="Q61">
        <v>8</v>
      </c>
      <c r="R61" t="s">
        <v>33</v>
      </c>
    </row>
    <row r="62" spans="1:18" x14ac:dyDescent="0.25">
      <c r="A62" s="2">
        <v>45166</v>
      </c>
      <c r="B62" s="3">
        <v>0.69861111111111107</v>
      </c>
      <c r="C62" s="18">
        <f>20*maintenance_condition_monitoring_data[[#This Row],[Vibration_Levels_Hz]]</f>
        <v>21.400000000000002</v>
      </c>
      <c r="D62" s="18">
        <v>1.07</v>
      </c>
      <c r="E62" s="18">
        <v>97.4</v>
      </c>
      <c r="F62" s="18">
        <v>1.42</v>
      </c>
      <c r="G62" s="17">
        <v>826</v>
      </c>
      <c r="H62" s="18">
        <f>CONVERT(maintenance_condition_monitoring_data[[#This Row],[Bearing_Temperature_F]],"F","C")</f>
        <v>121.11111111111111</v>
      </c>
      <c r="I62" s="17">
        <v>250</v>
      </c>
      <c r="J62">
        <v>116</v>
      </c>
      <c r="K62">
        <v>77</v>
      </c>
      <c r="L62">
        <v>83.78</v>
      </c>
      <c r="M62">
        <v>54</v>
      </c>
      <c r="N62">
        <v>2023</v>
      </c>
      <c r="O62" t="s">
        <v>20</v>
      </c>
      <c r="P62" t="s">
        <v>23</v>
      </c>
      <c r="Q62">
        <v>8</v>
      </c>
      <c r="R62" t="s">
        <v>33</v>
      </c>
    </row>
    <row r="63" spans="1:18" x14ac:dyDescent="0.25">
      <c r="A63" s="2">
        <v>45164</v>
      </c>
      <c r="B63" s="3">
        <v>0.95902777777777781</v>
      </c>
      <c r="C63" s="18">
        <f>20*maintenance_condition_monitoring_data[[#This Row],[Vibration_Levels_Hz]]</f>
        <v>33.4</v>
      </c>
      <c r="D63" s="18">
        <v>1.67</v>
      </c>
      <c r="E63" s="18">
        <v>70.510000000000005</v>
      </c>
      <c r="F63" s="18">
        <v>0.89</v>
      </c>
      <c r="G63" s="17">
        <v>616</v>
      </c>
      <c r="H63" s="18">
        <f>CONVERT(maintenance_condition_monitoring_data[[#This Row],[Bearing_Temperature_F]],"F","C")</f>
        <v>89.444444444444443</v>
      </c>
      <c r="I63" s="17">
        <v>193</v>
      </c>
      <c r="J63">
        <v>102</v>
      </c>
      <c r="K63">
        <v>95</v>
      </c>
      <c r="L63">
        <v>95.7</v>
      </c>
      <c r="M63">
        <v>40</v>
      </c>
      <c r="N63">
        <v>2023</v>
      </c>
      <c r="O63" t="s">
        <v>20</v>
      </c>
      <c r="P63" t="s">
        <v>23</v>
      </c>
      <c r="Q63">
        <v>8</v>
      </c>
      <c r="R63" t="s">
        <v>33</v>
      </c>
    </row>
    <row r="64" spans="1:18" x14ac:dyDescent="0.25">
      <c r="A64" s="2">
        <v>45156</v>
      </c>
      <c r="B64" s="3">
        <v>0.46041666666666664</v>
      </c>
      <c r="C64" s="18">
        <f>20*maintenance_condition_monitoring_data[[#This Row],[Vibration_Levels_Hz]]</f>
        <v>16</v>
      </c>
      <c r="D64" s="18">
        <v>0.8</v>
      </c>
      <c r="E64" s="18">
        <v>43.91</v>
      </c>
      <c r="F64" s="18">
        <v>3.49</v>
      </c>
      <c r="G64" s="17">
        <v>319</v>
      </c>
      <c r="H64" s="18">
        <f>CONVERT(maintenance_condition_monitoring_data[[#This Row],[Bearing_Temperature_F]],"F","C")</f>
        <v>76.111111111111114</v>
      </c>
      <c r="I64" s="17">
        <v>169</v>
      </c>
      <c r="J64">
        <v>110</v>
      </c>
      <c r="K64">
        <v>18</v>
      </c>
      <c r="L64">
        <v>73.77</v>
      </c>
      <c r="M64">
        <v>76</v>
      </c>
      <c r="N64">
        <v>2023</v>
      </c>
      <c r="O64" t="s">
        <v>20</v>
      </c>
      <c r="P64" t="s">
        <v>23</v>
      </c>
      <c r="Q64">
        <v>8</v>
      </c>
      <c r="R64" t="s">
        <v>33</v>
      </c>
    </row>
    <row r="65" spans="1:18" x14ac:dyDescent="0.25">
      <c r="A65" s="2">
        <v>45153</v>
      </c>
      <c r="B65" s="3">
        <v>0.81041666666666667</v>
      </c>
      <c r="C65" s="18">
        <f>20*maintenance_condition_monitoring_data[[#This Row],[Vibration_Levels_Hz]]</f>
        <v>28.4</v>
      </c>
      <c r="D65" s="18">
        <v>1.42</v>
      </c>
      <c r="E65" s="18">
        <v>84.71</v>
      </c>
      <c r="F65" s="18">
        <v>2.02</v>
      </c>
      <c r="G65" s="17">
        <v>539</v>
      </c>
      <c r="H65" s="18">
        <f>CONVERT(maintenance_condition_monitoring_data[[#This Row],[Bearing_Temperature_F]],"F","C")</f>
        <v>74.444444444444443</v>
      </c>
      <c r="I65" s="17">
        <v>166</v>
      </c>
      <c r="J65">
        <v>87</v>
      </c>
      <c r="K65">
        <v>39</v>
      </c>
      <c r="L65">
        <v>82.03</v>
      </c>
      <c r="M65">
        <v>56</v>
      </c>
      <c r="N65">
        <v>2023</v>
      </c>
      <c r="O65" t="s">
        <v>20</v>
      </c>
      <c r="P65" t="s">
        <v>23</v>
      </c>
      <c r="Q65">
        <v>8</v>
      </c>
      <c r="R65" t="s">
        <v>33</v>
      </c>
    </row>
    <row r="66" spans="1:18" x14ac:dyDescent="0.25">
      <c r="A66" s="2">
        <v>45150</v>
      </c>
      <c r="B66" s="3">
        <v>0.67152777777777772</v>
      </c>
      <c r="C66" s="18">
        <f>20*maintenance_condition_monitoring_data[[#This Row],[Vibration_Levels_Hz]]</f>
        <v>27</v>
      </c>
      <c r="D66" s="18">
        <v>1.35</v>
      </c>
      <c r="E66" s="18">
        <v>63.61</v>
      </c>
      <c r="F66" s="18">
        <v>3.62</v>
      </c>
      <c r="G66" s="17">
        <v>965</v>
      </c>
      <c r="H66" s="18">
        <f>CONVERT(maintenance_condition_monitoring_data[[#This Row],[Bearing_Temperature_F]],"F","C")</f>
        <v>80.555555555555557</v>
      </c>
      <c r="I66" s="17">
        <v>177</v>
      </c>
      <c r="J66">
        <v>141</v>
      </c>
      <c r="K66">
        <v>51</v>
      </c>
      <c r="L66">
        <v>98.74</v>
      </c>
      <c r="M66">
        <v>80</v>
      </c>
      <c r="N66">
        <v>2023</v>
      </c>
      <c r="O66" t="s">
        <v>20</v>
      </c>
      <c r="P66" t="s">
        <v>23</v>
      </c>
      <c r="Q66">
        <v>8</v>
      </c>
      <c r="R66" t="s">
        <v>33</v>
      </c>
    </row>
    <row r="67" spans="1:18" x14ac:dyDescent="0.25">
      <c r="A67" s="2">
        <v>45143</v>
      </c>
      <c r="B67" s="3">
        <v>0.23194444444444445</v>
      </c>
      <c r="C67" s="18">
        <f>20*maintenance_condition_monitoring_data[[#This Row],[Vibration_Levels_Hz]]</f>
        <v>25.8</v>
      </c>
      <c r="D67" s="18">
        <v>1.29</v>
      </c>
      <c r="E67" s="18">
        <v>37.97</v>
      </c>
      <c r="F67" s="18">
        <v>0.12</v>
      </c>
      <c r="G67" s="17">
        <v>954</v>
      </c>
      <c r="H67" s="18">
        <f>CONVERT(maintenance_condition_monitoring_data[[#This Row],[Bearing_Temperature_F]],"F","C")</f>
        <v>107.77777777777777</v>
      </c>
      <c r="I67" s="17">
        <v>226</v>
      </c>
      <c r="J67">
        <v>116</v>
      </c>
      <c r="K67">
        <v>5</v>
      </c>
      <c r="L67">
        <v>63.26</v>
      </c>
      <c r="M67">
        <v>30</v>
      </c>
      <c r="N67">
        <v>2023</v>
      </c>
      <c r="O67" t="s">
        <v>20</v>
      </c>
      <c r="P67" t="s">
        <v>23</v>
      </c>
      <c r="Q67">
        <v>8</v>
      </c>
      <c r="R67" t="s">
        <v>33</v>
      </c>
    </row>
    <row r="68" spans="1:18" x14ac:dyDescent="0.25">
      <c r="A68" s="2">
        <v>45143</v>
      </c>
      <c r="B68" s="3">
        <v>0.59236111111111112</v>
      </c>
      <c r="C68" s="18">
        <f>20*maintenance_condition_monitoring_data[[#This Row],[Vibration_Levels_Hz]]</f>
        <v>20.8</v>
      </c>
      <c r="D68" s="18">
        <v>1.04</v>
      </c>
      <c r="E68" s="18">
        <v>83.22</v>
      </c>
      <c r="F68" s="18">
        <v>0.17</v>
      </c>
      <c r="G68" s="17">
        <v>621</v>
      </c>
      <c r="H68" s="18">
        <f>CONVERT(maintenance_condition_monitoring_data[[#This Row],[Bearing_Temperature_F]],"F","C")</f>
        <v>88.333333333333329</v>
      </c>
      <c r="I68" s="17">
        <v>191</v>
      </c>
      <c r="J68">
        <v>96</v>
      </c>
      <c r="K68">
        <v>19</v>
      </c>
      <c r="L68">
        <v>66.510000000000005</v>
      </c>
      <c r="M68">
        <v>12</v>
      </c>
      <c r="N68">
        <v>2023</v>
      </c>
      <c r="O68" t="s">
        <v>20</v>
      </c>
      <c r="P68" t="s">
        <v>23</v>
      </c>
      <c r="Q68">
        <v>8</v>
      </c>
      <c r="R68" t="s">
        <v>33</v>
      </c>
    </row>
    <row r="69" spans="1:18" x14ac:dyDescent="0.25">
      <c r="A69" s="2">
        <v>45138</v>
      </c>
      <c r="B69" s="3">
        <v>0.18541666666666667</v>
      </c>
      <c r="C69" s="18">
        <f>20*maintenance_condition_monitoring_data[[#This Row],[Vibration_Levels_Hz]]</f>
        <v>22.400000000000002</v>
      </c>
      <c r="D69" s="18">
        <v>1.1200000000000001</v>
      </c>
      <c r="E69" s="18">
        <v>64.17</v>
      </c>
      <c r="F69" s="18">
        <v>3.27</v>
      </c>
      <c r="G69" s="17">
        <v>657</v>
      </c>
      <c r="H69" s="18">
        <f>CONVERT(maintenance_condition_monitoring_data[[#This Row],[Bearing_Temperature_F]],"F","C")</f>
        <v>106.66666666666666</v>
      </c>
      <c r="I69" s="17">
        <v>224</v>
      </c>
      <c r="J69">
        <v>102</v>
      </c>
      <c r="K69">
        <v>78</v>
      </c>
      <c r="L69">
        <v>86.27</v>
      </c>
      <c r="M69">
        <v>25</v>
      </c>
      <c r="N69">
        <v>2023</v>
      </c>
      <c r="O69" t="s">
        <v>20</v>
      </c>
      <c r="P69" t="s">
        <v>23</v>
      </c>
      <c r="Q69">
        <v>7</v>
      </c>
      <c r="R69" t="s">
        <v>32</v>
      </c>
    </row>
    <row r="70" spans="1:18" x14ac:dyDescent="0.25">
      <c r="A70" s="2">
        <v>45137</v>
      </c>
      <c r="B70" s="3">
        <v>0.90277777777777779</v>
      </c>
      <c r="C70" s="18">
        <f>20*maintenance_condition_monitoring_data[[#This Row],[Vibration_Levels_Hz]]</f>
        <v>37.400000000000006</v>
      </c>
      <c r="D70" s="18">
        <v>1.87</v>
      </c>
      <c r="E70" s="18">
        <v>42.2</v>
      </c>
      <c r="F70" s="18">
        <v>4.87</v>
      </c>
      <c r="G70" s="17">
        <v>542</v>
      </c>
      <c r="H70" s="18">
        <f>CONVERT(maintenance_condition_monitoring_data[[#This Row],[Bearing_Temperature_F]],"F","C")</f>
        <v>75</v>
      </c>
      <c r="I70" s="17">
        <v>167</v>
      </c>
      <c r="J70">
        <v>142</v>
      </c>
      <c r="K70">
        <v>75</v>
      </c>
      <c r="L70">
        <v>82.51</v>
      </c>
      <c r="M70">
        <v>65</v>
      </c>
      <c r="N70">
        <v>2023</v>
      </c>
      <c r="O70" t="s">
        <v>20</v>
      </c>
      <c r="P70" t="s">
        <v>23</v>
      </c>
      <c r="Q70">
        <v>7</v>
      </c>
      <c r="R70" t="s">
        <v>32</v>
      </c>
    </row>
    <row r="71" spans="1:18" x14ac:dyDescent="0.25">
      <c r="A71" s="2">
        <v>45135</v>
      </c>
      <c r="B71" s="3">
        <v>0.2951388888888889</v>
      </c>
      <c r="C71" s="18">
        <f>20*maintenance_condition_monitoring_data[[#This Row],[Vibration_Levels_Hz]]</f>
        <v>37</v>
      </c>
      <c r="D71" s="18">
        <v>1.85</v>
      </c>
      <c r="E71" s="18">
        <v>89.38</v>
      </c>
      <c r="F71" s="18">
        <v>0.96</v>
      </c>
      <c r="G71" s="17">
        <v>755</v>
      </c>
      <c r="H71" s="18">
        <f>CONVERT(maintenance_condition_monitoring_data[[#This Row],[Bearing_Temperature_F]],"F","C")</f>
        <v>71.666666666666671</v>
      </c>
      <c r="I71" s="17">
        <v>161</v>
      </c>
      <c r="J71">
        <v>98</v>
      </c>
      <c r="K71">
        <v>55</v>
      </c>
      <c r="L71">
        <v>86.61</v>
      </c>
      <c r="M71">
        <v>96</v>
      </c>
      <c r="N71">
        <v>2023</v>
      </c>
      <c r="O71" t="s">
        <v>20</v>
      </c>
      <c r="P71" t="s">
        <v>23</v>
      </c>
      <c r="Q71">
        <v>7</v>
      </c>
      <c r="R71" t="s">
        <v>32</v>
      </c>
    </row>
    <row r="72" spans="1:18" x14ac:dyDescent="0.25">
      <c r="A72" s="2">
        <v>45132</v>
      </c>
      <c r="B72" s="3">
        <v>0.44791666666666669</v>
      </c>
      <c r="C72" s="18">
        <f>20*maintenance_condition_monitoring_data[[#This Row],[Vibration_Levels_Hz]]</f>
        <v>17.2</v>
      </c>
      <c r="D72" s="18">
        <v>0.86</v>
      </c>
      <c r="E72" s="18">
        <v>66.84</v>
      </c>
      <c r="F72" s="18">
        <v>1.01</v>
      </c>
      <c r="G72" s="17">
        <v>615</v>
      </c>
      <c r="H72" s="18">
        <f>CONVERT(maintenance_condition_monitoring_data[[#This Row],[Bearing_Temperature_F]],"F","C")</f>
        <v>77.777777777777771</v>
      </c>
      <c r="I72" s="17">
        <v>172</v>
      </c>
      <c r="J72">
        <v>135</v>
      </c>
      <c r="K72">
        <v>74</v>
      </c>
      <c r="L72">
        <v>89.7</v>
      </c>
      <c r="M72">
        <v>27</v>
      </c>
      <c r="N72">
        <v>2023</v>
      </c>
      <c r="O72" t="s">
        <v>20</v>
      </c>
      <c r="P72" t="s">
        <v>23</v>
      </c>
      <c r="Q72">
        <v>7</v>
      </c>
      <c r="R72" t="s">
        <v>32</v>
      </c>
    </row>
    <row r="73" spans="1:18" x14ac:dyDescent="0.25">
      <c r="A73" s="2">
        <v>45132</v>
      </c>
      <c r="B73" s="3">
        <v>0.32708333333333334</v>
      </c>
      <c r="C73" s="18">
        <f>20*maintenance_condition_monitoring_data[[#This Row],[Vibration_Levels_Hz]]</f>
        <v>25</v>
      </c>
      <c r="D73" s="18">
        <v>1.25</v>
      </c>
      <c r="E73" s="18">
        <v>85.8</v>
      </c>
      <c r="F73" s="18">
        <v>2.1</v>
      </c>
      <c r="G73" s="17">
        <v>778</v>
      </c>
      <c r="H73" s="18">
        <f>CONVERT(maintenance_condition_monitoring_data[[#This Row],[Bearing_Temperature_F]],"F","C")</f>
        <v>105</v>
      </c>
      <c r="I73" s="17">
        <v>221</v>
      </c>
      <c r="J73">
        <v>150</v>
      </c>
      <c r="K73">
        <v>100</v>
      </c>
      <c r="L73">
        <v>74.8</v>
      </c>
      <c r="M73">
        <v>49</v>
      </c>
      <c r="N73">
        <v>2023</v>
      </c>
      <c r="O73" t="s">
        <v>20</v>
      </c>
      <c r="P73" t="s">
        <v>23</v>
      </c>
      <c r="Q73">
        <v>7</v>
      </c>
      <c r="R73" t="s">
        <v>32</v>
      </c>
    </row>
    <row r="74" spans="1:18" x14ac:dyDescent="0.25">
      <c r="A74" s="2">
        <v>45120</v>
      </c>
      <c r="B74" s="3">
        <v>0.82291666666666663</v>
      </c>
      <c r="C74" s="18">
        <f>20*maintenance_condition_monitoring_data[[#This Row],[Vibration_Levels_Hz]]</f>
        <v>36</v>
      </c>
      <c r="D74" s="18">
        <v>1.8</v>
      </c>
      <c r="E74" s="18">
        <v>82.96</v>
      </c>
      <c r="F74" s="18">
        <v>0.08</v>
      </c>
      <c r="G74" s="17">
        <v>341</v>
      </c>
      <c r="H74" s="18">
        <f>CONVERT(maintenance_condition_monitoring_data[[#This Row],[Bearing_Temperature_F]],"F","C")</f>
        <v>67.777777777777771</v>
      </c>
      <c r="I74" s="17">
        <v>154</v>
      </c>
      <c r="J74">
        <v>52</v>
      </c>
      <c r="K74">
        <v>25</v>
      </c>
      <c r="L74">
        <v>72.66</v>
      </c>
      <c r="M74">
        <v>62</v>
      </c>
      <c r="N74">
        <v>2023</v>
      </c>
      <c r="O74" t="s">
        <v>20</v>
      </c>
      <c r="P74" t="s">
        <v>23</v>
      </c>
      <c r="Q74">
        <v>7</v>
      </c>
      <c r="R74" t="s">
        <v>32</v>
      </c>
    </row>
    <row r="75" spans="1:18" x14ac:dyDescent="0.25">
      <c r="A75" s="2">
        <v>45108</v>
      </c>
      <c r="B75" s="3">
        <v>0.39027777777777778</v>
      </c>
      <c r="C75" s="18">
        <f>20*maintenance_condition_monitoring_data[[#This Row],[Vibration_Levels_Hz]]</f>
        <v>11.6</v>
      </c>
      <c r="D75" s="18">
        <v>0.57999999999999996</v>
      </c>
      <c r="E75" s="18">
        <v>56.7</v>
      </c>
      <c r="F75" s="18">
        <v>4.34</v>
      </c>
      <c r="G75" s="17">
        <v>315</v>
      </c>
      <c r="H75" s="18">
        <f>CONVERT(maintenance_condition_monitoring_data[[#This Row],[Bearing_Temperature_F]],"F","C")</f>
        <v>82.222222222222214</v>
      </c>
      <c r="I75" s="17">
        <v>180</v>
      </c>
      <c r="J75">
        <v>108</v>
      </c>
      <c r="K75">
        <v>98</v>
      </c>
      <c r="L75">
        <v>61.18</v>
      </c>
      <c r="M75">
        <v>58</v>
      </c>
      <c r="N75">
        <v>2023</v>
      </c>
      <c r="O75" t="s">
        <v>20</v>
      </c>
      <c r="P75" t="s">
        <v>23</v>
      </c>
      <c r="Q75">
        <v>7</v>
      </c>
      <c r="R75" t="s">
        <v>32</v>
      </c>
    </row>
    <row r="76" spans="1:18" x14ac:dyDescent="0.25">
      <c r="A76" s="2">
        <v>45100</v>
      </c>
      <c r="B76" s="3">
        <v>0.42430555555555555</v>
      </c>
      <c r="C76" s="18">
        <f>20*maintenance_condition_monitoring_data[[#This Row],[Vibration_Levels_Hz]]</f>
        <v>11.399999999999999</v>
      </c>
      <c r="D76" s="18">
        <v>0.56999999999999995</v>
      </c>
      <c r="E76" s="18">
        <v>79.03</v>
      </c>
      <c r="F76" s="18">
        <v>3.46</v>
      </c>
      <c r="G76" s="17">
        <v>940</v>
      </c>
      <c r="H76" s="18">
        <f>CONVERT(maintenance_condition_monitoring_data[[#This Row],[Bearing_Temperature_F]],"F","C")</f>
        <v>108.88888888888889</v>
      </c>
      <c r="I76" s="17">
        <v>228</v>
      </c>
      <c r="J76">
        <v>76</v>
      </c>
      <c r="K76">
        <v>46</v>
      </c>
      <c r="L76">
        <v>82.92</v>
      </c>
      <c r="M76">
        <v>3</v>
      </c>
      <c r="N76">
        <v>2023</v>
      </c>
      <c r="O76" t="s">
        <v>20</v>
      </c>
      <c r="P76" t="s">
        <v>22</v>
      </c>
      <c r="Q76">
        <v>6</v>
      </c>
      <c r="R76" t="s">
        <v>31</v>
      </c>
    </row>
    <row r="77" spans="1:18" x14ac:dyDescent="0.25">
      <c r="A77" s="2">
        <v>45092</v>
      </c>
      <c r="B77" s="3">
        <v>9.0277777777777776E-2</v>
      </c>
      <c r="C77" s="18">
        <f>20*maintenance_condition_monitoring_data[[#This Row],[Vibration_Levels_Hz]]</f>
        <v>30.4</v>
      </c>
      <c r="D77" s="18">
        <v>1.52</v>
      </c>
      <c r="E77" s="18">
        <v>89.09</v>
      </c>
      <c r="F77" s="18">
        <v>2.09</v>
      </c>
      <c r="G77" s="17">
        <v>928</v>
      </c>
      <c r="H77" s="18">
        <f>CONVERT(maintenance_condition_monitoring_data[[#This Row],[Bearing_Temperature_F]],"F","C")</f>
        <v>73.333333333333329</v>
      </c>
      <c r="I77" s="17">
        <v>164</v>
      </c>
      <c r="J77">
        <v>107</v>
      </c>
      <c r="K77">
        <v>83</v>
      </c>
      <c r="L77">
        <v>82.47</v>
      </c>
      <c r="M77">
        <v>92</v>
      </c>
      <c r="N77">
        <v>2023</v>
      </c>
      <c r="O77" t="s">
        <v>20</v>
      </c>
      <c r="P77" t="s">
        <v>22</v>
      </c>
      <c r="Q77">
        <v>6</v>
      </c>
      <c r="R77" t="s">
        <v>31</v>
      </c>
    </row>
    <row r="78" spans="1:18" x14ac:dyDescent="0.25">
      <c r="A78" s="2">
        <v>45091</v>
      </c>
      <c r="B78" s="3">
        <v>0.83263888888888893</v>
      </c>
      <c r="C78" s="18">
        <f>20*maintenance_condition_monitoring_data[[#This Row],[Vibration_Levels_Hz]]</f>
        <v>18.799999999999997</v>
      </c>
      <c r="D78" s="18">
        <v>0.94</v>
      </c>
      <c r="E78" s="18">
        <v>70.180000000000007</v>
      </c>
      <c r="F78" s="18">
        <v>1.59</v>
      </c>
      <c r="G78" s="17">
        <v>831</v>
      </c>
      <c r="H78" s="18">
        <f>CONVERT(maintenance_condition_monitoring_data[[#This Row],[Bearing_Temperature_F]],"F","C")</f>
        <v>75.555555555555557</v>
      </c>
      <c r="I78" s="17">
        <v>168</v>
      </c>
      <c r="J78">
        <v>83</v>
      </c>
      <c r="K78">
        <v>28</v>
      </c>
      <c r="L78">
        <v>95.11</v>
      </c>
      <c r="M78">
        <v>57</v>
      </c>
      <c r="N78">
        <v>2023</v>
      </c>
      <c r="O78" t="s">
        <v>20</v>
      </c>
      <c r="P78" t="s">
        <v>22</v>
      </c>
      <c r="Q78">
        <v>6</v>
      </c>
      <c r="R78" t="s">
        <v>31</v>
      </c>
    </row>
    <row r="79" spans="1:18" x14ac:dyDescent="0.25">
      <c r="A79" s="2">
        <v>45089</v>
      </c>
      <c r="B79" s="3">
        <v>0.25</v>
      </c>
      <c r="C79" s="18">
        <f>20*maintenance_condition_monitoring_data[[#This Row],[Vibration_Levels_Hz]]</f>
        <v>28.4</v>
      </c>
      <c r="D79" s="18">
        <v>1.42</v>
      </c>
      <c r="E79" s="18">
        <v>88.67</v>
      </c>
      <c r="F79" s="18">
        <v>1.46</v>
      </c>
      <c r="G79" s="17">
        <v>583</v>
      </c>
      <c r="H79" s="18">
        <f>CONVERT(maintenance_condition_monitoring_data[[#This Row],[Bearing_Temperature_F]],"F","C")</f>
        <v>100</v>
      </c>
      <c r="I79" s="17">
        <v>212</v>
      </c>
      <c r="J79">
        <v>60</v>
      </c>
      <c r="K79">
        <v>52</v>
      </c>
      <c r="L79">
        <v>69.59</v>
      </c>
      <c r="M79">
        <v>61</v>
      </c>
      <c r="N79">
        <v>2023</v>
      </c>
      <c r="O79" t="s">
        <v>20</v>
      </c>
      <c r="P79" t="s">
        <v>22</v>
      </c>
      <c r="Q79">
        <v>6</v>
      </c>
      <c r="R79" t="s">
        <v>31</v>
      </c>
    </row>
    <row r="80" spans="1:18" x14ac:dyDescent="0.25">
      <c r="A80" s="2">
        <v>45081</v>
      </c>
      <c r="B80" s="3">
        <v>0.92708333333333337</v>
      </c>
      <c r="C80" s="18">
        <f>20*maintenance_condition_monitoring_data[[#This Row],[Vibration_Levels_Hz]]</f>
        <v>30</v>
      </c>
      <c r="D80" s="18">
        <v>1.5</v>
      </c>
      <c r="E80" s="18">
        <v>94.57</v>
      </c>
      <c r="F80" s="18">
        <v>3.77</v>
      </c>
      <c r="G80" s="17">
        <v>811</v>
      </c>
      <c r="H80" s="18">
        <f>CONVERT(maintenance_condition_monitoring_data[[#This Row],[Bearing_Temperature_F]],"F","C")</f>
        <v>111.11111111111111</v>
      </c>
      <c r="I80" s="17">
        <v>232</v>
      </c>
      <c r="J80">
        <v>94</v>
      </c>
      <c r="K80">
        <v>61</v>
      </c>
      <c r="L80">
        <v>75.02</v>
      </c>
      <c r="M80">
        <v>49</v>
      </c>
      <c r="N80">
        <v>2023</v>
      </c>
      <c r="O80" t="s">
        <v>20</v>
      </c>
      <c r="P80" t="s">
        <v>22</v>
      </c>
      <c r="Q80">
        <v>6</v>
      </c>
      <c r="R80" t="s">
        <v>31</v>
      </c>
    </row>
    <row r="81" spans="1:18" x14ac:dyDescent="0.25">
      <c r="A81" s="2">
        <v>45077</v>
      </c>
      <c r="B81" s="3">
        <v>0.62708333333333333</v>
      </c>
      <c r="C81" s="18">
        <f>20*maintenance_condition_monitoring_data[[#This Row],[Vibration_Levels_Hz]]</f>
        <v>34.200000000000003</v>
      </c>
      <c r="D81" s="18">
        <v>1.71</v>
      </c>
      <c r="E81" s="18">
        <v>45.47</v>
      </c>
      <c r="F81" s="18">
        <v>0.4</v>
      </c>
      <c r="G81" s="17">
        <v>627</v>
      </c>
      <c r="H81" s="18">
        <f>CONVERT(maintenance_condition_monitoring_data[[#This Row],[Bearing_Temperature_F]],"F","C")</f>
        <v>110.55555555555556</v>
      </c>
      <c r="I81" s="17">
        <v>231</v>
      </c>
      <c r="J81">
        <v>88</v>
      </c>
      <c r="K81">
        <v>98</v>
      </c>
      <c r="L81">
        <v>76.569999999999993</v>
      </c>
      <c r="M81">
        <v>59</v>
      </c>
      <c r="N81">
        <v>2023</v>
      </c>
      <c r="O81" t="s">
        <v>20</v>
      </c>
      <c r="P81" t="s">
        <v>22</v>
      </c>
      <c r="Q81">
        <v>5</v>
      </c>
      <c r="R81" t="s">
        <v>30</v>
      </c>
    </row>
    <row r="82" spans="1:18" x14ac:dyDescent="0.25">
      <c r="A82" s="2">
        <v>45076</v>
      </c>
      <c r="B82" s="3">
        <v>0.23749999999999999</v>
      </c>
      <c r="C82" s="18">
        <f>20*maintenance_condition_monitoring_data[[#This Row],[Vibration_Levels_Hz]]</f>
        <v>34</v>
      </c>
      <c r="D82" s="18">
        <v>1.7</v>
      </c>
      <c r="E82" s="18">
        <v>67.739999999999995</v>
      </c>
      <c r="F82" s="18">
        <v>2.37</v>
      </c>
      <c r="G82" s="17">
        <v>654</v>
      </c>
      <c r="H82" s="18">
        <f>CONVERT(maintenance_condition_monitoring_data[[#This Row],[Bearing_Temperature_F]],"F","C")</f>
        <v>99.444444444444443</v>
      </c>
      <c r="I82" s="17">
        <v>211</v>
      </c>
      <c r="J82">
        <v>95</v>
      </c>
      <c r="K82">
        <v>76</v>
      </c>
      <c r="L82">
        <v>94.65</v>
      </c>
      <c r="M82">
        <v>29</v>
      </c>
      <c r="N82">
        <v>2023</v>
      </c>
      <c r="O82" t="s">
        <v>20</v>
      </c>
      <c r="P82" t="s">
        <v>22</v>
      </c>
      <c r="Q82">
        <v>5</v>
      </c>
      <c r="R82" t="s">
        <v>30</v>
      </c>
    </row>
    <row r="83" spans="1:18" x14ac:dyDescent="0.25">
      <c r="A83" s="2">
        <v>45076</v>
      </c>
      <c r="B83" s="3">
        <v>0.43333333333333335</v>
      </c>
      <c r="C83" s="18">
        <f>20*maintenance_condition_monitoring_data[[#This Row],[Vibration_Levels_Hz]]</f>
        <v>23.799999999999997</v>
      </c>
      <c r="D83" s="18">
        <v>1.19</v>
      </c>
      <c r="E83" s="18">
        <v>98.99</v>
      </c>
      <c r="F83" s="18">
        <v>0.52</v>
      </c>
      <c r="G83" s="17">
        <v>742</v>
      </c>
      <c r="H83" s="18">
        <f>CONVERT(maintenance_condition_monitoring_data[[#This Row],[Bearing_Temperature_F]],"F","C")</f>
        <v>103.88888888888889</v>
      </c>
      <c r="I83" s="17">
        <v>219</v>
      </c>
      <c r="J83">
        <v>97</v>
      </c>
      <c r="K83">
        <v>100</v>
      </c>
      <c r="L83">
        <v>89.42</v>
      </c>
      <c r="M83">
        <v>28</v>
      </c>
      <c r="N83">
        <v>2023</v>
      </c>
      <c r="O83" t="s">
        <v>20</v>
      </c>
      <c r="P83" t="s">
        <v>22</v>
      </c>
      <c r="Q83">
        <v>5</v>
      </c>
      <c r="R83" t="s">
        <v>30</v>
      </c>
    </row>
    <row r="84" spans="1:18" x14ac:dyDescent="0.25">
      <c r="A84" s="2">
        <v>45065</v>
      </c>
      <c r="B84" s="3">
        <v>0.61597222222222225</v>
      </c>
      <c r="C84" s="18">
        <f>20*maintenance_condition_monitoring_data[[#This Row],[Vibration_Levels_Hz]]</f>
        <v>26.400000000000002</v>
      </c>
      <c r="D84" s="18">
        <v>1.32</v>
      </c>
      <c r="E84" s="18">
        <v>85.4</v>
      </c>
      <c r="F84" s="18">
        <v>3.18</v>
      </c>
      <c r="G84" s="17">
        <v>501</v>
      </c>
      <c r="H84" s="18">
        <f>CONVERT(maintenance_condition_monitoring_data[[#This Row],[Bearing_Temperature_F]],"F","C")</f>
        <v>112.77777777777777</v>
      </c>
      <c r="I84" s="17">
        <v>235</v>
      </c>
      <c r="J84">
        <v>147</v>
      </c>
      <c r="K84">
        <v>67</v>
      </c>
      <c r="L84">
        <v>78.650000000000006</v>
      </c>
      <c r="M84">
        <v>13</v>
      </c>
      <c r="N84">
        <v>2023</v>
      </c>
      <c r="O84" t="s">
        <v>20</v>
      </c>
      <c r="P84" t="s">
        <v>22</v>
      </c>
      <c r="Q84">
        <v>5</v>
      </c>
      <c r="R84" t="s">
        <v>30</v>
      </c>
    </row>
    <row r="85" spans="1:18" x14ac:dyDescent="0.25">
      <c r="A85" s="2">
        <v>45062</v>
      </c>
      <c r="B85" s="3">
        <v>0.99444444444444446</v>
      </c>
      <c r="C85" s="18">
        <f>20*maintenance_condition_monitoring_data[[#This Row],[Vibration_Levels_Hz]]</f>
        <v>13.200000000000001</v>
      </c>
      <c r="D85" s="18">
        <v>0.66</v>
      </c>
      <c r="E85" s="18">
        <v>49.36</v>
      </c>
      <c r="F85" s="18">
        <v>4.8099999999999996</v>
      </c>
      <c r="G85" s="17">
        <v>549</v>
      </c>
      <c r="H85" s="18">
        <f>CONVERT(maintenance_condition_monitoring_data[[#This Row],[Bearing_Temperature_F]],"F","C")</f>
        <v>97.777777777777771</v>
      </c>
      <c r="I85" s="17">
        <v>208</v>
      </c>
      <c r="J85">
        <v>138</v>
      </c>
      <c r="K85">
        <v>57</v>
      </c>
      <c r="L85">
        <v>67.83</v>
      </c>
      <c r="M85">
        <v>22</v>
      </c>
      <c r="N85">
        <v>2023</v>
      </c>
      <c r="O85" t="s">
        <v>20</v>
      </c>
      <c r="P85" t="s">
        <v>22</v>
      </c>
      <c r="Q85">
        <v>5</v>
      </c>
      <c r="R85" t="s">
        <v>30</v>
      </c>
    </row>
    <row r="86" spans="1:18" x14ac:dyDescent="0.25">
      <c r="A86" s="2">
        <v>45052</v>
      </c>
      <c r="B86" s="3">
        <v>0.85902777777777772</v>
      </c>
      <c r="C86" s="18">
        <f>20*maintenance_condition_monitoring_data[[#This Row],[Vibration_Levels_Hz]]</f>
        <v>20.399999999999999</v>
      </c>
      <c r="D86" s="18">
        <v>1.02</v>
      </c>
      <c r="E86" s="18">
        <v>58.36</v>
      </c>
      <c r="F86" s="18">
        <v>2.12</v>
      </c>
      <c r="G86" s="17">
        <v>392</v>
      </c>
      <c r="H86" s="18">
        <f>CONVERT(maintenance_condition_monitoring_data[[#This Row],[Bearing_Temperature_F]],"F","C")</f>
        <v>116.11111111111111</v>
      </c>
      <c r="I86" s="17">
        <v>241</v>
      </c>
      <c r="J86">
        <v>125</v>
      </c>
      <c r="K86">
        <v>23</v>
      </c>
      <c r="L86">
        <v>97.18</v>
      </c>
      <c r="M86">
        <v>22</v>
      </c>
      <c r="N86">
        <v>2023</v>
      </c>
      <c r="O86" t="s">
        <v>20</v>
      </c>
      <c r="P86" t="s">
        <v>22</v>
      </c>
      <c r="Q86">
        <v>5</v>
      </c>
      <c r="R86" t="s">
        <v>30</v>
      </c>
    </row>
    <row r="87" spans="1:18" x14ac:dyDescent="0.25">
      <c r="A87" s="2">
        <v>45051</v>
      </c>
      <c r="B87" s="3">
        <v>0.81736111111111109</v>
      </c>
      <c r="C87" s="18">
        <f>20*maintenance_condition_monitoring_data[[#This Row],[Vibration_Levels_Hz]]</f>
        <v>37.799999999999997</v>
      </c>
      <c r="D87" s="18">
        <v>1.89</v>
      </c>
      <c r="E87" s="18">
        <v>54.78</v>
      </c>
      <c r="F87" s="18">
        <v>1.31</v>
      </c>
      <c r="G87" s="17">
        <v>313</v>
      </c>
      <c r="H87" s="18">
        <f>CONVERT(maintenance_condition_monitoring_data[[#This Row],[Bearing_Temperature_F]],"F","C")</f>
        <v>118.33333333333333</v>
      </c>
      <c r="I87" s="17">
        <v>245</v>
      </c>
      <c r="J87">
        <v>82</v>
      </c>
      <c r="K87">
        <v>32</v>
      </c>
      <c r="L87">
        <v>74.02</v>
      </c>
      <c r="M87">
        <v>29</v>
      </c>
      <c r="N87">
        <v>2023</v>
      </c>
      <c r="O87" t="s">
        <v>20</v>
      </c>
      <c r="P87" t="s">
        <v>22</v>
      </c>
      <c r="Q87">
        <v>5</v>
      </c>
      <c r="R87" t="s">
        <v>30</v>
      </c>
    </row>
    <row r="88" spans="1:18" x14ac:dyDescent="0.25">
      <c r="A88" s="2">
        <v>45042</v>
      </c>
      <c r="B88" s="3">
        <v>0.79236111111111107</v>
      </c>
      <c r="C88" s="18">
        <f>20*maintenance_condition_monitoring_data[[#This Row],[Vibration_Levels_Hz]]</f>
        <v>22.599999999999998</v>
      </c>
      <c r="D88" s="18">
        <v>1.1299999999999999</v>
      </c>
      <c r="E88" s="18">
        <v>32.08</v>
      </c>
      <c r="F88" s="18">
        <v>3.05</v>
      </c>
      <c r="G88" s="17">
        <v>351</v>
      </c>
      <c r="H88" s="18">
        <f>CONVERT(maintenance_condition_monitoring_data[[#This Row],[Bearing_Temperature_F]],"F","C")</f>
        <v>98.888888888888886</v>
      </c>
      <c r="I88" s="17">
        <v>210</v>
      </c>
      <c r="J88">
        <v>126</v>
      </c>
      <c r="K88">
        <v>52</v>
      </c>
      <c r="L88">
        <v>77.510000000000005</v>
      </c>
      <c r="M88">
        <v>11</v>
      </c>
      <c r="N88">
        <v>2023</v>
      </c>
      <c r="O88" t="s">
        <v>20</v>
      </c>
      <c r="P88" t="s">
        <v>22</v>
      </c>
      <c r="Q88">
        <v>4</v>
      </c>
      <c r="R88" t="s">
        <v>29</v>
      </c>
    </row>
    <row r="89" spans="1:18" x14ac:dyDescent="0.25">
      <c r="A89" s="2">
        <v>45033</v>
      </c>
      <c r="B89" s="3">
        <v>0.71527777777777779</v>
      </c>
      <c r="C89" s="18">
        <f>20*maintenance_condition_monitoring_data[[#This Row],[Vibration_Levels_Hz]]</f>
        <v>22.599999999999998</v>
      </c>
      <c r="D89" s="18">
        <v>1.1299999999999999</v>
      </c>
      <c r="E89" s="18">
        <v>59.78</v>
      </c>
      <c r="F89" s="18">
        <v>4.9400000000000004</v>
      </c>
      <c r="G89" s="17">
        <v>896</v>
      </c>
      <c r="H89" s="18">
        <f>CONVERT(maintenance_condition_monitoring_data[[#This Row],[Bearing_Temperature_F]],"F","C")</f>
        <v>80.555555555555557</v>
      </c>
      <c r="I89" s="17">
        <v>177</v>
      </c>
      <c r="J89">
        <v>123</v>
      </c>
      <c r="K89">
        <v>93</v>
      </c>
      <c r="L89">
        <v>78.569999999999993</v>
      </c>
      <c r="M89">
        <v>22</v>
      </c>
      <c r="N89">
        <v>2023</v>
      </c>
      <c r="O89" t="s">
        <v>20</v>
      </c>
      <c r="P89" t="s">
        <v>22</v>
      </c>
      <c r="Q89">
        <v>4</v>
      </c>
      <c r="R89" t="s">
        <v>29</v>
      </c>
    </row>
    <row r="90" spans="1:18" x14ac:dyDescent="0.25">
      <c r="A90" s="2">
        <v>45030</v>
      </c>
      <c r="B90" s="3">
        <v>9.0972222222222218E-2</v>
      </c>
      <c r="C90" s="18">
        <f>20*maintenance_condition_monitoring_data[[#This Row],[Vibration_Levels_Hz]]</f>
        <v>17.399999999999999</v>
      </c>
      <c r="D90" s="18">
        <v>0.87</v>
      </c>
      <c r="E90" s="18">
        <v>36.89</v>
      </c>
      <c r="F90" s="18">
        <v>0.3</v>
      </c>
      <c r="G90" s="17">
        <v>599</v>
      </c>
      <c r="H90" s="18">
        <f>CONVERT(maintenance_condition_monitoring_data[[#This Row],[Bearing_Temperature_F]],"F","C")</f>
        <v>92.777777777777771</v>
      </c>
      <c r="I90" s="17">
        <v>199</v>
      </c>
      <c r="J90">
        <v>61</v>
      </c>
      <c r="K90">
        <v>78</v>
      </c>
      <c r="L90">
        <v>77.58</v>
      </c>
      <c r="M90">
        <v>22</v>
      </c>
      <c r="N90">
        <v>2023</v>
      </c>
      <c r="O90" t="s">
        <v>20</v>
      </c>
      <c r="P90" t="s">
        <v>22</v>
      </c>
      <c r="Q90">
        <v>4</v>
      </c>
      <c r="R90" t="s">
        <v>29</v>
      </c>
    </row>
    <row r="91" spans="1:18" x14ac:dyDescent="0.25">
      <c r="A91" s="2">
        <v>45024</v>
      </c>
      <c r="B91" s="3">
        <v>1.1805555555555555E-2</v>
      </c>
      <c r="C91" s="18">
        <f>20*maintenance_condition_monitoring_data[[#This Row],[Vibration_Levels_Hz]]</f>
        <v>26.400000000000002</v>
      </c>
      <c r="D91" s="18">
        <v>1.32</v>
      </c>
      <c r="E91" s="18">
        <v>52.96</v>
      </c>
      <c r="F91" s="18">
        <v>1.45</v>
      </c>
      <c r="G91" s="17">
        <v>992</v>
      </c>
      <c r="H91" s="18">
        <f>CONVERT(maintenance_condition_monitoring_data[[#This Row],[Bearing_Temperature_F]],"F","C")</f>
        <v>107.77777777777777</v>
      </c>
      <c r="I91" s="17">
        <v>226</v>
      </c>
      <c r="J91">
        <v>147</v>
      </c>
      <c r="K91">
        <v>63</v>
      </c>
      <c r="L91">
        <v>64.06</v>
      </c>
      <c r="M91">
        <v>4</v>
      </c>
      <c r="N91">
        <v>2023</v>
      </c>
      <c r="O91" t="s">
        <v>20</v>
      </c>
      <c r="P91" t="s">
        <v>22</v>
      </c>
      <c r="Q91">
        <v>4</v>
      </c>
      <c r="R91" t="s">
        <v>29</v>
      </c>
    </row>
    <row r="92" spans="1:18" x14ac:dyDescent="0.25">
      <c r="A92" s="2">
        <v>45023</v>
      </c>
      <c r="B92" s="3">
        <v>0.93680555555555556</v>
      </c>
      <c r="C92" s="18">
        <f>20*maintenance_condition_monitoring_data[[#This Row],[Vibration_Levels_Hz]]</f>
        <v>21.400000000000002</v>
      </c>
      <c r="D92" s="18">
        <v>1.07</v>
      </c>
      <c r="E92" s="18">
        <v>61.07</v>
      </c>
      <c r="F92" s="18">
        <v>3.61</v>
      </c>
      <c r="G92" s="17">
        <v>946</v>
      </c>
      <c r="H92" s="18">
        <f>CONVERT(maintenance_condition_monitoring_data[[#This Row],[Bearing_Temperature_F]],"F","C")</f>
        <v>75.555555555555557</v>
      </c>
      <c r="I92" s="17">
        <v>168</v>
      </c>
      <c r="J92">
        <v>101</v>
      </c>
      <c r="K92">
        <v>83</v>
      </c>
      <c r="L92">
        <v>63</v>
      </c>
      <c r="M92">
        <v>75</v>
      </c>
      <c r="N92">
        <v>2023</v>
      </c>
      <c r="O92" t="s">
        <v>20</v>
      </c>
      <c r="P92" t="s">
        <v>22</v>
      </c>
      <c r="Q92">
        <v>4</v>
      </c>
      <c r="R92" t="s">
        <v>29</v>
      </c>
    </row>
    <row r="93" spans="1:18" x14ac:dyDescent="0.25">
      <c r="A93" s="2">
        <v>45018</v>
      </c>
      <c r="B93" s="3">
        <v>0.6479166666666667</v>
      </c>
      <c r="C93" s="18">
        <f>20*maintenance_condition_monitoring_data[[#This Row],[Vibration_Levels_Hz]]</f>
        <v>22.799999999999997</v>
      </c>
      <c r="D93" s="18">
        <v>1.1399999999999999</v>
      </c>
      <c r="E93" s="18">
        <v>32.21</v>
      </c>
      <c r="F93" s="18">
        <v>2.02</v>
      </c>
      <c r="G93" s="17">
        <v>720</v>
      </c>
      <c r="H93" s="18">
        <f>CONVERT(maintenance_condition_monitoring_data[[#This Row],[Bearing_Temperature_F]],"F","C")</f>
        <v>82.777777777777771</v>
      </c>
      <c r="I93" s="17">
        <v>181</v>
      </c>
      <c r="J93">
        <v>114</v>
      </c>
      <c r="K93">
        <v>22</v>
      </c>
      <c r="L93">
        <v>76.22</v>
      </c>
      <c r="M93">
        <v>23</v>
      </c>
      <c r="N93">
        <v>2023</v>
      </c>
      <c r="O93" t="s">
        <v>20</v>
      </c>
      <c r="P93" t="s">
        <v>22</v>
      </c>
      <c r="Q93">
        <v>4</v>
      </c>
      <c r="R93" t="s">
        <v>29</v>
      </c>
    </row>
    <row r="94" spans="1:18" x14ac:dyDescent="0.25">
      <c r="A94" s="2">
        <v>45014</v>
      </c>
      <c r="B94" s="3">
        <v>0.53749999999999998</v>
      </c>
      <c r="C94" s="18">
        <f>20*maintenance_condition_monitoring_data[[#This Row],[Vibration_Levels_Hz]]</f>
        <v>34.799999999999997</v>
      </c>
      <c r="D94" s="18">
        <v>1.74</v>
      </c>
      <c r="E94" s="18">
        <v>56.23</v>
      </c>
      <c r="F94" s="18">
        <v>4.08</v>
      </c>
      <c r="G94" s="17">
        <v>873</v>
      </c>
      <c r="H94" s="18">
        <f>CONVERT(maintenance_condition_monitoring_data[[#This Row],[Bearing_Temperature_F]],"F","C")</f>
        <v>70</v>
      </c>
      <c r="I94" s="17">
        <v>158</v>
      </c>
      <c r="J94">
        <v>96</v>
      </c>
      <c r="K94">
        <v>99</v>
      </c>
      <c r="L94">
        <v>61.37</v>
      </c>
      <c r="M94">
        <v>35</v>
      </c>
      <c r="N94">
        <v>2023</v>
      </c>
      <c r="O94" t="s">
        <v>20</v>
      </c>
      <c r="P94" t="s">
        <v>21</v>
      </c>
      <c r="Q94">
        <v>3</v>
      </c>
      <c r="R94" t="s">
        <v>28</v>
      </c>
    </row>
    <row r="95" spans="1:18" x14ac:dyDescent="0.25">
      <c r="A95" s="2">
        <v>45009</v>
      </c>
      <c r="B95" s="3">
        <v>0.91388888888888886</v>
      </c>
      <c r="C95" s="18">
        <f>20*maintenance_condition_monitoring_data[[#This Row],[Vibration_Levels_Hz]]</f>
        <v>37.799999999999997</v>
      </c>
      <c r="D95" s="18">
        <v>1.89</v>
      </c>
      <c r="E95" s="18">
        <v>86.81</v>
      </c>
      <c r="F95" s="18">
        <v>4.3099999999999996</v>
      </c>
      <c r="G95" s="17">
        <v>882</v>
      </c>
      <c r="H95" s="18">
        <f>CONVERT(maintenance_condition_monitoring_data[[#This Row],[Bearing_Temperature_F]],"F","C")</f>
        <v>111.11111111111111</v>
      </c>
      <c r="I95" s="17">
        <v>232</v>
      </c>
      <c r="J95">
        <v>73</v>
      </c>
      <c r="K95">
        <v>64</v>
      </c>
      <c r="L95">
        <v>65.739999999999995</v>
      </c>
      <c r="M95">
        <v>53</v>
      </c>
      <c r="N95">
        <v>2023</v>
      </c>
      <c r="O95" t="s">
        <v>20</v>
      </c>
      <c r="P95" t="s">
        <v>21</v>
      </c>
      <c r="Q95">
        <v>3</v>
      </c>
      <c r="R95" t="s">
        <v>28</v>
      </c>
    </row>
    <row r="96" spans="1:18" x14ac:dyDescent="0.25">
      <c r="A96" s="2">
        <v>45004</v>
      </c>
      <c r="B96" s="3">
        <v>0.40277777777777779</v>
      </c>
      <c r="C96" s="18">
        <f>20*maintenance_condition_monitoring_data[[#This Row],[Vibration_Levels_Hz]]</f>
        <v>34.799999999999997</v>
      </c>
      <c r="D96" s="18">
        <v>1.74</v>
      </c>
      <c r="E96" s="18">
        <v>50.45</v>
      </c>
      <c r="F96" s="18">
        <v>1.54</v>
      </c>
      <c r="G96" s="17">
        <v>540</v>
      </c>
      <c r="H96" s="18">
        <f>CONVERT(maintenance_condition_monitoring_data[[#This Row],[Bearing_Temperature_F]],"F","C")</f>
        <v>113.33333333333333</v>
      </c>
      <c r="I96" s="17">
        <v>236</v>
      </c>
      <c r="J96">
        <v>128</v>
      </c>
      <c r="K96">
        <v>90</v>
      </c>
      <c r="L96">
        <v>83.62</v>
      </c>
      <c r="M96">
        <v>41</v>
      </c>
      <c r="N96">
        <v>2023</v>
      </c>
      <c r="O96" t="s">
        <v>20</v>
      </c>
      <c r="P96" t="s">
        <v>21</v>
      </c>
      <c r="Q96">
        <v>3</v>
      </c>
      <c r="R96" t="s">
        <v>28</v>
      </c>
    </row>
    <row r="97" spans="1:18" x14ac:dyDescent="0.25">
      <c r="A97" s="2">
        <v>45001</v>
      </c>
      <c r="B97" s="3">
        <v>0.51458333333333328</v>
      </c>
      <c r="C97" s="18">
        <f>20*maintenance_condition_monitoring_data[[#This Row],[Vibration_Levels_Hz]]</f>
        <v>26.400000000000002</v>
      </c>
      <c r="D97" s="18">
        <v>1.32</v>
      </c>
      <c r="E97" s="18">
        <v>36.53</v>
      </c>
      <c r="F97" s="18">
        <v>2.5</v>
      </c>
      <c r="G97" s="17">
        <v>378</v>
      </c>
      <c r="H97" s="18">
        <f>CONVERT(maintenance_condition_monitoring_data[[#This Row],[Bearing_Temperature_F]],"F","C")</f>
        <v>80.555555555555557</v>
      </c>
      <c r="I97" s="17">
        <v>177</v>
      </c>
      <c r="J97">
        <v>57</v>
      </c>
      <c r="K97">
        <v>44</v>
      </c>
      <c r="L97">
        <v>82.68</v>
      </c>
      <c r="M97">
        <v>86</v>
      </c>
      <c r="N97">
        <v>2023</v>
      </c>
      <c r="O97" t="s">
        <v>20</v>
      </c>
      <c r="P97" t="s">
        <v>21</v>
      </c>
      <c r="Q97">
        <v>3</v>
      </c>
      <c r="R97" t="s">
        <v>28</v>
      </c>
    </row>
    <row r="98" spans="1:18" x14ac:dyDescent="0.25">
      <c r="A98" s="2">
        <v>44959</v>
      </c>
      <c r="B98" s="3">
        <v>0.15277777777777779</v>
      </c>
      <c r="C98" s="18">
        <f>20*maintenance_condition_monitoring_data[[#This Row],[Vibration_Levels_Hz]]</f>
        <v>33.199999999999996</v>
      </c>
      <c r="D98" s="18">
        <v>1.66</v>
      </c>
      <c r="E98" s="18">
        <v>46.23</v>
      </c>
      <c r="F98" s="18">
        <v>2.91</v>
      </c>
      <c r="G98" s="17">
        <v>106</v>
      </c>
      <c r="H98" s="18">
        <f>CONVERT(maintenance_condition_monitoring_data[[#This Row],[Bearing_Temperature_F]],"F","C")</f>
        <v>116.11111111111111</v>
      </c>
      <c r="I98" s="17">
        <v>241</v>
      </c>
      <c r="J98">
        <v>88</v>
      </c>
      <c r="K98">
        <v>28</v>
      </c>
      <c r="L98">
        <v>73.42</v>
      </c>
      <c r="M98">
        <v>85</v>
      </c>
      <c r="N98">
        <v>2023</v>
      </c>
      <c r="O98" t="s">
        <v>20</v>
      </c>
      <c r="P98" t="s">
        <v>21</v>
      </c>
      <c r="Q98">
        <v>2</v>
      </c>
      <c r="R98" t="s">
        <v>27</v>
      </c>
    </row>
    <row r="99" spans="1:18" x14ac:dyDescent="0.25">
      <c r="A99" s="2">
        <v>44953</v>
      </c>
      <c r="B99" s="3">
        <v>0.20833333333333334</v>
      </c>
      <c r="C99" s="18">
        <f>20*maintenance_condition_monitoring_data[[#This Row],[Vibration_Levels_Hz]]</f>
        <v>32.400000000000006</v>
      </c>
      <c r="D99" s="18">
        <v>1.62</v>
      </c>
      <c r="E99" s="18">
        <v>95.95</v>
      </c>
      <c r="F99" s="18">
        <v>1.32</v>
      </c>
      <c r="G99" s="17">
        <v>317</v>
      </c>
      <c r="H99" s="18">
        <f>CONVERT(maintenance_condition_monitoring_data[[#This Row],[Bearing_Temperature_F]],"F","C")</f>
        <v>116.66666666666666</v>
      </c>
      <c r="I99" s="17">
        <v>242</v>
      </c>
      <c r="J99">
        <v>143</v>
      </c>
      <c r="K99">
        <v>88</v>
      </c>
      <c r="L99">
        <v>94.77</v>
      </c>
      <c r="M99">
        <v>26</v>
      </c>
      <c r="N99">
        <v>2023</v>
      </c>
      <c r="O99" t="s">
        <v>20</v>
      </c>
      <c r="P99" t="s">
        <v>21</v>
      </c>
      <c r="Q99">
        <v>1</v>
      </c>
      <c r="R99" t="s">
        <v>26</v>
      </c>
    </row>
    <row r="100" spans="1:18" x14ac:dyDescent="0.25">
      <c r="A100" s="2">
        <v>44949</v>
      </c>
      <c r="B100" s="3">
        <v>0.73472222222222228</v>
      </c>
      <c r="C100" s="18">
        <f>20*maintenance_condition_monitoring_data[[#This Row],[Vibration_Levels_Hz]]</f>
        <v>32</v>
      </c>
      <c r="D100" s="18">
        <v>1.6</v>
      </c>
      <c r="E100" s="18">
        <v>37.15</v>
      </c>
      <c r="F100" s="18">
        <v>1.84</v>
      </c>
      <c r="G100" s="17">
        <v>671</v>
      </c>
      <c r="H100" s="18">
        <f>CONVERT(maintenance_condition_monitoring_data[[#This Row],[Bearing_Temperature_F]],"F","C")</f>
        <v>77.222222222222214</v>
      </c>
      <c r="I100" s="17">
        <v>171</v>
      </c>
      <c r="J100">
        <v>99</v>
      </c>
      <c r="K100">
        <v>59</v>
      </c>
      <c r="L100">
        <v>89.05</v>
      </c>
      <c r="M100">
        <v>10</v>
      </c>
      <c r="N100">
        <v>2023</v>
      </c>
      <c r="O100" t="s">
        <v>20</v>
      </c>
      <c r="P100" t="s">
        <v>21</v>
      </c>
      <c r="Q100">
        <v>1</v>
      </c>
      <c r="R100" t="s">
        <v>26</v>
      </c>
    </row>
    <row r="101" spans="1:18" x14ac:dyDescent="0.25">
      <c r="A101" s="2">
        <v>44948</v>
      </c>
      <c r="B101" s="3">
        <v>0.28958333333333336</v>
      </c>
      <c r="C101" s="18">
        <f>20*maintenance_condition_monitoring_data[[#This Row],[Vibration_Levels_Hz]]</f>
        <v>10.4</v>
      </c>
      <c r="D101" s="18">
        <v>0.52</v>
      </c>
      <c r="E101" s="18">
        <v>40.5</v>
      </c>
      <c r="F101" s="18">
        <v>3.26</v>
      </c>
      <c r="G101" s="17">
        <v>267</v>
      </c>
      <c r="H101" s="18">
        <f>CONVERT(maintenance_condition_monitoring_data[[#This Row],[Bearing_Temperature_F]],"F","C")</f>
        <v>113.33333333333333</v>
      </c>
      <c r="I101" s="17">
        <v>236</v>
      </c>
      <c r="J101">
        <v>121</v>
      </c>
      <c r="K101">
        <v>65</v>
      </c>
      <c r="L101">
        <v>90.09</v>
      </c>
      <c r="M101">
        <v>118</v>
      </c>
      <c r="N101">
        <v>2023</v>
      </c>
      <c r="O101" t="s">
        <v>20</v>
      </c>
      <c r="P101" t="s">
        <v>21</v>
      </c>
      <c r="Q101">
        <v>1</v>
      </c>
      <c r="R101" t="s">
        <v>26</v>
      </c>
    </row>
  </sheetData>
  <phoneticPr fontId="1" type="noConversion"/>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887C1-9F66-4EB6-8188-1D11ACE6AAED}">
  <dimension ref="A1:E9"/>
  <sheetViews>
    <sheetView showGridLines="0" workbookViewId="0">
      <selection sqref="A1:E1"/>
    </sheetView>
  </sheetViews>
  <sheetFormatPr defaultRowHeight="15" x14ac:dyDescent="0.25"/>
  <sheetData>
    <row r="1" spans="1:5" x14ac:dyDescent="0.25">
      <c r="A1" s="52" t="s">
        <v>141</v>
      </c>
      <c r="B1" s="53"/>
      <c r="C1" s="53"/>
      <c r="D1" s="53"/>
      <c r="E1" s="53"/>
    </row>
    <row r="2" spans="1:5" x14ac:dyDescent="0.25">
      <c r="A2" s="38" t="s">
        <v>142</v>
      </c>
    </row>
    <row r="3" spans="1:5" x14ac:dyDescent="0.25">
      <c r="A3" s="38" t="s">
        <v>143</v>
      </c>
    </row>
    <row r="4" spans="1:5" x14ac:dyDescent="0.25">
      <c r="A4" s="38" t="s">
        <v>144</v>
      </c>
    </row>
    <row r="5" spans="1:5" x14ac:dyDescent="0.25">
      <c r="A5" s="38" t="s">
        <v>145</v>
      </c>
    </row>
    <row r="6" spans="1:5" x14ac:dyDescent="0.25">
      <c r="A6" s="38" t="s">
        <v>146</v>
      </c>
    </row>
    <row r="7" spans="1:5" x14ac:dyDescent="0.25">
      <c r="A7" s="38" t="s">
        <v>147</v>
      </c>
    </row>
    <row r="8" spans="1:5" x14ac:dyDescent="0.25">
      <c r="A8" s="38" t="s">
        <v>148</v>
      </c>
    </row>
    <row r="9" spans="1:5" x14ac:dyDescent="0.25">
      <c r="A9" s="38" t="s">
        <v>149</v>
      </c>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F0EF-FD0F-4C4D-8A69-9D87EE86F3D6}">
  <dimension ref="A1:AC94"/>
  <sheetViews>
    <sheetView topLeftCell="O1" zoomScale="70" zoomScaleNormal="70" workbookViewId="0">
      <selection activeCell="AF3" sqref="AF3"/>
    </sheetView>
  </sheetViews>
  <sheetFormatPr defaultRowHeight="15" x14ac:dyDescent="0.25"/>
  <cols>
    <col min="1" max="1" width="14.140625" bestFit="1" customWidth="1"/>
    <col min="2" max="2" width="35.140625" bestFit="1" customWidth="1"/>
    <col min="3" max="3" width="23.7109375" bestFit="1" customWidth="1"/>
    <col min="4" max="26" width="3.42578125" bestFit="1" customWidth="1"/>
    <col min="27" max="27" width="17.85546875" bestFit="1" customWidth="1"/>
    <col min="28" max="28" width="35.42578125" bestFit="1" customWidth="1"/>
    <col min="29" max="29" width="43.140625" bestFit="1" customWidth="1"/>
    <col min="30" max="30" width="30.7109375" bestFit="1" customWidth="1"/>
    <col min="31" max="50" width="35.140625" bestFit="1" customWidth="1"/>
    <col min="51" max="51" width="40.28515625" bestFit="1" customWidth="1"/>
    <col min="52" max="52" width="28.85546875" bestFit="1" customWidth="1"/>
    <col min="53" max="68" width="35.140625" bestFit="1" customWidth="1"/>
    <col min="69" max="69" width="40.28515625" bestFit="1" customWidth="1"/>
    <col min="70" max="70" width="28.85546875" bestFit="1" customWidth="1"/>
    <col min="71" max="214" width="35.140625" bestFit="1" customWidth="1"/>
    <col min="215" max="215" width="40.28515625" bestFit="1" customWidth="1"/>
    <col min="216" max="216" width="28.85546875" bestFit="1" customWidth="1"/>
  </cols>
  <sheetData>
    <row r="1" spans="1:29" x14ac:dyDescent="0.25">
      <c r="A1" s="13" t="s">
        <v>80</v>
      </c>
      <c r="B1" t="s">
        <v>25</v>
      </c>
      <c r="AA1" s="13" t="s">
        <v>92</v>
      </c>
      <c r="AB1" t="s" vm="1">
        <v>111</v>
      </c>
    </row>
    <row r="3" spans="1:29" x14ac:dyDescent="0.25">
      <c r="A3" s="13" t="s">
        <v>14</v>
      </c>
      <c r="B3" t="s">
        <v>97</v>
      </c>
      <c r="C3" t="s">
        <v>98</v>
      </c>
      <c r="AA3" s="13" t="s">
        <v>14</v>
      </c>
      <c r="AB3" t="s">
        <v>119</v>
      </c>
      <c r="AC3" t="s">
        <v>89</v>
      </c>
    </row>
    <row r="4" spans="1:29" x14ac:dyDescent="0.25">
      <c r="A4" s="16" t="s">
        <v>26</v>
      </c>
      <c r="B4" s="18">
        <v>84.333333333333329</v>
      </c>
      <c r="C4" s="1">
        <v>22.639999999999997</v>
      </c>
      <c r="AA4" s="14" t="s">
        <v>26</v>
      </c>
      <c r="AB4" s="1">
        <v>64.5</v>
      </c>
      <c r="AC4" s="1">
        <v>59.772500000000001</v>
      </c>
    </row>
    <row r="5" spans="1:29" x14ac:dyDescent="0.25">
      <c r="A5" s="16" t="s">
        <v>27</v>
      </c>
      <c r="B5" s="18">
        <v>91.875</v>
      </c>
      <c r="C5" s="1">
        <v>24.125</v>
      </c>
      <c r="AA5" s="14" t="s">
        <v>27</v>
      </c>
      <c r="AB5" s="1">
        <v>58.111111111111114</v>
      </c>
      <c r="AC5" s="1">
        <v>48.404444444444444</v>
      </c>
    </row>
    <row r="6" spans="1:29" x14ac:dyDescent="0.25">
      <c r="A6" s="16" t="s">
        <v>28</v>
      </c>
      <c r="B6" s="18">
        <v>95.972222222222214</v>
      </c>
      <c r="C6" s="1">
        <v>28.049999999999997</v>
      </c>
      <c r="AA6" s="14" t="s">
        <v>28</v>
      </c>
      <c r="AB6" s="1">
        <v>74.375</v>
      </c>
      <c r="AC6" s="1">
        <v>59.725000000000001</v>
      </c>
    </row>
    <row r="7" spans="1:29" x14ac:dyDescent="0.25">
      <c r="A7" s="16" t="s">
        <v>29</v>
      </c>
      <c r="B7" s="18">
        <v>79.444444444444443</v>
      </c>
      <c r="C7" s="1">
        <v>30.76</v>
      </c>
      <c r="AA7" s="14" t="s">
        <v>29</v>
      </c>
      <c r="AB7" s="1">
        <v>46.090909090909093</v>
      </c>
      <c r="AC7" s="1">
        <v>48.56636363636364</v>
      </c>
    </row>
    <row r="8" spans="1:29" x14ac:dyDescent="0.25">
      <c r="A8" s="16" t="s">
        <v>30</v>
      </c>
      <c r="B8" s="18">
        <v>108.05555555555554</v>
      </c>
      <c r="C8" s="1">
        <v>32.1</v>
      </c>
      <c r="AA8" s="14" t="s">
        <v>30</v>
      </c>
      <c r="AB8" s="1">
        <v>43.222222222222221</v>
      </c>
      <c r="AC8" s="1">
        <v>68.237777777777779</v>
      </c>
    </row>
    <row r="9" spans="1:29" x14ac:dyDescent="0.25">
      <c r="A9" s="16" t="s">
        <v>31</v>
      </c>
      <c r="B9" s="18">
        <v>84.861111111111114</v>
      </c>
      <c r="C9" s="1">
        <v>26.9</v>
      </c>
      <c r="AA9" s="14" t="s">
        <v>31</v>
      </c>
      <c r="AB9" s="1">
        <v>37.666666666666664</v>
      </c>
      <c r="AC9" s="1">
        <v>74.865555555555545</v>
      </c>
    </row>
    <row r="10" spans="1:29" x14ac:dyDescent="0.25">
      <c r="A10" s="16" t="s">
        <v>32</v>
      </c>
      <c r="B10" s="18">
        <v>82.777777777777771</v>
      </c>
      <c r="C10" s="1">
        <v>19</v>
      </c>
      <c r="AA10" s="14" t="s">
        <v>32</v>
      </c>
      <c r="AB10" s="1">
        <v>54</v>
      </c>
      <c r="AC10" s="1">
        <v>72.525000000000006</v>
      </c>
    </row>
    <row r="11" spans="1:29" x14ac:dyDescent="0.25">
      <c r="A11" s="16" t="s">
        <v>33</v>
      </c>
      <c r="B11" s="18">
        <v>91.555555555555557</v>
      </c>
      <c r="C11" s="1">
        <v>20.239999999999998</v>
      </c>
      <c r="AA11" s="14" t="s">
        <v>33</v>
      </c>
      <c r="AB11" s="1">
        <v>57.384615384615387</v>
      </c>
      <c r="AC11" s="1">
        <v>70.787692307692311</v>
      </c>
    </row>
    <row r="12" spans="1:29" x14ac:dyDescent="0.25">
      <c r="A12" s="16" t="s">
        <v>34</v>
      </c>
      <c r="B12" s="18">
        <v>96.481481481481481</v>
      </c>
      <c r="C12" s="1">
        <v>22.433333333333334</v>
      </c>
      <c r="AA12" s="14" t="s">
        <v>34</v>
      </c>
      <c r="AB12" s="1">
        <v>50.636363636363633</v>
      </c>
      <c r="AC12" s="1">
        <v>65.290909090909096</v>
      </c>
    </row>
    <row r="13" spans="1:29" x14ac:dyDescent="0.25">
      <c r="A13" s="16" t="s">
        <v>15</v>
      </c>
      <c r="B13" s="1">
        <v>90.319444444444443</v>
      </c>
      <c r="C13" s="1">
        <v>24.970000000000002</v>
      </c>
      <c r="AA13" s="14" t="s">
        <v>35</v>
      </c>
      <c r="AB13" s="1">
        <v>83.5</v>
      </c>
      <c r="AC13" s="1">
        <v>74.545000000000002</v>
      </c>
    </row>
    <row r="14" spans="1:29" x14ac:dyDescent="0.25">
      <c r="AA14" s="14" t="s">
        <v>36</v>
      </c>
      <c r="AB14" s="1">
        <v>37.25</v>
      </c>
      <c r="AC14" s="1">
        <v>54.987499999999997</v>
      </c>
    </row>
    <row r="15" spans="1:29" x14ac:dyDescent="0.25">
      <c r="AA15" s="14" t="s">
        <v>37</v>
      </c>
      <c r="AB15" s="1">
        <v>63.166666666666664</v>
      </c>
      <c r="AC15" s="1">
        <v>67.006666666666675</v>
      </c>
    </row>
    <row r="16" spans="1:29" x14ac:dyDescent="0.25">
      <c r="AA16" s="14" t="s">
        <v>15</v>
      </c>
      <c r="AB16" s="1">
        <v>54.66</v>
      </c>
      <c r="AC16" s="1">
        <v>63.5259</v>
      </c>
    </row>
    <row r="23" spans="1:29" x14ac:dyDescent="0.25">
      <c r="A23" s="13" t="s">
        <v>80</v>
      </c>
      <c r="B23" t="s">
        <v>81</v>
      </c>
    </row>
    <row r="24" spans="1:29" x14ac:dyDescent="0.25">
      <c r="AA24" s="13" t="s">
        <v>92</v>
      </c>
      <c r="AB24" t="s" vm="1">
        <v>111</v>
      </c>
    </row>
    <row r="25" spans="1:29" x14ac:dyDescent="0.25">
      <c r="A25" s="13" t="s">
        <v>14</v>
      </c>
      <c r="B25" t="s">
        <v>87</v>
      </c>
      <c r="C25" t="s">
        <v>88</v>
      </c>
    </row>
    <row r="26" spans="1:29" x14ac:dyDescent="0.25">
      <c r="A26" s="16" t="s">
        <v>26</v>
      </c>
      <c r="B26" s="1">
        <v>516</v>
      </c>
      <c r="C26" s="18">
        <v>478.17999999999995</v>
      </c>
      <c r="AA26" s="13" t="s">
        <v>14</v>
      </c>
      <c r="AB26" t="s">
        <v>89</v>
      </c>
      <c r="AC26" t="s">
        <v>120</v>
      </c>
    </row>
    <row r="27" spans="1:29" x14ac:dyDescent="0.25">
      <c r="A27" s="16" t="s">
        <v>27</v>
      </c>
      <c r="B27" s="1">
        <v>523</v>
      </c>
      <c r="C27" s="18">
        <v>435.64</v>
      </c>
      <c r="AA27" s="14" t="s">
        <v>26</v>
      </c>
      <c r="AB27" s="1">
        <v>59.772500000000001</v>
      </c>
      <c r="AC27" s="1">
        <v>196</v>
      </c>
    </row>
    <row r="28" spans="1:29" x14ac:dyDescent="0.25">
      <c r="A28" s="16" t="s">
        <v>28</v>
      </c>
      <c r="B28" s="1">
        <v>595</v>
      </c>
      <c r="C28" s="18">
        <v>477.80000000000007</v>
      </c>
      <c r="AA28" s="14" t="s">
        <v>27</v>
      </c>
      <c r="AB28" s="1">
        <v>48.404444444444444</v>
      </c>
      <c r="AC28" s="1">
        <v>202.22222222222223</v>
      </c>
    </row>
    <row r="29" spans="1:29" x14ac:dyDescent="0.25">
      <c r="A29" s="16" t="s">
        <v>29</v>
      </c>
      <c r="B29" s="1">
        <v>507</v>
      </c>
      <c r="C29" s="18">
        <v>534.23</v>
      </c>
      <c r="AA29" s="14" t="s">
        <v>28</v>
      </c>
      <c r="AB29" s="1">
        <v>59.725000000000001</v>
      </c>
      <c r="AC29" s="1">
        <v>202.75</v>
      </c>
    </row>
    <row r="30" spans="1:29" x14ac:dyDescent="0.25">
      <c r="A30" s="16" t="s">
        <v>30</v>
      </c>
      <c r="B30" s="1">
        <v>389</v>
      </c>
      <c r="C30" s="18">
        <v>614.14</v>
      </c>
      <c r="AA30" s="14" t="s">
        <v>29</v>
      </c>
      <c r="AB30" s="1">
        <v>48.56636363636364</v>
      </c>
      <c r="AC30" s="1">
        <v>185.09090909090909</v>
      </c>
    </row>
    <row r="31" spans="1:29" x14ac:dyDescent="0.25">
      <c r="A31" s="16" t="s">
        <v>31</v>
      </c>
      <c r="B31" s="1">
        <v>339</v>
      </c>
      <c r="C31" s="18">
        <v>673.79</v>
      </c>
      <c r="AA31" s="14" t="s">
        <v>30</v>
      </c>
      <c r="AB31" s="1">
        <v>68.237777777777779</v>
      </c>
      <c r="AC31" s="1">
        <v>227</v>
      </c>
    </row>
    <row r="32" spans="1:29" x14ac:dyDescent="0.25">
      <c r="A32" s="16" t="s">
        <v>32</v>
      </c>
      <c r="B32" s="1">
        <v>432</v>
      </c>
      <c r="C32" s="18">
        <v>580.20000000000005</v>
      </c>
      <c r="AA32" s="14" t="s">
        <v>31</v>
      </c>
      <c r="AB32" s="1">
        <v>74.865555555555545</v>
      </c>
      <c r="AC32" s="1">
        <v>193.66666666666666</v>
      </c>
    </row>
    <row r="33" spans="1:29" x14ac:dyDescent="0.25">
      <c r="A33" s="16" t="s">
        <v>33</v>
      </c>
      <c r="B33" s="1">
        <v>746</v>
      </c>
      <c r="C33" s="18">
        <v>920.24000000000012</v>
      </c>
      <c r="AA33" s="14" t="s">
        <v>32</v>
      </c>
      <c r="AB33" s="1">
        <v>72.525000000000006</v>
      </c>
      <c r="AC33" s="1">
        <v>182.5</v>
      </c>
    </row>
    <row r="34" spans="1:29" x14ac:dyDescent="0.25">
      <c r="A34" s="16" t="s">
        <v>34</v>
      </c>
      <c r="B34" s="1">
        <v>557</v>
      </c>
      <c r="C34" s="18">
        <v>718.2</v>
      </c>
      <c r="AA34" s="14" t="s">
        <v>33</v>
      </c>
      <c r="AB34" s="1">
        <v>70.787692307692311</v>
      </c>
      <c r="AC34" s="1">
        <v>199.61538461538461</v>
      </c>
    </row>
    <row r="35" spans="1:29" x14ac:dyDescent="0.25">
      <c r="A35" s="16" t="s">
        <v>35</v>
      </c>
      <c r="B35" s="1">
        <v>334</v>
      </c>
      <c r="C35" s="1">
        <v>298.18</v>
      </c>
      <c r="AA35" s="14" t="s">
        <v>34</v>
      </c>
      <c r="AB35" s="1">
        <v>65.290909090909096</v>
      </c>
      <c r="AC35" s="1">
        <v>203.63636363636363</v>
      </c>
    </row>
    <row r="36" spans="1:29" x14ac:dyDescent="0.25">
      <c r="A36" s="16" t="s">
        <v>36</v>
      </c>
      <c r="B36" s="1">
        <v>149</v>
      </c>
      <c r="C36" s="1">
        <v>219.95</v>
      </c>
      <c r="AA36" s="14" t="s">
        <v>35</v>
      </c>
      <c r="AB36" s="1">
        <v>74.545000000000002</v>
      </c>
      <c r="AC36" s="1">
        <v>208</v>
      </c>
    </row>
    <row r="37" spans="1:29" x14ac:dyDescent="0.25">
      <c r="A37" s="16" t="s">
        <v>37</v>
      </c>
      <c r="B37" s="1">
        <v>379</v>
      </c>
      <c r="C37" s="1">
        <v>402.03999999999996</v>
      </c>
      <c r="AA37" s="14" t="s">
        <v>36</v>
      </c>
      <c r="AB37" s="1">
        <v>54.987499999999997</v>
      </c>
      <c r="AC37" s="1">
        <v>179.75</v>
      </c>
    </row>
    <row r="38" spans="1:29" x14ac:dyDescent="0.25">
      <c r="A38" s="16" t="s">
        <v>15</v>
      </c>
      <c r="B38" s="1">
        <v>5466</v>
      </c>
      <c r="C38" s="1">
        <v>6352.5899999999992</v>
      </c>
      <c r="AA38" s="14" t="s">
        <v>37</v>
      </c>
      <c r="AB38" s="1">
        <v>67.006666666666675</v>
      </c>
      <c r="AC38" s="1">
        <v>207</v>
      </c>
    </row>
    <row r="39" spans="1:29" x14ac:dyDescent="0.25">
      <c r="AA39" s="14" t="s">
        <v>15</v>
      </c>
      <c r="AB39" s="1">
        <v>63.5259</v>
      </c>
      <c r="AC39" s="1">
        <v>199.2</v>
      </c>
    </row>
    <row r="41" spans="1:29" x14ac:dyDescent="0.25">
      <c r="A41" s="13" t="s">
        <v>14</v>
      </c>
      <c r="B41" t="s">
        <v>90</v>
      </c>
      <c r="C41" t="s">
        <v>91</v>
      </c>
    </row>
    <row r="42" spans="1:29" x14ac:dyDescent="0.25">
      <c r="A42" s="14" t="s">
        <v>25</v>
      </c>
      <c r="B42" s="18">
        <v>95.020000000000024</v>
      </c>
      <c r="C42" s="18">
        <v>95.924999999999997</v>
      </c>
    </row>
    <row r="43" spans="1:29" x14ac:dyDescent="0.25">
      <c r="A43" s="20" t="s">
        <v>26</v>
      </c>
      <c r="B43" s="18">
        <v>12.680000000000001</v>
      </c>
      <c r="C43" s="18">
        <v>92.4</v>
      </c>
    </row>
    <row r="44" spans="1:29" x14ac:dyDescent="0.25">
      <c r="A44" s="20" t="s">
        <v>27</v>
      </c>
      <c r="B44" s="18">
        <v>14.74</v>
      </c>
      <c r="C44" s="18">
        <v>102.5</v>
      </c>
    </row>
    <row r="45" spans="1:29" x14ac:dyDescent="0.25">
      <c r="A45" s="20" t="s">
        <v>28</v>
      </c>
      <c r="B45" s="18">
        <v>6.9399999999999995</v>
      </c>
      <c r="C45" s="18">
        <v>88.5</v>
      </c>
    </row>
    <row r="46" spans="1:29" x14ac:dyDescent="0.25">
      <c r="A46" s="20" t="s">
        <v>29</v>
      </c>
      <c r="B46" s="18">
        <v>10.39</v>
      </c>
      <c r="C46" s="18">
        <v>93.2</v>
      </c>
    </row>
    <row r="47" spans="1:29" x14ac:dyDescent="0.25">
      <c r="A47" s="20" t="s">
        <v>30</v>
      </c>
      <c r="B47" s="18">
        <v>8.69</v>
      </c>
      <c r="C47" s="18">
        <v>138.5</v>
      </c>
    </row>
    <row r="48" spans="1:29" x14ac:dyDescent="0.25">
      <c r="A48" s="20" t="s">
        <v>31</v>
      </c>
      <c r="B48" s="18">
        <v>12.499999999999998</v>
      </c>
      <c r="C48" s="18">
        <v>80.75</v>
      </c>
    </row>
    <row r="49" spans="1:3" x14ac:dyDescent="0.25">
      <c r="A49" s="20" t="s">
        <v>32</v>
      </c>
      <c r="B49" s="18">
        <v>2.27</v>
      </c>
      <c r="C49" s="18">
        <v>73</v>
      </c>
    </row>
    <row r="50" spans="1:3" x14ac:dyDescent="0.25">
      <c r="A50" s="20" t="s">
        <v>33</v>
      </c>
      <c r="B50" s="18">
        <v>9.9</v>
      </c>
      <c r="C50" s="18">
        <v>79.599999999999994</v>
      </c>
    </row>
    <row r="51" spans="1:3" x14ac:dyDescent="0.25">
      <c r="A51" s="20" t="s">
        <v>34</v>
      </c>
      <c r="B51" s="18">
        <v>16.91</v>
      </c>
      <c r="C51" s="18">
        <v>110.66666666666667</v>
      </c>
    </row>
    <row r="52" spans="1:3" x14ac:dyDescent="0.25">
      <c r="A52" s="14" t="s">
        <v>15</v>
      </c>
      <c r="B52" s="1">
        <v>95.020000000000024</v>
      </c>
      <c r="C52" s="1">
        <v>95.924999999999997</v>
      </c>
    </row>
    <row r="71" spans="1:3" x14ac:dyDescent="0.25">
      <c r="A71" s="13" t="s">
        <v>14</v>
      </c>
      <c r="B71" t="s">
        <v>89</v>
      </c>
      <c r="C71" t="s">
        <v>97</v>
      </c>
    </row>
    <row r="72" spans="1:3" x14ac:dyDescent="0.25">
      <c r="A72" s="14" t="s">
        <v>20</v>
      </c>
      <c r="B72" s="1">
        <v>64.515833333333319</v>
      </c>
      <c r="C72" s="18">
        <v>94.60185185185189</v>
      </c>
    </row>
    <row r="73" spans="1:3" x14ac:dyDescent="0.25">
      <c r="A73" s="20" t="s">
        <v>26</v>
      </c>
      <c r="B73" s="1">
        <v>57.866666666666667</v>
      </c>
      <c r="C73" s="18">
        <v>102.40740740740739</v>
      </c>
    </row>
    <row r="74" spans="1:3" x14ac:dyDescent="0.25">
      <c r="A74" s="20" t="s">
        <v>27</v>
      </c>
      <c r="B74" s="1">
        <v>46.23</v>
      </c>
      <c r="C74" s="18">
        <v>116.11111111111111</v>
      </c>
    </row>
    <row r="75" spans="1:3" x14ac:dyDescent="0.25">
      <c r="A75" s="20" t="s">
        <v>28</v>
      </c>
      <c r="B75" s="1">
        <v>57.505000000000003</v>
      </c>
      <c r="C75" s="18">
        <v>93.75</v>
      </c>
    </row>
    <row r="76" spans="1:3" x14ac:dyDescent="0.25">
      <c r="A76" s="20" t="s">
        <v>29</v>
      </c>
      <c r="B76" s="1">
        <v>45.831666666666671</v>
      </c>
      <c r="C76" s="18">
        <v>89.722222222222214</v>
      </c>
    </row>
    <row r="77" spans="1:3" x14ac:dyDescent="0.25">
      <c r="A77" s="20" t="s">
        <v>30</v>
      </c>
      <c r="B77" s="1">
        <v>65.728571428571428</v>
      </c>
      <c r="C77" s="18">
        <v>108.41269841269842</v>
      </c>
    </row>
    <row r="78" spans="1:3" x14ac:dyDescent="0.25">
      <c r="A78" s="20" t="s">
        <v>31</v>
      </c>
      <c r="B78" s="1">
        <v>84.308000000000007</v>
      </c>
      <c r="C78" s="18">
        <v>93.777777777777786</v>
      </c>
    </row>
    <row r="79" spans="1:3" x14ac:dyDescent="0.25">
      <c r="A79" s="20" t="s">
        <v>32</v>
      </c>
      <c r="B79" s="1">
        <v>69.721428571428575</v>
      </c>
      <c r="C79" s="18">
        <v>83.73015873015872</v>
      </c>
    </row>
    <row r="80" spans="1:3" x14ac:dyDescent="0.25">
      <c r="A80" s="20" t="s">
        <v>33</v>
      </c>
      <c r="B80" s="1">
        <v>71.208749999999995</v>
      </c>
      <c r="C80" s="18">
        <v>94.097222222222214</v>
      </c>
    </row>
    <row r="81" spans="1:3" x14ac:dyDescent="0.25">
      <c r="A81" s="20" t="s">
        <v>34</v>
      </c>
      <c r="B81" s="1">
        <v>57.315999999999995</v>
      </c>
      <c r="C81" s="18">
        <v>94.000000000000014</v>
      </c>
    </row>
    <row r="82" spans="1:3" x14ac:dyDescent="0.25">
      <c r="A82" s="20" t="s">
        <v>35</v>
      </c>
      <c r="B82" s="1">
        <v>74.545000000000002</v>
      </c>
      <c r="C82" s="18">
        <v>97.777777777777771</v>
      </c>
    </row>
    <row r="83" spans="1:3" x14ac:dyDescent="0.25">
      <c r="A83" s="20" t="s">
        <v>36</v>
      </c>
      <c r="B83" s="1">
        <v>54.987499999999997</v>
      </c>
      <c r="C83" s="18">
        <v>82.083333333333329</v>
      </c>
    </row>
    <row r="84" spans="1:3" x14ac:dyDescent="0.25">
      <c r="A84" s="20" t="s">
        <v>37</v>
      </c>
      <c r="B84" s="1">
        <v>67.006666666666661</v>
      </c>
      <c r="C84" s="18">
        <v>97.222222222222229</v>
      </c>
    </row>
    <row r="85" spans="1:3" x14ac:dyDescent="0.25">
      <c r="A85" s="14" t="s">
        <v>25</v>
      </c>
      <c r="B85" s="1">
        <v>62.040999999999997</v>
      </c>
      <c r="C85" s="18">
        <v>90.319444444444443</v>
      </c>
    </row>
    <row r="86" spans="1:3" x14ac:dyDescent="0.25">
      <c r="A86" s="20" t="s">
        <v>26</v>
      </c>
      <c r="B86" s="1">
        <v>60.915999999999997</v>
      </c>
      <c r="C86" s="18">
        <v>84.333333333333329</v>
      </c>
    </row>
    <row r="87" spans="1:3" x14ac:dyDescent="0.25">
      <c r="A87" s="20" t="s">
        <v>27</v>
      </c>
      <c r="B87" s="1">
        <v>48.676249999999996</v>
      </c>
      <c r="C87" s="18">
        <v>91.875</v>
      </c>
    </row>
    <row r="88" spans="1:3" x14ac:dyDescent="0.25">
      <c r="A88" s="20" t="s">
        <v>28</v>
      </c>
      <c r="B88" s="1">
        <v>61.945000000000007</v>
      </c>
      <c r="C88" s="18">
        <v>95.972222222222214</v>
      </c>
    </row>
    <row r="89" spans="1:3" x14ac:dyDescent="0.25">
      <c r="A89" s="20" t="s">
        <v>29</v>
      </c>
      <c r="B89" s="1">
        <v>51.847999999999999</v>
      </c>
      <c r="C89" s="18">
        <v>79.444444444444443</v>
      </c>
    </row>
    <row r="90" spans="1:3" x14ac:dyDescent="0.25">
      <c r="A90" s="20" t="s">
        <v>30</v>
      </c>
      <c r="B90" s="1">
        <v>77.02</v>
      </c>
      <c r="C90" s="18">
        <v>108.05555555555554</v>
      </c>
    </row>
    <row r="91" spans="1:3" x14ac:dyDescent="0.25">
      <c r="A91" s="20" t="s">
        <v>31</v>
      </c>
      <c r="B91" s="1">
        <v>63.0625</v>
      </c>
      <c r="C91" s="18">
        <v>84.861111111111114</v>
      </c>
    </row>
    <row r="92" spans="1:3" x14ac:dyDescent="0.25">
      <c r="A92" s="20" t="s">
        <v>32</v>
      </c>
      <c r="B92" s="1">
        <v>92.15</v>
      </c>
      <c r="C92" s="18">
        <v>82.777777777777771</v>
      </c>
    </row>
    <row r="93" spans="1:3" x14ac:dyDescent="0.25">
      <c r="A93" s="20" t="s">
        <v>33</v>
      </c>
      <c r="B93" s="1">
        <v>70.114000000000004</v>
      </c>
      <c r="C93" s="18">
        <v>91.555555555555557</v>
      </c>
    </row>
    <row r="94" spans="1:3" x14ac:dyDescent="0.25">
      <c r="A94" s="20" t="s">
        <v>34</v>
      </c>
      <c r="B94" s="1">
        <v>71.936666666666682</v>
      </c>
      <c r="C94" s="18">
        <v>96.481481481481481</v>
      </c>
    </row>
  </sheetData>
  <pageMargins left="0.7" right="0.7" top="0.75" bottom="0.75" header="0.3" footer="0.3"/>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D8B3-353A-4D97-864A-822ABE614F87}">
  <dimension ref="A1:S101"/>
  <sheetViews>
    <sheetView topLeftCell="K1" workbookViewId="0">
      <selection activeCell="V22" sqref="V22"/>
    </sheetView>
  </sheetViews>
  <sheetFormatPr defaultRowHeight="15" x14ac:dyDescent="0.25"/>
  <cols>
    <col min="1" max="1" width="10.7109375" bestFit="1" customWidth="1"/>
    <col min="2" max="2" width="8.140625" bestFit="1" customWidth="1"/>
    <col min="3" max="3" width="28.42578125" style="17" bestFit="1" customWidth="1"/>
    <col min="4" max="4" width="24.7109375" style="17" bestFit="1" customWidth="1"/>
    <col min="5" max="5" width="17.140625" style="18" bestFit="1" customWidth="1"/>
    <col min="6" max="6" width="17" style="17" bestFit="1" customWidth="1"/>
    <col min="7" max="7" width="30.42578125" style="17" bestFit="1" customWidth="1"/>
    <col min="8" max="8" width="21" style="17" bestFit="1" customWidth="1"/>
    <col min="9" max="9" width="20.42578125" style="18" bestFit="1" customWidth="1"/>
    <col min="10" max="10" width="40.85546875" style="17" bestFit="1" customWidth="1"/>
    <col min="11" max="11" width="24.5703125" style="17" bestFit="1" customWidth="1"/>
    <col min="12" max="12" width="20.7109375" style="17" bestFit="1" customWidth="1"/>
    <col min="13" max="13" width="7.28515625" style="17" bestFit="1" customWidth="1"/>
    <col min="14" max="14" width="13.28515625" style="17" bestFit="1" customWidth="1"/>
    <col min="15" max="15" width="16.28515625" style="17" bestFit="1" customWidth="1"/>
    <col min="16" max="16" width="21" style="17" bestFit="1" customWidth="1"/>
    <col min="17" max="17" width="15.42578125" style="17" bestFit="1" customWidth="1"/>
  </cols>
  <sheetData>
    <row r="1" spans="1:19" x14ac:dyDescent="0.25">
      <c r="A1" t="s">
        <v>2</v>
      </c>
      <c r="B1" t="s">
        <v>3</v>
      </c>
      <c r="C1" s="17" t="s">
        <v>56</v>
      </c>
      <c r="D1" s="17" t="s">
        <v>57</v>
      </c>
      <c r="E1" s="18" t="s">
        <v>65</v>
      </c>
      <c r="F1" s="17" t="s">
        <v>58</v>
      </c>
      <c r="G1" s="17" t="s">
        <v>59</v>
      </c>
      <c r="H1" s="17" t="s">
        <v>60</v>
      </c>
      <c r="I1" s="18" t="s">
        <v>61</v>
      </c>
      <c r="J1" s="17" t="s">
        <v>62</v>
      </c>
      <c r="K1" s="17" t="s">
        <v>63</v>
      </c>
      <c r="L1" s="17" t="s">
        <v>64</v>
      </c>
      <c r="M1" t="s">
        <v>110</v>
      </c>
      <c r="N1" t="s">
        <v>92</v>
      </c>
      <c r="O1" t="s">
        <v>93</v>
      </c>
      <c r="P1" t="s">
        <v>94</v>
      </c>
      <c r="Q1" t="s">
        <v>95</v>
      </c>
    </row>
    <row r="2" spans="1:19" x14ac:dyDescent="0.25">
      <c r="A2" s="2">
        <v>45558</v>
      </c>
      <c r="B2" s="3">
        <v>0.50138888888888888</v>
      </c>
      <c r="C2" s="17">
        <v>2459</v>
      </c>
      <c r="D2" s="17">
        <v>2246</v>
      </c>
      <c r="E2" s="18">
        <f>CONVERT(production_equipment_data[[#This Row],[Temperature_F]],"F","C")</f>
        <v>42.777777777777779</v>
      </c>
      <c r="F2" s="17">
        <v>109</v>
      </c>
      <c r="G2" s="17">
        <v>957</v>
      </c>
      <c r="H2" s="17">
        <v>15.95</v>
      </c>
      <c r="I2" s="18">
        <v>3.44</v>
      </c>
      <c r="J2" s="17">
        <v>1079</v>
      </c>
      <c r="K2" s="17">
        <v>392</v>
      </c>
      <c r="L2" s="17">
        <v>16061</v>
      </c>
      <c r="M2">
        <v>2024</v>
      </c>
      <c r="N2" t="s">
        <v>25</v>
      </c>
      <c r="O2" t="s">
        <v>23</v>
      </c>
      <c r="P2">
        <v>9</v>
      </c>
      <c r="Q2" t="s">
        <v>34</v>
      </c>
    </row>
    <row r="3" spans="1:19" x14ac:dyDescent="0.25">
      <c r="A3" s="2">
        <v>45435</v>
      </c>
      <c r="B3" s="3">
        <v>0.19375000000000001</v>
      </c>
      <c r="C3" s="17">
        <v>4190</v>
      </c>
      <c r="D3" s="17">
        <v>2805</v>
      </c>
      <c r="E3" s="18">
        <f>CONVERT(production_equipment_data[[#This Row],[Temperature_F]],"F","C")</f>
        <v>61.666666666666664</v>
      </c>
      <c r="F3" s="17">
        <v>143</v>
      </c>
      <c r="G3" s="17">
        <v>906</v>
      </c>
      <c r="H3" s="17">
        <v>36.54</v>
      </c>
      <c r="I3" s="18">
        <v>3</v>
      </c>
      <c r="J3" s="17">
        <v>2200</v>
      </c>
      <c r="K3" s="17">
        <v>485</v>
      </c>
      <c r="L3" s="17">
        <v>41788</v>
      </c>
      <c r="M3">
        <v>2024</v>
      </c>
      <c r="N3" t="s">
        <v>25</v>
      </c>
      <c r="O3" t="s">
        <v>22</v>
      </c>
      <c r="P3">
        <v>5</v>
      </c>
      <c r="Q3" t="s">
        <v>30</v>
      </c>
    </row>
    <row r="4" spans="1:19" x14ac:dyDescent="0.25">
      <c r="A4" s="2">
        <v>45359</v>
      </c>
      <c r="B4" s="3">
        <v>0.77500000000000002</v>
      </c>
      <c r="C4" s="17">
        <v>3367</v>
      </c>
      <c r="D4" s="17">
        <v>1555</v>
      </c>
      <c r="E4" s="18">
        <f>CONVERT(production_equipment_data[[#This Row],[Temperature_F]],"F","C")</f>
        <v>101.11111111111111</v>
      </c>
      <c r="F4" s="17">
        <v>214</v>
      </c>
      <c r="G4" s="17">
        <v>1130</v>
      </c>
      <c r="H4" s="17">
        <v>39.99</v>
      </c>
      <c r="I4" s="18">
        <v>3.56</v>
      </c>
      <c r="J4" s="17">
        <v>1925</v>
      </c>
      <c r="K4" s="17">
        <v>288</v>
      </c>
      <c r="L4" s="17">
        <v>31298</v>
      </c>
      <c r="M4">
        <v>2024</v>
      </c>
      <c r="N4" t="s">
        <v>25</v>
      </c>
      <c r="O4" t="s">
        <v>21</v>
      </c>
      <c r="P4">
        <v>3</v>
      </c>
      <c r="Q4" t="s">
        <v>28</v>
      </c>
      <c r="S4" t="s">
        <v>118</v>
      </c>
    </row>
    <row r="5" spans="1:19" x14ac:dyDescent="0.25">
      <c r="A5" s="2">
        <v>45427</v>
      </c>
      <c r="B5" s="3">
        <v>0.15486111111111112</v>
      </c>
      <c r="C5" s="17">
        <v>1027</v>
      </c>
      <c r="D5" s="17">
        <v>2809</v>
      </c>
      <c r="E5" s="18">
        <f>CONVERT(production_equipment_data[[#This Row],[Temperature_F]],"F","C")</f>
        <v>135.55555555555554</v>
      </c>
      <c r="F5" s="17">
        <v>276</v>
      </c>
      <c r="G5" s="17">
        <v>748</v>
      </c>
      <c r="H5" s="17">
        <v>19.690000000000001</v>
      </c>
      <c r="I5" s="18">
        <v>3.42</v>
      </c>
      <c r="J5" s="17">
        <v>1139</v>
      </c>
      <c r="K5" s="17">
        <v>413</v>
      </c>
      <c r="L5" s="17">
        <v>28447</v>
      </c>
      <c r="M5">
        <v>2024</v>
      </c>
      <c r="N5" t="s">
        <v>25</v>
      </c>
      <c r="O5" t="s">
        <v>22</v>
      </c>
      <c r="P5">
        <v>5</v>
      </c>
      <c r="Q5" t="s">
        <v>30</v>
      </c>
      <c r="S5" s="26">
        <f>SUM(C:C)</f>
        <v>279209</v>
      </c>
    </row>
    <row r="6" spans="1:19" x14ac:dyDescent="0.25">
      <c r="A6" s="2">
        <v>45252</v>
      </c>
      <c r="B6" s="3">
        <v>0.51180555555555551</v>
      </c>
      <c r="C6" s="17">
        <v>3727</v>
      </c>
      <c r="D6" s="17">
        <v>1250</v>
      </c>
      <c r="E6" s="18">
        <f>CONVERT(production_equipment_data[[#This Row],[Temperature_F]],"F","C")</f>
        <v>73.888888888888886</v>
      </c>
      <c r="F6" s="17">
        <v>165</v>
      </c>
      <c r="G6" s="17">
        <v>558</v>
      </c>
      <c r="H6" s="17">
        <v>13.47</v>
      </c>
      <c r="I6" s="18">
        <v>3.04</v>
      </c>
      <c r="J6" s="17">
        <v>2594</v>
      </c>
      <c r="K6" s="17">
        <v>335</v>
      </c>
      <c r="L6" s="17">
        <v>48766</v>
      </c>
      <c r="M6">
        <v>2023</v>
      </c>
      <c r="N6" t="s">
        <v>20</v>
      </c>
      <c r="O6" t="s">
        <v>24</v>
      </c>
      <c r="P6">
        <v>11</v>
      </c>
      <c r="Q6" t="s">
        <v>36</v>
      </c>
    </row>
    <row r="7" spans="1:19" x14ac:dyDescent="0.25">
      <c r="A7" s="2">
        <v>45154</v>
      </c>
      <c r="B7" s="3">
        <v>0.6069444444444444</v>
      </c>
      <c r="C7" s="17">
        <v>2038</v>
      </c>
      <c r="D7" s="17">
        <v>2067</v>
      </c>
      <c r="E7" s="18">
        <f>CONVERT(production_equipment_data[[#This Row],[Temperature_F]],"F","C")</f>
        <v>76.111111111111114</v>
      </c>
      <c r="F7" s="17">
        <v>169</v>
      </c>
      <c r="G7" s="17">
        <v>998</v>
      </c>
      <c r="H7" s="17">
        <v>15.13</v>
      </c>
      <c r="I7" s="18">
        <v>2.99</v>
      </c>
      <c r="J7" s="17">
        <v>2441</v>
      </c>
      <c r="K7" s="17">
        <v>261</v>
      </c>
      <c r="L7" s="17">
        <v>31451</v>
      </c>
      <c r="M7">
        <v>2023</v>
      </c>
      <c r="N7" t="s">
        <v>20</v>
      </c>
      <c r="O7" t="s">
        <v>23</v>
      </c>
      <c r="P7">
        <v>8</v>
      </c>
      <c r="Q7" t="s">
        <v>33</v>
      </c>
    </row>
    <row r="8" spans="1:19" x14ac:dyDescent="0.25">
      <c r="A8" s="2">
        <v>45175</v>
      </c>
      <c r="B8" s="3">
        <v>0.60416666666666663</v>
      </c>
      <c r="C8" s="17">
        <v>3262</v>
      </c>
      <c r="D8" s="17">
        <v>1985</v>
      </c>
      <c r="E8" s="18">
        <f>CONVERT(production_equipment_data[[#This Row],[Temperature_F]],"F","C")</f>
        <v>130.55555555555554</v>
      </c>
      <c r="F8" s="17">
        <v>267</v>
      </c>
      <c r="G8" s="17">
        <v>507</v>
      </c>
      <c r="H8" s="17">
        <v>14.33</v>
      </c>
      <c r="I8" s="18">
        <v>1.24</v>
      </c>
      <c r="J8" s="17">
        <v>1730</v>
      </c>
      <c r="K8" s="17">
        <v>316</v>
      </c>
      <c r="L8" s="17">
        <v>24421</v>
      </c>
      <c r="M8">
        <v>2023</v>
      </c>
      <c r="N8" t="s">
        <v>20</v>
      </c>
      <c r="O8" t="s">
        <v>23</v>
      </c>
      <c r="P8">
        <v>9</v>
      </c>
      <c r="Q8" t="s">
        <v>34</v>
      </c>
    </row>
    <row r="9" spans="1:19" x14ac:dyDescent="0.25">
      <c r="A9" s="2">
        <v>45536</v>
      </c>
      <c r="B9" s="3">
        <v>0.96180555555555558</v>
      </c>
      <c r="C9" s="17">
        <v>796</v>
      </c>
      <c r="D9" s="17">
        <v>1602</v>
      </c>
      <c r="E9" s="18">
        <f>CONVERT(production_equipment_data[[#This Row],[Temperature_F]],"F","C")</f>
        <v>102.22222222222221</v>
      </c>
      <c r="F9" s="17">
        <v>216</v>
      </c>
      <c r="G9" s="17">
        <v>1147</v>
      </c>
      <c r="H9" s="17">
        <v>1.42</v>
      </c>
      <c r="I9" s="18">
        <v>2.89</v>
      </c>
      <c r="J9" s="17">
        <v>2369</v>
      </c>
      <c r="K9" s="17">
        <v>255</v>
      </c>
      <c r="L9" s="17">
        <v>23237</v>
      </c>
      <c r="M9">
        <v>2024</v>
      </c>
      <c r="N9" t="s">
        <v>25</v>
      </c>
      <c r="O9" t="s">
        <v>23</v>
      </c>
      <c r="P9">
        <v>9</v>
      </c>
      <c r="Q9" t="s">
        <v>34</v>
      </c>
    </row>
    <row r="10" spans="1:19" x14ac:dyDescent="0.25">
      <c r="A10" s="2">
        <v>44970</v>
      </c>
      <c r="B10" s="3">
        <v>0.31041666666666667</v>
      </c>
      <c r="C10" s="17">
        <v>2585</v>
      </c>
      <c r="D10" s="17">
        <v>2760</v>
      </c>
      <c r="E10" s="18">
        <f>CONVERT(production_equipment_data[[#This Row],[Temperature_F]],"F","C")</f>
        <v>43.888888888888886</v>
      </c>
      <c r="F10" s="17">
        <v>111</v>
      </c>
      <c r="G10" s="17">
        <v>955</v>
      </c>
      <c r="H10" s="17">
        <v>20.96</v>
      </c>
      <c r="I10" s="18">
        <v>1.34</v>
      </c>
      <c r="J10" s="17">
        <v>1510</v>
      </c>
      <c r="K10" s="17">
        <v>261</v>
      </c>
      <c r="L10" s="17">
        <v>35542</v>
      </c>
      <c r="M10">
        <v>2023</v>
      </c>
      <c r="N10" t="s">
        <v>20</v>
      </c>
      <c r="O10" t="s">
        <v>21</v>
      </c>
      <c r="P10">
        <v>2</v>
      </c>
      <c r="Q10" t="s">
        <v>27</v>
      </c>
    </row>
    <row r="11" spans="1:19" x14ac:dyDescent="0.25">
      <c r="A11" s="2">
        <v>45260</v>
      </c>
      <c r="B11" s="3">
        <v>0.44861111111111113</v>
      </c>
      <c r="C11" s="17">
        <v>4250</v>
      </c>
      <c r="D11" s="17">
        <v>2384</v>
      </c>
      <c r="E11" s="18">
        <f>CONVERT(production_equipment_data[[#This Row],[Temperature_F]],"F","C")</f>
        <v>133.33333333333334</v>
      </c>
      <c r="F11" s="17">
        <v>272</v>
      </c>
      <c r="G11" s="17">
        <v>1177</v>
      </c>
      <c r="H11" s="17">
        <v>19.170000000000002</v>
      </c>
      <c r="I11" s="18">
        <v>1.49</v>
      </c>
      <c r="J11" s="17">
        <v>1803</v>
      </c>
      <c r="K11" s="17">
        <v>315</v>
      </c>
      <c r="L11" s="17">
        <v>30329</v>
      </c>
      <c r="M11">
        <v>2023</v>
      </c>
      <c r="N11" t="s">
        <v>20</v>
      </c>
      <c r="O11" t="s">
        <v>24</v>
      </c>
      <c r="P11">
        <v>11</v>
      </c>
      <c r="Q11" t="s">
        <v>36</v>
      </c>
    </row>
    <row r="12" spans="1:19" x14ac:dyDescent="0.25">
      <c r="A12" s="2">
        <v>45186</v>
      </c>
      <c r="B12" s="3">
        <v>0.75347222222222221</v>
      </c>
      <c r="C12" s="17">
        <v>4359</v>
      </c>
      <c r="D12" s="17">
        <v>1750</v>
      </c>
      <c r="E12" s="18">
        <f>CONVERT(production_equipment_data[[#This Row],[Temperature_F]],"F","C")</f>
        <v>110</v>
      </c>
      <c r="F12" s="17">
        <v>230</v>
      </c>
      <c r="G12" s="17">
        <v>696</v>
      </c>
      <c r="H12" s="17">
        <v>39.26</v>
      </c>
      <c r="I12" s="18">
        <v>4.41</v>
      </c>
      <c r="J12" s="17">
        <v>1558</v>
      </c>
      <c r="K12" s="17">
        <v>268</v>
      </c>
      <c r="L12" s="17">
        <v>32311</v>
      </c>
      <c r="M12">
        <v>2023</v>
      </c>
      <c r="N12" t="s">
        <v>20</v>
      </c>
      <c r="O12" t="s">
        <v>23</v>
      </c>
      <c r="P12">
        <v>9</v>
      </c>
      <c r="Q12" t="s">
        <v>34</v>
      </c>
    </row>
    <row r="13" spans="1:19" x14ac:dyDescent="0.25">
      <c r="A13" s="2">
        <v>44944</v>
      </c>
      <c r="B13" s="3">
        <v>0.74097222222222225</v>
      </c>
      <c r="C13" s="17">
        <v>3069</v>
      </c>
      <c r="D13" s="17">
        <v>1047</v>
      </c>
      <c r="E13" s="18">
        <f>CONVERT(production_equipment_data[[#This Row],[Temperature_F]],"F","C")</f>
        <v>119.44444444444444</v>
      </c>
      <c r="F13" s="17">
        <v>247</v>
      </c>
      <c r="G13" s="17">
        <v>598</v>
      </c>
      <c r="H13" s="17">
        <v>13.57</v>
      </c>
      <c r="I13" s="18">
        <v>1.01</v>
      </c>
      <c r="J13" s="17">
        <v>1169</v>
      </c>
      <c r="K13" s="17">
        <v>270</v>
      </c>
      <c r="L13" s="17">
        <v>14378</v>
      </c>
      <c r="M13">
        <v>2023</v>
      </c>
      <c r="N13" t="s">
        <v>20</v>
      </c>
      <c r="O13" t="s">
        <v>21</v>
      </c>
      <c r="P13">
        <v>1</v>
      </c>
      <c r="Q13" t="s">
        <v>26</v>
      </c>
    </row>
    <row r="14" spans="1:19" x14ac:dyDescent="0.25">
      <c r="A14" s="2">
        <v>45088</v>
      </c>
      <c r="B14" s="3">
        <v>0.29375000000000001</v>
      </c>
      <c r="C14" s="17">
        <v>2561</v>
      </c>
      <c r="D14" s="17">
        <v>2366</v>
      </c>
      <c r="E14" s="18">
        <f>CONVERT(production_equipment_data[[#This Row],[Temperature_F]],"F","C")</f>
        <v>53.333333333333329</v>
      </c>
      <c r="F14" s="17">
        <v>128</v>
      </c>
      <c r="G14" s="17">
        <v>1039</v>
      </c>
      <c r="H14" s="17">
        <v>10.02</v>
      </c>
      <c r="I14" s="18">
        <v>3.79</v>
      </c>
      <c r="J14" s="17">
        <v>1434</v>
      </c>
      <c r="K14" s="17">
        <v>241</v>
      </c>
      <c r="L14" s="17">
        <v>49678</v>
      </c>
      <c r="M14">
        <v>2023</v>
      </c>
      <c r="N14" t="s">
        <v>20</v>
      </c>
      <c r="O14" t="s">
        <v>22</v>
      </c>
      <c r="P14">
        <v>6</v>
      </c>
      <c r="Q14" t="s">
        <v>31</v>
      </c>
    </row>
    <row r="15" spans="1:19" x14ac:dyDescent="0.25">
      <c r="A15" s="2">
        <v>45358</v>
      </c>
      <c r="B15" s="3">
        <v>0.65208333333333335</v>
      </c>
      <c r="C15" s="17">
        <v>2738</v>
      </c>
      <c r="D15" s="17">
        <v>1675</v>
      </c>
      <c r="E15" s="18">
        <f>CONVERT(production_equipment_data[[#This Row],[Temperature_F]],"F","C")</f>
        <v>56.666666666666664</v>
      </c>
      <c r="F15" s="17">
        <v>134</v>
      </c>
      <c r="G15" s="17">
        <v>745</v>
      </c>
      <c r="H15" s="17">
        <v>37.68</v>
      </c>
      <c r="I15" s="18">
        <v>3.32</v>
      </c>
      <c r="J15" s="17">
        <v>2118</v>
      </c>
      <c r="K15" s="17">
        <v>258</v>
      </c>
      <c r="L15" s="17">
        <v>39818</v>
      </c>
      <c r="M15">
        <v>2024</v>
      </c>
      <c r="N15" t="s">
        <v>25</v>
      </c>
      <c r="O15" t="s">
        <v>21</v>
      </c>
      <c r="P15">
        <v>3</v>
      </c>
      <c r="Q15" t="s">
        <v>28</v>
      </c>
    </row>
    <row r="16" spans="1:19" x14ac:dyDescent="0.25">
      <c r="A16" s="2">
        <v>45018</v>
      </c>
      <c r="B16" s="3">
        <v>0.29444444444444445</v>
      </c>
      <c r="C16" s="17">
        <v>3242</v>
      </c>
      <c r="D16" s="17">
        <v>1875</v>
      </c>
      <c r="E16" s="18">
        <f>CONVERT(production_equipment_data[[#This Row],[Temperature_F]],"F","C")</f>
        <v>80.555555555555557</v>
      </c>
      <c r="F16" s="17">
        <v>177</v>
      </c>
      <c r="G16" s="17">
        <v>543</v>
      </c>
      <c r="H16" s="17">
        <v>17.12</v>
      </c>
      <c r="I16" s="18">
        <v>2.4500000000000002</v>
      </c>
      <c r="J16" s="17">
        <v>1476</v>
      </c>
      <c r="K16" s="17">
        <v>349</v>
      </c>
      <c r="L16" s="17">
        <v>17448</v>
      </c>
      <c r="M16">
        <v>2023</v>
      </c>
      <c r="N16" t="s">
        <v>20</v>
      </c>
      <c r="O16" t="s">
        <v>22</v>
      </c>
      <c r="P16">
        <v>4</v>
      </c>
      <c r="Q16" t="s">
        <v>29</v>
      </c>
    </row>
    <row r="17" spans="1:17" x14ac:dyDescent="0.25">
      <c r="A17" s="2">
        <v>45549</v>
      </c>
      <c r="B17" s="3">
        <v>0.67500000000000004</v>
      </c>
      <c r="C17" s="17">
        <v>2683</v>
      </c>
      <c r="D17" s="17">
        <v>1695</v>
      </c>
      <c r="E17" s="18">
        <f>CONVERT(production_equipment_data[[#This Row],[Temperature_F]],"F","C")</f>
        <v>79.444444444444443</v>
      </c>
      <c r="F17" s="17">
        <v>175</v>
      </c>
      <c r="G17" s="17">
        <v>838</v>
      </c>
      <c r="H17" s="17">
        <v>10.37</v>
      </c>
      <c r="I17" s="18">
        <v>2.09</v>
      </c>
      <c r="J17" s="17">
        <v>2245</v>
      </c>
      <c r="K17" s="17">
        <v>385</v>
      </c>
      <c r="L17" s="17">
        <v>27275</v>
      </c>
      <c r="M17">
        <v>2024</v>
      </c>
      <c r="N17" t="s">
        <v>25</v>
      </c>
      <c r="O17" t="s">
        <v>23</v>
      </c>
      <c r="P17">
        <v>9</v>
      </c>
      <c r="Q17" t="s">
        <v>34</v>
      </c>
    </row>
    <row r="18" spans="1:17" x14ac:dyDescent="0.25">
      <c r="A18" s="2">
        <v>45377</v>
      </c>
      <c r="B18" s="3">
        <v>0.74861111111111112</v>
      </c>
      <c r="C18" s="17">
        <v>3658</v>
      </c>
      <c r="D18" s="17">
        <v>2674</v>
      </c>
      <c r="E18" s="18">
        <f>CONVERT(production_equipment_data[[#This Row],[Temperature_F]],"F","C")</f>
        <v>111.66666666666666</v>
      </c>
      <c r="F18" s="17">
        <v>233</v>
      </c>
      <c r="G18" s="17">
        <v>1135</v>
      </c>
      <c r="H18" s="17">
        <v>18.649999999999999</v>
      </c>
      <c r="I18" s="18">
        <v>3.5</v>
      </c>
      <c r="J18" s="17">
        <v>2178</v>
      </c>
      <c r="K18" s="17">
        <v>214</v>
      </c>
      <c r="L18" s="17">
        <v>13935</v>
      </c>
      <c r="M18">
        <v>2024</v>
      </c>
      <c r="N18" t="s">
        <v>25</v>
      </c>
      <c r="O18" t="s">
        <v>21</v>
      </c>
      <c r="P18">
        <v>3</v>
      </c>
      <c r="Q18" t="s">
        <v>28</v>
      </c>
    </row>
    <row r="19" spans="1:17" x14ac:dyDescent="0.25">
      <c r="A19" s="2">
        <v>45538</v>
      </c>
      <c r="B19" s="3">
        <v>0.17708333333333334</v>
      </c>
      <c r="C19" s="17">
        <v>1868</v>
      </c>
      <c r="D19" s="17">
        <v>2381</v>
      </c>
      <c r="E19" s="18">
        <f>CONVERT(production_equipment_data[[#This Row],[Temperature_F]],"F","C")</f>
        <v>142.22222222222223</v>
      </c>
      <c r="F19" s="17">
        <v>288</v>
      </c>
      <c r="G19" s="17">
        <v>945</v>
      </c>
      <c r="H19" s="17">
        <v>9.98</v>
      </c>
      <c r="I19" s="18">
        <v>3.06</v>
      </c>
      <c r="J19" s="17">
        <v>1838</v>
      </c>
      <c r="K19" s="17">
        <v>437</v>
      </c>
      <c r="L19" s="17">
        <v>11986</v>
      </c>
      <c r="M19">
        <v>2024</v>
      </c>
      <c r="N19" t="s">
        <v>25</v>
      </c>
      <c r="O19" t="s">
        <v>23</v>
      </c>
      <c r="P19">
        <v>9</v>
      </c>
      <c r="Q19" t="s">
        <v>34</v>
      </c>
    </row>
    <row r="20" spans="1:17" x14ac:dyDescent="0.25">
      <c r="A20" s="2">
        <v>45007</v>
      </c>
      <c r="B20" s="3">
        <v>0.70208333333333328</v>
      </c>
      <c r="C20" s="17">
        <v>1099</v>
      </c>
      <c r="D20" s="17">
        <v>1678</v>
      </c>
      <c r="E20" s="18">
        <f>CONVERT(production_equipment_data[[#This Row],[Temperature_F]],"F","C")</f>
        <v>98.888888888888886</v>
      </c>
      <c r="F20" s="17">
        <v>210</v>
      </c>
      <c r="G20" s="17">
        <v>945</v>
      </c>
      <c r="H20" s="17">
        <v>36.409999999999997</v>
      </c>
      <c r="I20" s="18">
        <v>1.96</v>
      </c>
      <c r="J20" s="17">
        <v>1251</v>
      </c>
      <c r="K20" s="17">
        <v>353</v>
      </c>
      <c r="L20" s="17">
        <v>45616</v>
      </c>
      <c r="M20">
        <v>2023</v>
      </c>
      <c r="N20" t="s">
        <v>20</v>
      </c>
      <c r="O20" t="s">
        <v>21</v>
      </c>
      <c r="P20">
        <v>3</v>
      </c>
      <c r="Q20" t="s">
        <v>28</v>
      </c>
    </row>
    <row r="21" spans="1:17" x14ac:dyDescent="0.25">
      <c r="A21" s="2">
        <v>45396</v>
      </c>
      <c r="B21" s="3">
        <v>0.72986111111111107</v>
      </c>
      <c r="C21" s="17">
        <v>717</v>
      </c>
      <c r="D21" s="17">
        <v>2694</v>
      </c>
      <c r="E21" s="18">
        <f>CONVERT(production_equipment_data[[#This Row],[Temperature_F]],"F","C")</f>
        <v>96.666666666666657</v>
      </c>
      <c r="F21" s="17">
        <v>206</v>
      </c>
      <c r="G21" s="17">
        <v>944</v>
      </c>
      <c r="H21" s="17">
        <v>21.2</v>
      </c>
      <c r="I21" s="18">
        <v>4.6900000000000004</v>
      </c>
      <c r="J21" s="17">
        <v>1741</v>
      </c>
      <c r="K21" s="17">
        <v>168</v>
      </c>
      <c r="L21" s="17">
        <v>37435</v>
      </c>
      <c r="M21">
        <v>2024</v>
      </c>
      <c r="N21" t="s">
        <v>25</v>
      </c>
      <c r="O21" t="s">
        <v>22</v>
      </c>
      <c r="P21">
        <v>4</v>
      </c>
      <c r="Q21" t="s">
        <v>29</v>
      </c>
    </row>
    <row r="22" spans="1:17" x14ac:dyDescent="0.25">
      <c r="A22" s="2">
        <v>45293</v>
      </c>
      <c r="B22" s="3">
        <v>6.5972222222222224E-2</v>
      </c>
      <c r="C22" s="17">
        <v>2516</v>
      </c>
      <c r="D22" s="17">
        <v>1626</v>
      </c>
      <c r="E22" s="18">
        <f>CONVERT(production_equipment_data[[#This Row],[Temperature_F]],"F","C")</f>
        <v>86.666666666666671</v>
      </c>
      <c r="F22" s="17">
        <v>188</v>
      </c>
      <c r="G22" s="17">
        <v>596</v>
      </c>
      <c r="H22" s="17">
        <v>15.66</v>
      </c>
      <c r="I22" s="18">
        <v>4.09</v>
      </c>
      <c r="J22" s="17">
        <v>1476</v>
      </c>
      <c r="K22" s="17">
        <v>387</v>
      </c>
      <c r="L22" s="17">
        <v>43098</v>
      </c>
      <c r="M22">
        <v>2024</v>
      </c>
      <c r="N22" t="s">
        <v>25</v>
      </c>
      <c r="O22" t="s">
        <v>21</v>
      </c>
      <c r="P22">
        <v>1</v>
      </c>
      <c r="Q22" t="s">
        <v>26</v>
      </c>
    </row>
    <row r="23" spans="1:17" x14ac:dyDescent="0.25">
      <c r="A23" s="2">
        <v>45319</v>
      </c>
      <c r="B23" s="3">
        <v>0.55763888888888891</v>
      </c>
      <c r="C23" s="17">
        <v>3187</v>
      </c>
      <c r="D23" s="17">
        <v>1972</v>
      </c>
      <c r="E23" s="18">
        <f>CONVERT(production_equipment_data[[#This Row],[Temperature_F]],"F","C")</f>
        <v>51.111111111111107</v>
      </c>
      <c r="F23" s="17">
        <v>124</v>
      </c>
      <c r="G23" s="17">
        <v>912</v>
      </c>
      <c r="H23" s="17">
        <v>12.94</v>
      </c>
      <c r="I23" s="18">
        <v>4.55</v>
      </c>
      <c r="J23" s="17">
        <v>1088</v>
      </c>
      <c r="K23" s="17">
        <v>424</v>
      </c>
      <c r="L23" s="17">
        <v>47977</v>
      </c>
      <c r="M23">
        <v>2024</v>
      </c>
      <c r="N23" t="s">
        <v>25</v>
      </c>
      <c r="O23" t="s">
        <v>21</v>
      </c>
      <c r="P23">
        <v>1</v>
      </c>
      <c r="Q23" t="s">
        <v>26</v>
      </c>
    </row>
    <row r="24" spans="1:17" x14ac:dyDescent="0.25">
      <c r="A24" s="2">
        <v>45283</v>
      </c>
      <c r="B24" s="3">
        <v>0.22916666666666666</v>
      </c>
      <c r="C24" s="17">
        <v>1346</v>
      </c>
      <c r="D24" s="17">
        <v>1976</v>
      </c>
      <c r="E24" s="18">
        <f>CONVERT(production_equipment_data[[#This Row],[Temperature_F]],"F","C")</f>
        <v>138.33333333333334</v>
      </c>
      <c r="F24" s="17">
        <v>281</v>
      </c>
      <c r="G24" s="17">
        <v>897</v>
      </c>
      <c r="H24" s="17">
        <v>2.76</v>
      </c>
      <c r="I24" s="18">
        <v>2.83</v>
      </c>
      <c r="J24" s="17">
        <v>2493</v>
      </c>
      <c r="K24" s="17">
        <v>226</v>
      </c>
      <c r="L24" s="17">
        <v>26375</v>
      </c>
      <c r="M24">
        <v>2023</v>
      </c>
      <c r="N24" t="s">
        <v>20</v>
      </c>
      <c r="O24" t="s">
        <v>24</v>
      </c>
      <c r="P24">
        <v>12</v>
      </c>
      <c r="Q24" t="s">
        <v>37</v>
      </c>
    </row>
    <row r="25" spans="1:17" x14ac:dyDescent="0.25">
      <c r="A25" s="2">
        <v>45164</v>
      </c>
      <c r="B25" s="3">
        <v>0.25</v>
      </c>
      <c r="C25" s="17">
        <v>3641</v>
      </c>
      <c r="D25" s="17">
        <v>2281</v>
      </c>
      <c r="E25" s="18">
        <f>CONVERT(production_equipment_data[[#This Row],[Temperature_F]],"F","C")</f>
        <v>140.55555555555554</v>
      </c>
      <c r="F25" s="17">
        <v>285</v>
      </c>
      <c r="G25" s="17">
        <v>1191</v>
      </c>
      <c r="H25" s="17">
        <v>25.21</v>
      </c>
      <c r="I25" s="18">
        <v>1.18</v>
      </c>
      <c r="J25" s="17">
        <v>2461</v>
      </c>
      <c r="K25" s="17">
        <v>448</v>
      </c>
      <c r="L25" s="17">
        <v>35698</v>
      </c>
      <c r="M25">
        <v>2023</v>
      </c>
      <c r="N25" t="s">
        <v>20</v>
      </c>
      <c r="O25" t="s">
        <v>23</v>
      </c>
      <c r="P25">
        <v>8</v>
      </c>
      <c r="Q25" t="s">
        <v>33</v>
      </c>
    </row>
    <row r="26" spans="1:17" x14ac:dyDescent="0.25">
      <c r="A26" s="2">
        <v>45131</v>
      </c>
      <c r="B26" s="3">
        <v>0.76527777777777772</v>
      </c>
      <c r="C26" s="17">
        <v>4475</v>
      </c>
      <c r="D26" s="17">
        <v>2106</v>
      </c>
      <c r="E26" s="18">
        <f>CONVERT(production_equipment_data[[#This Row],[Temperature_F]],"F","C")</f>
        <v>93.333333333333329</v>
      </c>
      <c r="F26" s="17">
        <v>200</v>
      </c>
      <c r="G26" s="17">
        <v>959</v>
      </c>
      <c r="H26" s="17">
        <v>9.23</v>
      </c>
      <c r="I26" s="18">
        <v>2.0699999999999998</v>
      </c>
      <c r="J26" s="17">
        <v>2572</v>
      </c>
      <c r="K26" s="17">
        <v>447</v>
      </c>
      <c r="L26" s="17">
        <v>42069</v>
      </c>
      <c r="M26">
        <v>2023</v>
      </c>
      <c r="N26" t="s">
        <v>20</v>
      </c>
      <c r="O26" t="s">
        <v>23</v>
      </c>
      <c r="P26">
        <v>7</v>
      </c>
      <c r="Q26" t="s">
        <v>32</v>
      </c>
    </row>
    <row r="27" spans="1:17" x14ac:dyDescent="0.25">
      <c r="A27" s="2">
        <v>45021</v>
      </c>
      <c r="B27" s="3">
        <v>0.67777777777777781</v>
      </c>
      <c r="C27" s="17">
        <v>1062</v>
      </c>
      <c r="D27" s="17">
        <v>2387</v>
      </c>
      <c r="E27" s="18">
        <f>CONVERT(production_equipment_data[[#This Row],[Temperature_F]],"F","C")</f>
        <v>103.88888888888889</v>
      </c>
      <c r="F27" s="17">
        <v>219</v>
      </c>
      <c r="G27" s="17">
        <v>1080</v>
      </c>
      <c r="H27" s="17">
        <v>28.85</v>
      </c>
      <c r="I27" s="18">
        <v>4.63</v>
      </c>
      <c r="J27" s="17">
        <v>2326</v>
      </c>
      <c r="K27" s="17">
        <v>430</v>
      </c>
      <c r="L27" s="17">
        <v>26453</v>
      </c>
      <c r="M27">
        <v>2023</v>
      </c>
      <c r="N27" t="s">
        <v>20</v>
      </c>
      <c r="O27" t="s">
        <v>22</v>
      </c>
      <c r="P27">
        <v>4</v>
      </c>
      <c r="Q27" t="s">
        <v>29</v>
      </c>
    </row>
    <row r="28" spans="1:17" x14ac:dyDescent="0.25">
      <c r="A28" s="2">
        <v>45120</v>
      </c>
      <c r="B28" s="3">
        <v>0.81736111111111109</v>
      </c>
      <c r="C28" s="17">
        <v>2403</v>
      </c>
      <c r="D28" s="17">
        <v>1839</v>
      </c>
      <c r="E28" s="18">
        <f>CONVERT(production_equipment_data[[#This Row],[Temperature_F]],"F","C")</f>
        <v>137.77777777777777</v>
      </c>
      <c r="F28" s="17">
        <v>280</v>
      </c>
      <c r="G28" s="17">
        <v>983</v>
      </c>
      <c r="H28" s="17">
        <v>10.68</v>
      </c>
      <c r="I28" s="18">
        <v>1.48</v>
      </c>
      <c r="J28" s="17">
        <v>2524</v>
      </c>
      <c r="K28" s="17">
        <v>127</v>
      </c>
      <c r="L28" s="17">
        <v>10183</v>
      </c>
      <c r="M28">
        <v>2023</v>
      </c>
      <c r="N28" t="s">
        <v>20</v>
      </c>
      <c r="O28" t="s">
        <v>23</v>
      </c>
      <c r="P28">
        <v>7</v>
      </c>
      <c r="Q28" t="s">
        <v>32</v>
      </c>
    </row>
    <row r="29" spans="1:17" x14ac:dyDescent="0.25">
      <c r="A29" s="2">
        <v>45371</v>
      </c>
      <c r="B29" s="3">
        <v>4.583333333333333E-2</v>
      </c>
      <c r="C29" s="17">
        <v>3544</v>
      </c>
      <c r="D29" s="17">
        <v>2544</v>
      </c>
      <c r="E29" s="18">
        <f>CONVERT(production_equipment_data[[#This Row],[Temperature_F]],"F","C")</f>
        <v>114.44444444444444</v>
      </c>
      <c r="F29" s="17">
        <v>238</v>
      </c>
      <c r="G29" s="17">
        <v>617</v>
      </c>
      <c r="H29" s="17">
        <v>37.619999999999997</v>
      </c>
      <c r="I29" s="18">
        <v>1.36</v>
      </c>
      <c r="J29" s="17">
        <v>1632</v>
      </c>
      <c r="K29" s="17">
        <v>259</v>
      </c>
      <c r="L29" s="17">
        <v>14266</v>
      </c>
      <c r="M29">
        <v>2024</v>
      </c>
      <c r="N29" t="s">
        <v>25</v>
      </c>
      <c r="O29" t="s">
        <v>21</v>
      </c>
      <c r="P29">
        <v>3</v>
      </c>
      <c r="Q29" t="s">
        <v>28</v>
      </c>
    </row>
    <row r="30" spans="1:17" x14ac:dyDescent="0.25">
      <c r="A30" s="2">
        <v>45027</v>
      </c>
      <c r="B30" s="3">
        <v>0.98611111111111116</v>
      </c>
      <c r="C30" s="17">
        <v>4159</v>
      </c>
      <c r="D30" s="17">
        <v>1338</v>
      </c>
      <c r="E30" s="18">
        <f>CONVERT(production_equipment_data[[#This Row],[Temperature_F]],"F","C")</f>
        <v>145</v>
      </c>
      <c r="F30" s="17">
        <v>293</v>
      </c>
      <c r="G30" s="17">
        <v>844</v>
      </c>
      <c r="H30" s="17">
        <v>2.42</v>
      </c>
      <c r="I30" s="18">
        <v>4.13</v>
      </c>
      <c r="J30" s="17">
        <v>2274</v>
      </c>
      <c r="K30" s="17">
        <v>100</v>
      </c>
      <c r="L30" s="17">
        <v>46234</v>
      </c>
      <c r="M30">
        <v>2023</v>
      </c>
      <c r="N30" t="s">
        <v>20</v>
      </c>
      <c r="O30" t="s">
        <v>22</v>
      </c>
      <c r="P30">
        <v>4</v>
      </c>
      <c r="Q30" t="s">
        <v>29</v>
      </c>
    </row>
    <row r="31" spans="1:17" x14ac:dyDescent="0.25">
      <c r="A31" s="2">
        <v>45570</v>
      </c>
      <c r="B31" s="3">
        <v>0.95694444444444449</v>
      </c>
      <c r="C31" s="17">
        <v>4648</v>
      </c>
      <c r="D31" s="17">
        <v>2397</v>
      </c>
      <c r="E31" s="18">
        <f>CONVERT(production_equipment_data[[#This Row],[Temperature_F]],"F","C")</f>
        <v>132.22222222222223</v>
      </c>
      <c r="F31" s="17">
        <v>270</v>
      </c>
      <c r="G31" s="17">
        <v>994</v>
      </c>
      <c r="H31" s="17">
        <v>38.909999999999997</v>
      </c>
      <c r="I31" s="18">
        <v>2.2400000000000002</v>
      </c>
      <c r="J31" s="17">
        <v>2682</v>
      </c>
      <c r="K31" s="17">
        <v>277</v>
      </c>
      <c r="L31" s="17">
        <v>49960</v>
      </c>
      <c r="M31">
        <v>2024</v>
      </c>
      <c r="N31" t="s">
        <v>25</v>
      </c>
      <c r="O31" t="s">
        <v>24</v>
      </c>
      <c r="P31">
        <v>10</v>
      </c>
      <c r="Q31" t="s">
        <v>35</v>
      </c>
    </row>
    <row r="32" spans="1:17" x14ac:dyDescent="0.25">
      <c r="A32" s="2">
        <v>44970</v>
      </c>
      <c r="B32" s="3">
        <v>7.2916666666666671E-2</v>
      </c>
      <c r="C32" s="17">
        <v>2016</v>
      </c>
      <c r="D32" s="17">
        <v>1217</v>
      </c>
      <c r="E32" s="18">
        <f>CONVERT(production_equipment_data[[#This Row],[Temperature_F]],"F","C")</f>
        <v>146.11111111111111</v>
      </c>
      <c r="F32" s="17">
        <v>295</v>
      </c>
      <c r="G32" s="17">
        <v>888</v>
      </c>
      <c r="H32" s="17">
        <v>34.520000000000003</v>
      </c>
      <c r="I32" s="18">
        <v>4.6900000000000004</v>
      </c>
      <c r="J32" s="17">
        <v>2407</v>
      </c>
      <c r="K32" s="17">
        <v>365</v>
      </c>
      <c r="L32" s="17">
        <v>49459</v>
      </c>
      <c r="M32">
        <v>2023</v>
      </c>
      <c r="N32" t="s">
        <v>20</v>
      </c>
      <c r="O32" t="s">
        <v>21</v>
      </c>
      <c r="P32">
        <v>2</v>
      </c>
      <c r="Q32" t="s">
        <v>27</v>
      </c>
    </row>
    <row r="33" spans="1:17" x14ac:dyDescent="0.25">
      <c r="A33" s="2">
        <v>45268</v>
      </c>
      <c r="B33" s="3">
        <v>0.58472222222222225</v>
      </c>
      <c r="C33" s="17">
        <v>4249</v>
      </c>
      <c r="D33" s="17">
        <v>2834</v>
      </c>
      <c r="E33" s="18">
        <f>CONVERT(production_equipment_data[[#This Row],[Temperature_F]],"F","C")</f>
        <v>138.88888888888889</v>
      </c>
      <c r="F33" s="17">
        <v>282</v>
      </c>
      <c r="G33" s="17">
        <v>943</v>
      </c>
      <c r="H33" s="17">
        <v>3.23</v>
      </c>
      <c r="I33" s="18">
        <v>1.28</v>
      </c>
      <c r="J33" s="17">
        <v>2233</v>
      </c>
      <c r="K33" s="17">
        <v>228</v>
      </c>
      <c r="L33" s="17">
        <v>26338</v>
      </c>
      <c r="M33">
        <v>2023</v>
      </c>
      <c r="N33" t="s">
        <v>20</v>
      </c>
      <c r="O33" t="s">
        <v>24</v>
      </c>
      <c r="P33">
        <v>12</v>
      </c>
      <c r="Q33" t="s">
        <v>37</v>
      </c>
    </row>
    <row r="34" spans="1:17" x14ac:dyDescent="0.25">
      <c r="A34" s="2">
        <v>45306</v>
      </c>
      <c r="B34" s="3">
        <v>0.37152777777777779</v>
      </c>
      <c r="C34" s="17">
        <v>2489</v>
      </c>
      <c r="D34" s="17">
        <v>1677</v>
      </c>
      <c r="E34" s="18">
        <f>CONVERT(production_equipment_data[[#This Row],[Temperature_F]],"F","C")</f>
        <v>62.222222222222221</v>
      </c>
      <c r="F34" s="17">
        <v>144</v>
      </c>
      <c r="G34" s="17">
        <v>967</v>
      </c>
      <c r="H34" s="17">
        <v>26.19</v>
      </c>
      <c r="I34" s="18">
        <v>4.1399999999999997</v>
      </c>
      <c r="J34" s="17">
        <v>2894</v>
      </c>
      <c r="K34" s="17">
        <v>203</v>
      </c>
      <c r="L34" s="17">
        <v>18077</v>
      </c>
      <c r="M34">
        <v>2024</v>
      </c>
      <c r="N34" t="s">
        <v>25</v>
      </c>
      <c r="O34" t="s">
        <v>21</v>
      </c>
      <c r="P34">
        <v>1</v>
      </c>
      <c r="Q34" t="s">
        <v>26</v>
      </c>
    </row>
    <row r="35" spans="1:17" x14ac:dyDescent="0.25">
      <c r="A35" s="2">
        <v>45410</v>
      </c>
      <c r="B35" s="3">
        <v>0.27986111111111112</v>
      </c>
      <c r="C35" s="17">
        <v>2101</v>
      </c>
      <c r="D35" s="17">
        <v>2170</v>
      </c>
      <c r="E35" s="18">
        <f>CONVERT(production_equipment_data[[#This Row],[Temperature_F]],"F","C")</f>
        <v>111.66666666666666</v>
      </c>
      <c r="F35" s="17">
        <v>233</v>
      </c>
      <c r="G35" s="17">
        <v>1197</v>
      </c>
      <c r="H35" s="17">
        <v>18.43</v>
      </c>
      <c r="I35" s="18">
        <v>3.96</v>
      </c>
      <c r="J35" s="17">
        <v>2607</v>
      </c>
      <c r="K35" s="17">
        <v>168</v>
      </c>
      <c r="L35" s="17">
        <v>45964</v>
      </c>
      <c r="M35">
        <v>2024</v>
      </c>
      <c r="N35" t="s">
        <v>25</v>
      </c>
      <c r="O35" t="s">
        <v>22</v>
      </c>
      <c r="P35">
        <v>4</v>
      </c>
      <c r="Q35" t="s">
        <v>29</v>
      </c>
    </row>
    <row r="36" spans="1:17" x14ac:dyDescent="0.25">
      <c r="A36" s="2">
        <v>45002</v>
      </c>
      <c r="B36" s="3">
        <v>0.31874999999999998</v>
      </c>
      <c r="C36" s="17">
        <v>4029</v>
      </c>
      <c r="D36" s="17">
        <v>2869</v>
      </c>
      <c r="E36" s="18">
        <f>CONVERT(production_equipment_data[[#This Row],[Temperature_F]],"F","C")</f>
        <v>106.11111111111111</v>
      </c>
      <c r="F36" s="17">
        <v>223</v>
      </c>
      <c r="G36" s="17">
        <v>504</v>
      </c>
      <c r="H36" s="17">
        <v>37.42</v>
      </c>
      <c r="I36" s="18">
        <v>4.3899999999999997</v>
      </c>
      <c r="J36" s="17">
        <v>1053</v>
      </c>
      <c r="K36" s="17">
        <v>298</v>
      </c>
      <c r="L36" s="17">
        <v>37373</v>
      </c>
      <c r="M36">
        <v>2023</v>
      </c>
      <c r="N36" t="s">
        <v>20</v>
      </c>
      <c r="O36" t="s">
        <v>21</v>
      </c>
      <c r="P36">
        <v>3</v>
      </c>
      <c r="Q36" t="s">
        <v>28</v>
      </c>
    </row>
    <row r="37" spans="1:17" x14ac:dyDescent="0.25">
      <c r="A37" s="2">
        <v>45024</v>
      </c>
      <c r="B37" s="3">
        <v>0.85277777777777775</v>
      </c>
      <c r="C37" s="17">
        <v>1615</v>
      </c>
      <c r="D37" s="17">
        <v>2034</v>
      </c>
      <c r="E37" s="18">
        <f>CONVERT(production_equipment_data[[#This Row],[Temperature_F]],"F","C")</f>
        <v>45.555555555555557</v>
      </c>
      <c r="F37" s="17">
        <v>114</v>
      </c>
      <c r="G37" s="17">
        <v>672</v>
      </c>
      <c r="H37" s="17">
        <v>48.02</v>
      </c>
      <c r="I37" s="18">
        <v>1.82</v>
      </c>
      <c r="J37" s="17">
        <v>1644</v>
      </c>
      <c r="K37" s="17">
        <v>225</v>
      </c>
      <c r="L37" s="17">
        <v>26196</v>
      </c>
      <c r="M37">
        <v>2023</v>
      </c>
      <c r="N37" t="s">
        <v>20</v>
      </c>
      <c r="O37" t="s">
        <v>22</v>
      </c>
      <c r="P37">
        <v>4</v>
      </c>
      <c r="Q37" t="s">
        <v>29</v>
      </c>
    </row>
    <row r="38" spans="1:17" x14ac:dyDescent="0.25">
      <c r="A38" s="2">
        <v>45177</v>
      </c>
      <c r="B38" s="3">
        <v>0.96805555555555556</v>
      </c>
      <c r="C38" s="17">
        <v>3793</v>
      </c>
      <c r="D38" s="17">
        <v>1209</v>
      </c>
      <c r="E38" s="18">
        <f>CONVERT(production_equipment_data[[#This Row],[Temperature_F]],"F","C")</f>
        <v>103.88888888888889</v>
      </c>
      <c r="F38" s="17">
        <v>219</v>
      </c>
      <c r="G38" s="17">
        <v>972</v>
      </c>
      <c r="H38" s="17">
        <v>43.66</v>
      </c>
      <c r="I38" s="18">
        <v>3.54</v>
      </c>
      <c r="J38" s="17">
        <v>2768</v>
      </c>
      <c r="K38" s="17">
        <v>173</v>
      </c>
      <c r="L38" s="17">
        <v>31932</v>
      </c>
      <c r="M38">
        <v>2023</v>
      </c>
      <c r="N38" t="s">
        <v>20</v>
      </c>
      <c r="O38" t="s">
        <v>23</v>
      </c>
      <c r="P38">
        <v>9</v>
      </c>
      <c r="Q38" t="s">
        <v>34</v>
      </c>
    </row>
    <row r="39" spans="1:17" x14ac:dyDescent="0.25">
      <c r="A39" s="2">
        <v>45200</v>
      </c>
      <c r="B39" s="3">
        <v>0.93958333333333333</v>
      </c>
      <c r="C39" s="17">
        <v>521</v>
      </c>
      <c r="D39" s="17">
        <v>1491</v>
      </c>
      <c r="E39" s="18">
        <f>CONVERT(production_equipment_data[[#This Row],[Temperature_F]],"F","C")</f>
        <v>131.66666666666666</v>
      </c>
      <c r="F39" s="17">
        <v>269</v>
      </c>
      <c r="G39" s="17">
        <v>1099</v>
      </c>
      <c r="H39" s="17">
        <v>19.78</v>
      </c>
      <c r="I39" s="18">
        <v>2.58</v>
      </c>
      <c r="J39" s="17">
        <v>1967</v>
      </c>
      <c r="K39" s="17">
        <v>173</v>
      </c>
      <c r="L39" s="17">
        <v>48285</v>
      </c>
      <c r="M39">
        <v>2023</v>
      </c>
      <c r="N39" t="s">
        <v>20</v>
      </c>
      <c r="O39" t="s">
        <v>24</v>
      </c>
      <c r="P39">
        <v>10</v>
      </c>
      <c r="Q39" t="s">
        <v>35</v>
      </c>
    </row>
    <row r="40" spans="1:17" x14ac:dyDescent="0.25">
      <c r="A40" s="2">
        <v>45202</v>
      </c>
      <c r="B40" s="3">
        <v>0.82638888888888884</v>
      </c>
      <c r="C40" s="17">
        <v>3663</v>
      </c>
      <c r="D40" s="17">
        <v>1541</v>
      </c>
      <c r="E40" s="18">
        <f>CONVERT(production_equipment_data[[#This Row],[Temperature_F]],"F","C")</f>
        <v>88.333333333333329</v>
      </c>
      <c r="F40" s="17">
        <v>191</v>
      </c>
      <c r="G40" s="17">
        <v>1176</v>
      </c>
      <c r="H40" s="17">
        <v>32.06</v>
      </c>
      <c r="I40" s="18">
        <v>2.09</v>
      </c>
      <c r="J40" s="17">
        <v>1988</v>
      </c>
      <c r="K40" s="17">
        <v>162</v>
      </c>
      <c r="L40" s="17">
        <v>44063</v>
      </c>
      <c r="M40">
        <v>2023</v>
      </c>
      <c r="N40" t="s">
        <v>20</v>
      </c>
      <c r="O40" t="s">
        <v>24</v>
      </c>
      <c r="P40">
        <v>10</v>
      </c>
      <c r="Q40" t="s">
        <v>35</v>
      </c>
    </row>
    <row r="41" spans="1:17" x14ac:dyDescent="0.25">
      <c r="A41" s="2">
        <v>45545</v>
      </c>
      <c r="B41" s="3">
        <v>0.99305555555555558</v>
      </c>
      <c r="C41" s="17">
        <v>2574</v>
      </c>
      <c r="D41" s="17">
        <v>2259</v>
      </c>
      <c r="E41" s="18">
        <f>CONVERT(production_equipment_data[[#This Row],[Temperature_F]],"F","C")</f>
        <v>131.11111111111111</v>
      </c>
      <c r="F41" s="17">
        <v>268</v>
      </c>
      <c r="G41" s="17">
        <v>639</v>
      </c>
      <c r="H41" s="17">
        <v>0.51</v>
      </c>
      <c r="I41" s="18">
        <v>1.4</v>
      </c>
      <c r="J41" s="17">
        <v>2917</v>
      </c>
      <c r="K41" s="17">
        <v>208</v>
      </c>
      <c r="L41" s="17">
        <v>40651</v>
      </c>
      <c r="M41">
        <v>2024</v>
      </c>
      <c r="N41" t="s">
        <v>25</v>
      </c>
      <c r="O41" t="s">
        <v>23</v>
      </c>
      <c r="P41">
        <v>9</v>
      </c>
      <c r="Q41" t="s">
        <v>34</v>
      </c>
    </row>
    <row r="42" spans="1:17" x14ac:dyDescent="0.25">
      <c r="A42" s="2">
        <v>45451</v>
      </c>
      <c r="B42" s="3">
        <v>7.6388888888888886E-3</v>
      </c>
      <c r="C42" s="17">
        <v>4571</v>
      </c>
      <c r="D42" s="17">
        <v>2901</v>
      </c>
      <c r="E42" s="18">
        <f>CONVERT(production_equipment_data[[#This Row],[Temperature_F]],"F","C")</f>
        <v>121.11111111111111</v>
      </c>
      <c r="F42" s="17">
        <v>250</v>
      </c>
      <c r="G42" s="17">
        <v>1165</v>
      </c>
      <c r="H42" s="17">
        <v>33.56</v>
      </c>
      <c r="I42" s="18">
        <v>1.74</v>
      </c>
      <c r="J42" s="17">
        <v>1928</v>
      </c>
      <c r="K42" s="17">
        <v>221</v>
      </c>
      <c r="L42" s="17">
        <v>27537</v>
      </c>
      <c r="M42">
        <v>2024</v>
      </c>
      <c r="N42" t="s">
        <v>25</v>
      </c>
      <c r="O42" t="s">
        <v>22</v>
      </c>
      <c r="P42">
        <v>6</v>
      </c>
      <c r="Q42" t="s">
        <v>31</v>
      </c>
    </row>
    <row r="43" spans="1:17" x14ac:dyDescent="0.25">
      <c r="A43" s="2">
        <v>45370</v>
      </c>
      <c r="B43" s="3">
        <v>0.73055555555555551</v>
      </c>
      <c r="C43" s="17">
        <v>3062</v>
      </c>
      <c r="D43" s="17">
        <v>1075</v>
      </c>
      <c r="E43" s="18">
        <f>CONVERT(production_equipment_data[[#This Row],[Temperature_F]],"F","C")</f>
        <v>134.44444444444443</v>
      </c>
      <c r="F43" s="17">
        <v>274</v>
      </c>
      <c r="G43" s="17">
        <v>1067</v>
      </c>
      <c r="H43" s="17">
        <v>11.93</v>
      </c>
      <c r="I43" s="18">
        <v>3.18</v>
      </c>
      <c r="J43" s="17">
        <v>1504</v>
      </c>
      <c r="K43" s="17">
        <v>165</v>
      </c>
      <c r="L43" s="17">
        <v>24450</v>
      </c>
      <c r="M43">
        <v>2024</v>
      </c>
      <c r="N43" t="s">
        <v>25</v>
      </c>
      <c r="O43" t="s">
        <v>21</v>
      </c>
      <c r="P43">
        <v>3</v>
      </c>
      <c r="Q43" t="s">
        <v>28</v>
      </c>
    </row>
    <row r="44" spans="1:17" x14ac:dyDescent="0.25">
      <c r="A44" s="2">
        <v>45445</v>
      </c>
      <c r="B44" s="3">
        <v>0.7270833333333333</v>
      </c>
      <c r="C44" s="17">
        <v>2748</v>
      </c>
      <c r="D44" s="17">
        <v>1180</v>
      </c>
      <c r="E44" s="18">
        <f>CONVERT(production_equipment_data[[#This Row],[Temperature_F]],"F","C")</f>
        <v>62.222222222222221</v>
      </c>
      <c r="F44" s="17">
        <v>144</v>
      </c>
      <c r="G44" s="17">
        <v>765</v>
      </c>
      <c r="H44" s="17">
        <v>33.08</v>
      </c>
      <c r="I44" s="18">
        <v>2.68</v>
      </c>
      <c r="J44" s="17">
        <v>2173</v>
      </c>
      <c r="K44" s="17">
        <v>218</v>
      </c>
      <c r="L44" s="17">
        <v>36211</v>
      </c>
      <c r="M44">
        <v>2024</v>
      </c>
      <c r="N44" t="s">
        <v>25</v>
      </c>
      <c r="O44" t="s">
        <v>22</v>
      </c>
      <c r="P44">
        <v>6</v>
      </c>
      <c r="Q44" t="s">
        <v>31</v>
      </c>
    </row>
    <row r="45" spans="1:17" x14ac:dyDescent="0.25">
      <c r="A45" s="2">
        <v>45046</v>
      </c>
      <c r="B45" s="3">
        <v>0.11388888888888889</v>
      </c>
      <c r="C45" s="17">
        <v>3340</v>
      </c>
      <c r="D45" s="17">
        <v>1898</v>
      </c>
      <c r="E45" s="18">
        <f>CONVERT(production_equipment_data[[#This Row],[Temperature_F]],"F","C")</f>
        <v>119.44444444444444</v>
      </c>
      <c r="F45" s="17">
        <v>247</v>
      </c>
      <c r="G45" s="17">
        <v>736</v>
      </c>
      <c r="H45" s="17">
        <v>19.670000000000002</v>
      </c>
      <c r="I45" s="18">
        <v>3.45</v>
      </c>
      <c r="J45" s="17">
        <v>1933</v>
      </c>
      <c r="K45" s="17">
        <v>428</v>
      </c>
      <c r="L45" s="17">
        <v>27476</v>
      </c>
      <c r="M45">
        <v>2023</v>
      </c>
      <c r="N45" t="s">
        <v>20</v>
      </c>
      <c r="O45" t="s">
        <v>22</v>
      </c>
      <c r="P45">
        <v>4</v>
      </c>
      <c r="Q45" t="s">
        <v>29</v>
      </c>
    </row>
    <row r="46" spans="1:17" x14ac:dyDescent="0.25">
      <c r="A46" s="2">
        <v>45410</v>
      </c>
      <c r="B46" s="3">
        <v>0.24652777777777779</v>
      </c>
      <c r="C46" s="17">
        <v>2208</v>
      </c>
      <c r="D46" s="17">
        <v>2864</v>
      </c>
      <c r="E46" s="18">
        <f>CONVERT(production_equipment_data[[#This Row],[Temperature_F]],"F","C")</f>
        <v>95.555555555555557</v>
      </c>
      <c r="F46" s="17">
        <v>204</v>
      </c>
      <c r="G46" s="17">
        <v>926</v>
      </c>
      <c r="H46" s="17">
        <v>1.68</v>
      </c>
      <c r="I46" s="18">
        <v>3.48</v>
      </c>
      <c r="J46" s="17">
        <v>1997</v>
      </c>
      <c r="K46" s="17">
        <v>461</v>
      </c>
      <c r="L46" s="17">
        <v>49188</v>
      </c>
      <c r="M46">
        <v>2024</v>
      </c>
      <c r="N46" t="s">
        <v>25</v>
      </c>
      <c r="O46" t="s">
        <v>22</v>
      </c>
      <c r="P46">
        <v>4</v>
      </c>
      <c r="Q46" t="s">
        <v>29</v>
      </c>
    </row>
    <row r="47" spans="1:17" x14ac:dyDescent="0.25">
      <c r="A47" s="2">
        <v>45332</v>
      </c>
      <c r="B47" s="3">
        <v>0.16250000000000001</v>
      </c>
      <c r="C47" s="17">
        <v>2380</v>
      </c>
      <c r="D47" s="17">
        <v>2869</v>
      </c>
      <c r="E47" s="18">
        <f>CONVERT(production_equipment_data[[#This Row],[Temperature_F]],"F","C")</f>
        <v>83.888888888888886</v>
      </c>
      <c r="F47" s="17">
        <v>183</v>
      </c>
      <c r="G47" s="17">
        <v>506</v>
      </c>
      <c r="H47" s="17">
        <v>29.11</v>
      </c>
      <c r="I47" s="18">
        <v>1.73</v>
      </c>
      <c r="J47" s="17">
        <v>2653</v>
      </c>
      <c r="K47" s="17">
        <v>207</v>
      </c>
      <c r="L47" s="17">
        <v>37944</v>
      </c>
      <c r="M47">
        <v>2024</v>
      </c>
      <c r="N47" t="s">
        <v>25</v>
      </c>
      <c r="O47" t="s">
        <v>21</v>
      </c>
      <c r="P47">
        <v>2</v>
      </c>
      <c r="Q47" t="s">
        <v>27</v>
      </c>
    </row>
    <row r="48" spans="1:17" x14ac:dyDescent="0.25">
      <c r="A48" s="2">
        <v>44966</v>
      </c>
      <c r="B48" s="3">
        <v>0.3347222222222222</v>
      </c>
      <c r="C48" s="17">
        <v>2643</v>
      </c>
      <c r="D48" s="17">
        <v>1774</v>
      </c>
      <c r="E48" s="18">
        <f>CONVERT(production_equipment_data[[#This Row],[Temperature_F]],"F","C")</f>
        <v>71.666666666666671</v>
      </c>
      <c r="F48" s="17">
        <v>161</v>
      </c>
      <c r="G48" s="17">
        <v>503</v>
      </c>
      <c r="H48" s="17">
        <v>0.59</v>
      </c>
      <c r="I48" s="18">
        <v>4.93</v>
      </c>
      <c r="J48" s="17">
        <v>1482</v>
      </c>
      <c r="K48" s="17">
        <v>404</v>
      </c>
      <c r="L48" s="17">
        <v>27031</v>
      </c>
      <c r="M48">
        <v>2023</v>
      </c>
      <c r="N48" t="s">
        <v>20</v>
      </c>
      <c r="O48" t="s">
        <v>21</v>
      </c>
      <c r="P48">
        <v>2</v>
      </c>
      <c r="Q48" t="s">
        <v>27</v>
      </c>
    </row>
    <row r="49" spans="1:17" x14ac:dyDescent="0.25">
      <c r="A49" s="2">
        <v>45346</v>
      </c>
      <c r="B49" s="3">
        <v>0.38750000000000001</v>
      </c>
      <c r="C49" s="17">
        <v>4841</v>
      </c>
      <c r="D49" s="17">
        <v>2691</v>
      </c>
      <c r="E49" s="18">
        <f>CONVERT(production_equipment_data[[#This Row],[Temperature_F]],"F","C")</f>
        <v>56.666666666666664</v>
      </c>
      <c r="F49" s="17">
        <v>134</v>
      </c>
      <c r="G49" s="17">
        <v>597</v>
      </c>
      <c r="H49" s="17">
        <v>48.17</v>
      </c>
      <c r="I49" s="18">
        <v>2.75</v>
      </c>
      <c r="J49" s="17">
        <v>1122</v>
      </c>
      <c r="K49" s="17">
        <v>456</v>
      </c>
      <c r="L49" s="17">
        <v>46705</v>
      </c>
      <c r="M49">
        <v>2024</v>
      </c>
      <c r="N49" t="s">
        <v>25</v>
      </c>
      <c r="O49" t="s">
        <v>21</v>
      </c>
      <c r="P49">
        <v>2</v>
      </c>
      <c r="Q49" t="s">
        <v>27</v>
      </c>
    </row>
    <row r="50" spans="1:17" x14ac:dyDescent="0.25">
      <c r="A50" s="2">
        <v>45217</v>
      </c>
      <c r="B50" s="3">
        <v>0.51736111111111116</v>
      </c>
      <c r="C50" s="17">
        <v>1572</v>
      </c>
      <c r="D50" s="17">
        <v>1872</v>
      </c>
      <c r="E50" s="18">
        <f>CONVERT(production_equipment_data[[#This Row],[Temperature_F]],"F","C")</f>
        <v>118.88888888888889</v>
      </c>
      <c r="F50" s="17">
        <v>246</v>
      </c>
      <c r="G50" s="17">
        <v>766</v>
      </c>
      <c r="H50" s="17">
        <v>15.2</v>
      </c>
      <c r="I50" s="18">
        <v>3.95</v>
      </c>
      <c r="J50" s="17">
        <v>1740</v>
      </c>
      <c r="K50" s="17">
        <v>367</v>
      </c>
      <c r="L50" s="17">
        <v>18868</v>
      </c>
      <c r="M50">
        <v>2023</v>
      </c>
      <c r="N50" t="s">
        <v>20</v>
      </c>
      <c r="O50" t="s">
        <v>24</v>
      </c>
      <c r="P50">
        <v>10</v>
      </c>
      <c r="Q50" t="s">
        <v>35</v>
      </c>
    </row>
    <row r="51" spans="1:17" x14ac:dyDescent="0.25">
      <c r="A51" s="2">
        <v>45353</v>
      </c>
      <c r="B51" s="3">
        <v>0.88194444444444442</v>
      </c>
      <c r="C51" s="17">
        <v>3640</v>
      </c>
      <c r="D51" s="17">
        <v>2325</v>
      </c>
      <c r="E51" s="18">
        <f>CONVERT(production_equipment_data[[#This Row],[Temperature_F]],"F","C")</f>
        <v>103.88888888888889</v>
      </c>
      <c r="F51" s="17">
        <v>219</v>
      </c>
      <c r="G51" s="17">
        <v>855</v>
      </c>
      <c r="H51" s="17">
        <v>49.16</v>
      </c>
      <c r="I51" s="18">
        <v>2.4500000000000002</v>
      </c>
      <c r="J51" s="17">
        <v>2118</v>
      </c>
      <c r="K51" s="17">
        <v>103</v>
      </c>
      <c r="L51" s="17">
        <v>20623</v>
      </c>
      <c r="M51">
        <v>2024</v>
      </c>
      <c r="N51" t="s">
        <v>25</v>
      </c>
      <c r="O51" t="s">
        <v>21</v>
      </c>
      <c r="P51">
        <v>3</v>
      </c>
      <c r="Q51" t="s">
        <v>28</v>
      </c>
    </row>
    <row r="52" spans="1:17" x14ac:dyDescent="0.25">
      <c r="A52" s="2">
        <v>45104</v>
      </c>
      <c r="B52" s="3">
        <v>0.75208333333333333</v>
      </c>
      <c r="C52" s="17">
        <v>3813</v>
      </c>
      <c r="D52" s="17">
        <v>2479</v>
      </c>
      <c r="E52" s="18">
        <f>CONVERT(production_equipment_data[[#This Row],[Temperature_F]],"F","C")</f>
        <v>123.88888888888889</v>
      </c>
      <c r="F52" s="17">
        <v>255</v>
      </c>
      <c r="G52" s="17">
        <v>528</v>
      </c>
      <c r="H52" s="17">
        <v>14.12</v>
      </c>
      <c r="I52" s="18">
        <v>1.5</v>
      </c>
      <c r="J52" s="17">
        <v>2389</v>
      </c>
      <c r="K52" s="17">
        <v>396</v>
      </c>
      <c r="L52" s="17">
        <v>20032</v>
      </c>
      <c r="M52">
        <v>2023</v>
      </c>
      <c r="N52" t="s">
        <v>20</v>
      </c>
      <c r="O52" t="s">
        <v>22</v>
      </c>
      <c r="P52">
        <v>6</v>
      </c>
      <c r="Q52" t="s">
        <v>31</v>
      </c>
    </row>
    <row r="53" spans="1:17" x14ac:dyDescent="0.25">
      <c r="A53" s="2">
        <v>45363</v>
      </c>
      <c r="B53" s="3">
        <v>0.3576388888888889</v>
      </c>
      <c r="C53" s="17">
        <v>1417</v>
      </c>
      <c r="D53" s="17">
        <v>1632</v>
      </c>
      <c r="E53" s="18">
        <f>CONVERT(production_equipment_data[[#This Row],[Temperature_F]],"F","C")</f>
        <v>71.111111111111114</v>
      </c>
      <c r="F53" s="17">
        <v>160</v>
      </c>
      <c r="G53" s="17">
        <v>1158</v>
      </c>
      <c r="H53" s="17">
        <v>5.82</v>
      </c>
      <c r="I53" s="18">
        <v>3.63</v>
      </c>
      <c r="J53" s="17">
        <v>1509</v>
      </c>
      <c r="K53" s="17">
        <v>468</v>
      </c>
      <c r="L53" s="17">
        <v>42648</v>
      </c>
      <c r="M53">
        <v>2024</v>
      </c>
      <c r="N53" t="s">
        <v>25</v>
      </c>
      <c r="O53" t="s">
        <v>21</v>
      </c>
      <c r="P53">
        <v>3</v>
      </c>
      <c r="Q53" t="s">
        <v>28</v>
      </c>
    </row>
    <row r="54" spans="1:17" x14ac:dyDescent="0.25">
      <c r="A54" s="2">
        <v>45487</v>
      </c>
      <c r="B54" s="3">
        <v>0.73263888888888884</v>
      </c>
      <c r="C54" s="17">
        <v>1503</v>
      </c>
      <c r="D54" s="17">
        <v>2572</v>
      </c>
      <c r="E54" s="18">
        <f>CONVERT(production_equipment_data[[#This Row],[Temperature_F]],"F","C")</f>
        <v>47.222222222222221</v>
      </c>
      <c r="F54" s="17">
        <v>117</v>
      </c>
      <c r="G54" s="17">
        <v>1143</v>
      </c>
      <c r="H54" s="17">
        <v>13.44</v>
      </c>
      <c r="I54" s="18">
        <v>4.16</v>
      </c>
      <c r="J54" s="17">
        <v>2141</v>
      </c>
      <c r="K54" s="17">
        <v>118</v>
      </c>
      <c r="L54" s="17">
        <v>43481</v>
      </c>
      <c r="M54">
        <v>2024</v>
      </c>
      <c r="N54" t="s">
        <v>25</v>
      </c>
      <c r="O54" t="s">
        <v>23</v>
      </c>
      <c r="P54">
        <v>7</v>
      </c>
      <c r="Q54" t="s">
        <v>32</v>
      </c>
    </row>
    <row r="55" spans="1:17" x14ac:dyDescent="0.25">
      <c r="A55" s="2">
        <v>45314</v>
      </c>
      <c r="B55" s="3">
        <v>0.5229166666666667</v>
      </c>
      <c r="C55" s="17">
        <v>1611</v>
      </c>
      <c r="D55" s="17">
        <v>2714</v>
      </c>
      <c r="E55" s="18">
        <f>CONVERT(production_equipment_data[[#This Row],[Temperature_F]],"F","C")</f>
        <v>121.66666666666666</v>
      </c>
      <c r="F55" s="17">
        <v>251</v>
      </c>
      <c r="G55" s="17">
        <v>789</v>
      </c>
      <c r="H55" s="17">
        <v>6.41</v>
      </c>
      <c r="I55" s="18">
        <v>2.88</v>
      </c>
      <c r="J55" s="17">
        <v>2758</v>
      </c>
      <c r="K55" s="17">
        <v>163</v>
      </c>
      <c r="L55" s="17">
        <v>13257</v>
      </c>
      <c r="M55">
        <v>2024</v>
      </c>
      <c r="N55" t="s">
        <v>25</v>
      </c>
      <c r="O55" t="s">
        <v>21</v>
      </c>
      <c r="P55">
        <v>1</v>
      </c>
      <c r="Q55" t="s">
        <v>26</v>
      </c>
    </row>
    <row r="56" spans="1:17" x14ac:dyDescent="0.25">
      <c r="A56" s="2">
        <v>45276</v>
      </c>
      <c r="B56" s="3">
        <v>0.67291666666666672</v>
      </c>
      <c r="C56" s="17">
        <v>1827</v>
      </c>
      <c r="D56" s="17">
        <v>1231</v>
      </c>
      <c r="E56" s="18">
        <f>CONVERT(production_equipment_data[[#This Row],[Temperature_F]],"F","C")</f>
        <v>97.222222222222214</v>
      </c>
      <c r="F56" s="17">
        <v>207</v>
      </c>
      <c r="G56" s="17">
        <v>1189</v>
      </c>
      <c r="H56" s="17">
        <v>42.85</v>
      </c>
      <c r="I56" s="18">
        <v>3.61</v>
      </c>
      <c r="J56" s="17">
        <v>2361</v>
      </c>
      <c r="K56" s="17">
        <v>499</v>
      </c>
      <c r="L56" s="17">
        <v>37827</v>
      </c>
      <c r="M56">
        <v>2023</v>
      </c>
      <c r="N56" t="s">
        <v>20</v>
      </c>
      <c r="O56" t="s">
        <v>24</v>
      </c>
      <c r="P56">
        <v>12</v>
      </c>
      <c r="Q56" t="s">
        <v>37</v>
      </c>
    </row>
    <row r="57" spans="1:17" x14ac:dyDescent="0.25">
      <c r="A57" s="2">
        <v>44963</v>
      </c>
      <c r="B57" s="3">
        <v>0.41875000000000001</v>
      </c>
      <c r="C57" s="17">
        <v>3536</v>
      </c>
      <c r="D57" s="17">
        <v>2622</v>
      </c>
      <c r="E57" s="18">
        <f>CONVERT(production_equipment_data[[#This Row],[Temperature_F]],"F","C")</f>
        <v>112.77777777777777</v>
      </c>
      <c r="F57" s="17">
        <v>235</v>
      </c>
      <c r="G57" s="17">
        <v>852</v>
      </c>
      <c r="H57" s="17">
        <v>47.09</v>
      </c>
      <c r="I57" s="18">
        <v>1.1000000000000001</v>
      </c>
      <c r="J57" s="17">
        <v>2173</v>
      </c>
      <c r="K57" s="17">
        <v>223</v>
      </c>
      <c r="L57" s="17">
        <v>25064</v>
      </c>
      <c r="M57">
        <v>2023</v>
      </c>
      <c r="N57" t="s">
        <v>20</v>
      </c>
      <c r="O57" t="s">
        <v>21</v>
      </c>
      <c r="P57">
        <v>2</v>
      </c>
      <c r="Q57" t="s">
        <v>27</v>
      </c>
    </row>
    <row r="58" spans="1:17" x14ac:dyDescent="0.25">
      <c r="A58" s="2">
        <v>45189</v>
      </c>
      <c r="B58" s="3">
        <v>0.79305555555555551</v>
      </c>
      <c r="C58" s="17">
        <v>1385</v>
      </c>
      <c r="D58" s="17">
        <v>1467</v>
      </c>
      <c r="E58" s="18">
        <f>CONVERT(production_equipment_data[[#This Row],[Temperature_F]],"F","C")</f>
        <v>134.44444444444443</v>
      </c>
      <c r="F58" s="17">
        <v>274</v>
      </c>
      <c r="G58" s="17">
        <v>1097</v>
      </c>
      <c r="H58" s="17">
        <v>28.92</v>
      </c>
      <c r="I58" s="18">
        <v>3.68</v>
      </c>
      <c r="J58" s="17">
        <v>2358</v>
      </c>
      <c r="K58" s="17">
        <v>130</v>
      </c>
      <c r="L58" s="17">
        <v>28781</v>
      </c>
      <c r="M58">
        <v>2023</v>
      </c>
      <c r="N58" t="s">
        <v>20</v>
      </c>
      <c r="O58" t="s">
        <v>23</v>
      </c>
      <c r="P58">
        <v>9</v>
      </c>
      <c r="Q58" t="s">
        <v>34</v>
      </c>
    </row>
    <row r="59" spans="1:17" x14ac:dyDescent="0.25">
      <c r="A59" s="2">
        <v>44957</v>
      </c>
      <c r="B59" s="3">
        <v>0.57916666666666672</v>
      </c>
      <c r="C59" s="17">
        <v>4370</v>
      </c>
      <c r="D59" s="17">
        <v>2247</v>
      </c>
      <c r="E59" s="18">
        <f>CONVERT(production_equipment_data[[#This Row],[Temperature_F]],"F","C")</f>
        <v>127.77777777777777</v>
      </c>
      <c r="F59" s="17">
        <v>262</v>
      </c>
      <c r="G59" s="17">
        <v>807</v>
      </c>
      <c r="H59" s="17">
        <v>8.74</v>
      </c>
      <c r="I59" s="18">
        <v>1.49</v>
      </c>
      <c r="J59" s="17">
        <v>2029</v>
      </c>
      <c r="K59" s="17">
        <v>105</v>
      </c>
      <c r="L59" s="17">
        <v>46486</v>
      </c>
      <c r="M59">
        <v>2023</v>
      </c>
      <c r="N59" t="s">
        <v>20</v>
      </c>
      <c r="O59" t="s">
        <v>21</v>
      </c>
      <c r="P59">
        <v>1</v>
      </c>
      <c r="Q59" t="s">
        <v>26</v>
      </c>
    </row>
    <row r="60" spans="1:17" x14ac:dyDescent="0.25">
      <c r="A60" s="2">
        <v>45002</v>
      </c>
      <c r="B60" s="3">
        <v>0.69166666666666665</v>
      </c>
      <c r="C60" s="17">
        <v>4893</v>
      </c>
      <c r="D60" s="17">
        <v>1121</v>
      </c>
      <c r="E60" s="18">
        <f>CONVERT(production_equipment_data[[#This Row],[Temperature_F]],"F","C")</f>
        <v>127.22222222222221</v>
      </c>
      <c r="F60" s="17">
        <v>261</v>
      </c>
      <c r="G60" s="17">
        <v>915</v>
      </c>
      <c r="H60" s="17">
        <v>27.18</v>
      </c>
      <c r="I60" s="18">
        <v>2.5</v>
      </c>
      <c r="J60" s="17">
        <v>2776</v>
      </c>
      <c r="K60" s="17">
        <v>384</v>
      </c>
      <c r="L60" s="17">
        <v>30824</v>
      </c>
      <c r="M60">
        <v>2023</v>
      </c>
      <c r="N60" t="s">
        <v>20</v>
      </c>
      <c r="O60" t="s">
        <v>21</v>
      </c>
      <c r="P60">
        <v>3</v>
      </c>
      <c r="Q60" t="s">
        <v>28</v>
      </c>
    </row>
    <row r="61" spans="1:17" x14ac:dyDescent="0.25">
      <c r="A61" s="2">
        <v>45376</v>
      </c>
      <c r="B61" s="3">
        <v>0.41458333333333336</v>
      </c>
      <c r="C61" s="17">
        <v>1866</v>
      </c>
      <c r="D61" s="17">
        <v>1086</v>
      </c>
      <c r="E61" s="18">
        <f>CONVERT(production_equipment_data[[#This Row],[Temperature_F]],"F","C")</f>
        <v>139.44444444444443</v>
      </c>
      <c r="F61" s="17">
        <v>283</v>
      </c>
      <c r="G61" s="17">
        <v>1117</v>
      </c>
      <c r="H61" s="17">
        <v>40.76</v>
      </c>
      <c r="I61" s="18">
        <v>1.63</v>
      </c>
      <c r="J61" s="17">
        <v>1447</v>
      </c>
      <c r="K61" s="17">
        <v>306</v>
      </c>
      <c r="L61" s="17">
        <v>23735</v>
      </c>
      <c r="M61">
        <v>2024</v>
      </c>
      <c r="N61" t="s">
        <v>25</v>
      </c>
      <c r="O61" t="s">
        <v>21</v>
      </c>
      <c r="P61">
        <v>3</v>
      </c>
      <c r="Q61" t="s">
        <v>28</v>
      </c>
    </row>
    <row r="62" spans="1:17" x14ac:dyDescent="0.25">
      <c r="A62" s="2">
        <v>45208</v>
      </c>
      <c r="B62" s="3">
        <v>0.48749999999999999</v>
      </c>
      <c r="C62" s="17">
        <v>520</v>
      </c>
      <c r="D62" s="17">
        <v>2707</v>
      </c>
      <c r="E62" s="18">
        <f>CONVERT(production_equipment_data[[#This Row],[Temperature_F]],"F","C")</f>
        <v>110.55555555555556</v>
      </c>
      <c r="F62" s="17">
        <v>231</v>
      </c>
      <c r="G62" s="17">
        <v>575</v>
      </c>
      <c r="H62" s="17">
        <v>32.36</v>
      </c>
      <c r="I62" s="18">
        <v>2.79</v>
      </c>
      <c r="J62" s="17">
        <v>1358</v>
      </c>
      <c r="K62" s="17">
        <v>437</v>
      </c>
      <c r="L62" s="17">
        <v>22283</v>
      </c>
      <c r="M62">
        <v>2023</v>
      </c>
      <c r="N62" t="s">
        <v>20</v>
      </c>
      <c r="O62" t="s">
        <v>24</v>
      </c>
      <c r="P62">
        <v>10</v>
      </c>
      <c r="Q62" t="s">
        <v>35</v>
      </c>
    </row>
    <row r="63" spans="1:17" x14ac:dyDescent="0.25">
      <c r="A63" s="2">
        <v>45327</v>
      </c>
      <c r="B63" s="3">
        <v>0.85069444444444442</v>
      </c>
      <c r="C63" s="17">
        <v>1433</v>
      </c>
      <c r="D63" s="17">
        <v>1512</v>
      </c>
      <c r="E63" s="18">
        <f>CONVERT(production_equipment_data[[#This Row],[Temperature_F]],"F","C")</f>
        <v>55</v>
      </c>
      <c r="F63" s="17">
        <v>131</v>
      </c>
      <c r="G63" s="17">
        <v>634</v>
      </c>
      <c r="H63" s="17">
        <v>32.700000000000003</v>
      </c>
      <c r="I63" s="18">
        <v>1.53</v>
      </c>
      <c r="J63" s="17">
        <v>1882</v>
      </c>
      <c r="K63" s="17">
        <v>310</v>
      </c>
      <c r="L63" s="17">
        <v>42586</v>
      </c>
      <c r="M63">
        <v>2024</v>
      </c>
      <c r="N63" t="s">
        <v>25</v>
      </c>
      <c r="O63" t="s">
        <v>21</v>
      </c>
      <c r="P63">
        <v>2</v>
      </c>
      <c r="Q63" t="s">
        <v>27</v>
      </c>
    </row>
    <row r="64" spans="1:17" x14ac:dyDescent="0.25">
      <c r="A64" s="2">
        <v>45095</v>
      </c>
      <c r="B64" s="3">
        <v>9.6527777777777782E-2</v>
      </c>
      <c r="C64" s="17">
        <v>1526</v>
      </c>
      <c r="D64" s="17">
        <v>2463</v>
      </c>
      <c r="E64" s="18">
        <f>CONVERT(production_equipment_data[[#This Row],[Temperature_F]],"F","C")</f>
        <v>92.777777777777771</v>
      </c>
      <c r="F64" s="17">
        <v>199</v>
      </c>
      <c r="G64" s="17">
        <v>909</v>
      </c>
      <c r="H64" s="17">
        <v>46.53</v>
      </c>
      <c r="I64" s="18">
        <v>2.74</v>
      </c>
      <c r="J64" s="17">
        <v>2483</v>
      </c>
      <c r="K64" s="17">
        <v>300</v>
      </c>
      <c r="L64" s="17">
        <v>44319</v>
      </c>
      <c r="M64">
        <v>2023</v>
      </c>
      <c r="N64" t="s">
        <v>20</v>
      </c>
      <c r="O64" t="s">
        <v>22</v>
      </c>
      <c r="P64">
        <v>6</v>
      </c>
      <c r="Q64" t="s">
        <v>31</v>
      </c>
    </row>
    <row r="65" spans="1:17" x14ac:dyDescent="0.25">
      <c r="A65" s="2">
        <v>45001</v>
      </c>
      <c r="B65" s="3">
        <v>0.17986111111111111</v>
      </c>
      <c r="C65" s="17">
        <v>2788</v>
      </c>
      <c r="D65" s="17">
        <v>2586</v>
      </c>
      <c r="E65" s="18">
        <f>CONVERT(production_equipment_data[[#This Row],[Temperature_F]],"F","C")</f>
        <v>136.66666666666666</v>
      </c>
      <c r="F65" s="17">
        <v>278</v>
      </c>
      <c r="G65" s="17">
        <v>1000</v>
      </c>
      <c r="H65" s="17">
        <v>33.44</v>
      </c>
      <c r="I65" s="18">
        <v>4.8</v>
      </c>
      <c r="J65" s="17">
        <v>1259</v>
      </c>
      <c r="K65" s="17">
        <v>474</v>
      </c>
      <c r="L65" s="17">
        <v>40678</v>
      </c>
      <c r="M65">
        <v>2023</v>
      </c>
      <c r="N65" t="s">
        <v>20</v>
      </c>
      <c r="O65" t="s">
        <v>21</v>
      </c>
      <c r="P65">
        <v>3</v>
      </c>
      <c r="Q65" t="s">
        <v>28</v>
      </c>
    </row>
    <row r="66" spans="1:17" x14ac:dyDescent="0.25">
      <c r="A66" s="2">
        <v>45061</v>
      </c>
      <c r="B66" s="3">
        <v>0.67013888888888884</v>
      </c>
      <c r="C66" s="17">
        <v>4732</v>
      </c>
      <c r="D66" s="17">
        <v>1185</v>
      </c>
      <c r="E66" s="18">
        <f>CONVERT(production_equipment_data[[#This Row],[Temperature_F]],"F","C")</f>
        <v>109.44444444444444</v>
      </c>
      <c r="F66" s="17">
        <v>229</v>
      </c>
      <c r="G66" s="17">
        <v>988</v>
      </c>
      <c r="H66" s="17">
        <v>21.45</v>
      </c>
      <c r="I66" s="18">
        <v>3.88</v>
      </c>
      <c r="J66" s="17">
        <v>2986</v>
      </c>
      <c r="K66" s="17">
        <v>296</v>
      </c>
      <c r="L66" s="17">
        <v>33223</v>
      </c>
      <c r="M66">
        <v>2023</v>
      </c>
      <c r="N66" t="s">
        <v>20</v>
      </c>
      <c r="O66" t="s">
        <v>22</v>
      </c>
      <c r="P66">
        <v>5</v>
      </c>
      <c r="Q66" t="s">
        <v>30</v>
      </c>
    </row>
    <row r="67" spans="1:17" x14ac:dyDescent="0.25">
      <c r="A67" s="2">
        <v>45268</v>
      </c>
      <c r="B67" s="3">
        <v>0.17083333333333334</v>
      </c>
      <c r="C67" s="17">
        <v>2041</v>
      </c>
      <c r="D67" s="17">
        <v>2019</v>
      </c>
      <c r="E67" s="18">
        <f>CONVERT(production_equipment_data[[#This Row],[Temperature_F]],"F","C")</f>
        <v>50.555555555555557</v>
      </c>
      <c r="F67" s="17">
        <v>123</v>
      </c>
      <c r="G67" s="17">
        <v>580</v>
      </c>
      <c r="H67" s="17">
        <v>37.99</v>
      </c>
      <c r="I67" s="18">
        <v>4.84</v>
      </c>
      <c r="J67" s="17">
        <v>2995</v>
      </c>
      <c r="K67" s="17">
        <v>177</v>
      </c>
      <c r="L67" s="17">
        <v>12215</v>
      </c>
      <c r="M67">
        <v>2023</v>
      </c>
      <c r="N67" t="s">
        <v>20</v>
      </c>
      <c r="O67" t="s">
        <v>24</v>
      </c>
      <c r="P67">
        <v>12</v>
      </c>
      <c r="Q67" t="s">
        <v>37</v>
      </c>
    </row>
    <row r="68" spans="1:17" x14ac:dyDescent="0.25">
      <c r="A68" s="2">
        <v>45407</v>
      </c>
      <c r="B68" s="3">
        <v>0.55347222222222225</v>
      </c>
      <c r="C68" s="17">
        <v>2318</v>
      </c>
      <c r="D68" s="17">
        <v>1671</v>
      </c>
      <c r="E68" s="18">
        <f>CONVERT(production_equipment_data[[#This Row],[Temperature_F]],"F","C")</f>
        <v>88.333333333333329</v>
      </c>
      <c r="F68" s="17">
        <v>191</v>
      </c>
      <c r="G68" s="17">
        <v>1078</v>
      </c>
      <c r="H68" s="17">
        <v>13.27</v>
      </c>
      <c r="I68" s="18">
        <v>4.7300000000000004</v>
      </c>
      <c r="J68" s="17">
        <v>2127</v>
      </c>
      <c r="K68" s="17">
        <v>427</v>
      </c>
      <c r="L68" s="17">
        <v>16413</v>
      </c>
      <c r="M68">
        <v>2024</v>
      </c>
      <c r="N68" t="s">
        <v>25</v>
      </c>
      <c r="O68" t="s">
        <v>22</v>
      </c>
      <c r="P68">
        <v>4</v>
      </c>
      <c r="Q68" t="s">
        <v>29</v>
      </c>
    </row>
    <row r="69" spans="1:17" x14ac:dyDescent="0.25">
      <c r="A69" s="2">
        <v>44988</v>
      </c>
      <c r="B69" s="3">
        <v>0.53194444444444444</v>
      </c>
      <c r="C69" s="17">
        <v>2494</v>
      </c>
      <c r="D69" s="17">
        <v>1340</v>
      </c>
      <c r="E69" s="18">
        <f>CONVERT(production_equipment_data[[#This Row],[Temperature_F]],"F","C")</f>
        <v>140</v>
      </c>
      <c r="F69" s="17">
        <v>284</v>
      </c>
      <c r="G69" s="17">
        <v>1193</v>
      </c>
      <c r="H69" s="17">
        <v>1.74</v>
      </c>
      <c r="I69" s="18">
        <v>1.21</v>
      </c>
      <c r="J69" s="17">
        <v>1786</v>
      </c>
      <c r="K69" s="17">
        <v>448</v>
      </c>
      <c r="L69" s="17">
        <v>23898</v>
      </c>
      <c r="M69">
        <v>2023</v>
      </c>
      <c r="N69" t="s">
        <v>20</v>
      </c>
      <c r="O69" t="s">
        <v>21</v>
      </c>
      <c r="P69">
        <v>3</v>
      </c>
      <c r="Q69" t="s">
        <v>28</v>
      </c>
    </row>
    <row r="70" spans="1:17" x14ac:dyDescent="0.25">
      <c r="A70" s="2">
        <v>45053</v>
      </c>
      <c r="B70" s="3">
        <v>0.73819444444444449</v>
      </c>
      <c r="C70" s="17">
        <v>1450</v>
      </c>
      <c r="D70" s="17">
        <v>2142</v>
      </c>
      <c r="E70" s="18">
        <f>CONVERT(production_equipment_data[[#This Row],[Temperature_F]],"F","C")</f>
        <v>62.222222222222221</v>
      </c>
      <c r="F70" s="17">
        <v>144</v>
      </c>
      <c r="G70" s="17">
        <v>542</v>
      </c>
      <c r="H70" s="17">
        <v>1.88</v>
      </c>
      <c r="I70" s="18">
        <v>1.69</v>
      </c>
      <c r="J70" s="17">
        <v>2790</v>
      </c>
      <c r="K70" s="17">
        <v>500</v>
      </c>
      <c r="L70" s="17">
        <v>24229</v>
      </c>
      <c r="M70">
        <v>2023</v>
      </c>
      <c r="N70" t="s">
        <v>20</v>
      </c>
      <c r="O70" t="s">
        <v>22</v>
      </c>
      <c r="P70">
        <v>5</v>
      </c>
      <c r="Q70" t="s">
        <v>30</v>
      </c>
    </row>
    <row r="71" spans="1:17" x14ac:dyDescent="0.25">
      <c r="A71" s="2">
        <v>45492</v>
      </c>
      <c r="B71" s="3">
        <v>0.7944444444444444</v>
      </c>
      <c r="C71" s="17">
        <v>2610</v>
      </c>
      <c r="D71" s="17">
        <v>1234</v>
      </c>
      <c r="E71" s="18">
        <f>CONVERT(production_equipment_data[[#This Row],[Temperature_F]],"F","C")</f>
        <v>127.22222222222221</v>
      </c>
      <c r="F71" s="17">
        <v>261</v>
      </c>
      <c r="G71" s="17">
        <v>1189</v>
      </c>
      <c r="H71" s="17">
        <v>29.83</v>
      </c>
      <c r="I71" s="18">
        <v>1.86</v>
      </c>
      <c r="J71" s="17">
        <v>2993</v>
      </c>
      <c r="K71" s="17">
        <v>115</v>
      </c>
      <c r="L71" s="17">
        <v>40034</v>
      </c>
      <c r="M71">
        <v>2024</v>
      </c>
      <c r="N71" t="s">
        <v>25</v>
      </c>
      <c r="O71" t="s">
        <v>23</v>
      </c>
      <c r="P71">
        <v>7</v>
      </c>
      <c r="Q71" t="s">
        <v>32</v>
      </c>
    </row>
    <row r="72" spans="1:17" x14ac:dyDescent="0.25">
      <c r="A72" s="2">
        <v>45454</v>
      </c>
      <c r="B72" s="3">
        <v>0.69652777777777775</v>
      </c>
      <c r="C72" s="17">
        <v>2104</v>
      </c>
      <c r="D72" s="17">
        <v>2666</v>
      </c>
      <c r="E72" s="18">
        <f>CONVERT(production_equipment_data[[#This Row],[Temperature_F]],"F","C")</f>
        <v>119.44444444444444</v>
      </c>
      <c r="F72" s="17">
        <v>247</v>
      </c>
      <c r="G72" s="17">
        <v>1017</v>
      </c>
      <c r="H72" s="17">
        <v>35.81</v>
      </c>
      <c r="I72" s="18">
        <v>2.19</v>
      </c>
      <c r="J72" s="17">
        <v>1068</v>
      </c>
      <c r="K72" s="17">
        <v>344</v>
      </c>
      <c r="L72" s="17">
        <v>40957</v>
      </c>
      <c r="M72">
        <v>2024</v>
      </c>
      <c r="N72" t="s">
        <v>25</v>
      </c>
      <c r="O72" t="s">
        <v>22</v>
      </c>
      <c r="P72">
        <v>6</v>
      </c>
      <c r="Q72" t="s">
        <v>31</v>
      </c>
    </row>
    <row r="73" spans="1:17" x14ac:dyDescent="0.25">
      <c r="A73" s="2">
        <v>45085</v>
      </c>
      <c r="B73" s="3">
        <v>0.93819444444444444</v>
      </c>
      <c r="C73" s="17">
        <v>3608</v>
      </c>
      <c r="D73" s="17">
        <v>1380</v>
      </c>
      <c r="E73" s="18">
        <f>CONVERT(production_equipment_data[[#This Row],[Temperature_F]],"F","C")</f>
        <v>114.44444444444444</v>
      </c>
      <c r="F73" s="17">
        <v>238</v>
      </c>
      <c r="G73" s="17">
        <v>818</v>
      </c>
      <c r="H73" s="17">
        <v>27.72</v>
      </c>
      <c r="I73" s="18">
        <v>3.86</v>
      </c>
      <c r="J73" s="17">
        <v>1140</v>
      </c>
      <c r="K73" s="17">
        <v>136</v>
      </c>
      <c r="L73" s="17">
        <v>25118</v>
      </c>
      <c r="M73">
        <v>2023</v>
      </c>
      <c r="N73" t="s">
        <v>20</v>
      </c>
      <c r="O73" t="s">
        <v>22</v>
      </c>
      <c r="P73">
        <v>6</v>
      </c>
      <c r="Q73" t="s">
        <v>31</v>
      </c>
    </row>
    <row r="74" spans="1:17" x14ac:dyDescent="0.25">
      <c r="A74" s="2">
        <v>45526</v>
      </c>
      <c r="B74" s="3">
        <v>0.56736111111111109</v>
      </c>
      <c r="C74" s="17">
        <v>1880</v>
      </c>
      <c r="D74" s="17">
        <v>1406</v>
      </c>
      <c r="E74" s="18">
        <f>CONVERT(production_equipment_data[[#This Row],[Temperature_F]],"F","C")</f>
        <v>38.333333333333336</v>
      </c>
      <c r="F74" s="17">
        <v>101</v>
      </c>
      <c r="G74" s="17">
        <v>709</v>
      </c>
      <c r="H74" s="17">
        <v>26.19</v>
      </c>
      <c r="I74" s="18">
        <v>2.48</v>
      </c>
      <c r="J74" s="17">
        <v>1547</v>
      </c>
      <c r="K74" s="17">
        <v>224</v>
      </c>
      <c r="L74" s="17">
        <v>27009</v>
      </c>
      <c r="M74">
        <v>2024</v>
      </c>
      <c r="N74" t="s">
        <v>25</v>
      </c>
      <c r="O74" t="s">
        <v>23</v>
      </c>
      <c r="P74">
        <v>8</v>
      </c>
      <c r="Q74" t="s">
        <v>33</v>
      </c>
    </row>
    <row r="75" spans="1:17" x14ac:dyDescent="0.25">
      <c r="A75" s="2">
        <v>45081</v>
      </c>
      <c r="B75" s="3">
        <v>0.54722222222222228</v>
      </c>
      <c r="C75" s="17">
        <v>2054</v>
      </c>
      <c r="D75" s="17">
        <v>1574</v>
      </c>
      <c r="E75" s="18">
        <f>CONVERT(production_equipment_data[[#This Row],[Temperature_F]],"F","C")</f>
        <v>90</v>
      </c>
      <c r="F75" s="17">
        <v>194</v>
      </c>
      <c r="G75" s="17">
        <v>553</v>
      </c>
      <c r="H75" s="17">
        <v>13.58</v>
      </c>
      <c r="I75" s="18">
        <v>2.42</v>
      </c>
      <c r="J75" s="17">
        <v>2372</v>
      </c>
      <c r="K75" s="17">
        <v>391</v>
      </c>
      <c r="L75" s="17">
        <v>38469</v>
      </c>
      <c r="M75">
        <v>2023</v>
      </c>
      <c r="N75" t="s">
        <v>20</v>
      </c>
      <c r="O75" t="s">
        <v>22</v>
      </c>
      <c r="P75">
        <v>6</v>
      </c>
      <c r="Q75" t="s">
        <v>31</v>
      </c>
    </row>
    <row r="76" spans="1:17" x14ac:dyDescent="0.25">
      <c r="A76" s="2">
        <v>45117</v>
      </c>
      <c r="B76" s="3">
        <v>0.60972222222222228</v>
      </c>
      <c r="C76" s="17">
        <v>2881</v>
      </c>
      <c r="D76" s="17">
        <v>1803</v>
      </c>
      <c r="E76" s="18">
        <f>CONVERT(production_equipment_data[[#This Row],[Temperature_F]],"F","C")</f>
        <v>111.11111111111111</v>
      </c>
      <c r="F76" s="17">
        <v>232</v>
      </c>
      <c r="G76" s="17">
        <v>1189</v>
      </c>
      <c r="H76" s="17">
        <v>14.01</v>
      </c>
      <c r="I76" s="18">
        <v>3.28</v>
      </c>
      <c r="J76" s="17">
        <v>1530</v>
      </c>
      <c r="K76" s="17">
        <v>306</v>
      </c>
      <c r="L76" s="17">
        <v>14614</v>
      </c>
      <c r="M76">
        <v>2023</v>
      </c>
      <c r="N76" t="s">
        <v>20</v>
      </c>
      <c r="O76" t="s">
        <v>23</v>
      </c>
      <c r="P76">
        <v>7</v>
      </c>
      <c r="Q76" t="s">
        <v>32</v>
      </c>
    </row>
    <row r="77" spans="1:17" x14ac:dyDescent="0.25">
      <c r="A77" s="2">
        <v>45487</v>
      </c>
      <c r="B77" s="3">
        <v>0.17152777777777778</v>
      </c>
      <c r="C77" s="17">
        <v>1160</v>
      </c>
      <c r="D77" s="17">
        <v>2042</v>
      </c>
      <c r="E77" s="18">
        <f>CONVERT(production_equipment_data[[#This Row],[Temperature_F]],"F","C")</f>
        <v>75.555555555555557</v>
      </c>
      <c r="F77" s="17">
        <v>168</v>
      </c>
      <c r="G77" s="17">
        <v>596</v>
      </c>
      <c r="H77" s="17">
        <v>2.79</v>
      </c>
      <c r="I77" s="18">
        <v>2.95</v>
      </c>
      <c r="J77" s="17">
        <v>2233</v>
      </c>
      <c r="K77" s="17">
        <v>357</v>
      </c>
      <c r="L77" s="17">
        <v>49245</v>
      </c>
      <c r="M77">
        <v>2024</v>
      </c>
      <c r="N77" t="s">
        <v>25</v>
      </c>
      <c r="O77" t="s">
        <v>23</v>
      </c>
      <c r="P77">
        <v>7</v>
      </c>
      <c r="Q77" t="s">
        <v>32</v>
      </c>
    </row>
    <row r="78" spans="1:17" x14ac:dyDescent="0.25">
      <c r="A78" s="2">
        <v>45416</v>
      </c>
      <c r="B78" s="3">
        <v>0.27916666666666667</v>
      </c>
      <c r="C78" s="17">
        <v>3655</v>
      </c>
      <c r="D78" s="17">
        <v>1001</v>
      </c>
      <c r="E78" s="18">
        <f>CONVERT(production_equipment_data[[#This Row],[Temperature_F]],"F","C")</f>
        <v>37.777777777777779</v>
      </c>
      <c r="F78" s="17">
        <v>100</v>
      </c>
      <c r="G78" s="17">
        <v>648</v>
      </c>
      <c r="H78" s="17">
        <v>21.09</v>
      </c>
      <c r="I78" s="18">
        <v>1.21</v>
      </c>
      <c r="J78" s="17">
        <v>2773</v>
      </c>
      <c r="K78" s="17">
        <v>225</v>
      </c>
      <c r="L78" s="17">
        <v>22836</v>
      </c>
      <c r="M78">
        <v>2024</v>
      </c>
      <c r="N78" t="s">
        <v>25</v>
      </c>
      <c r="O78" t="s">
        <v>22</v>
      </c>
      <c r="P78">
        <v>5</v>
      </c>
      <c r="Q78" t="s">
        <v>30</v>
      </c>
    </row>
    <row r="79" spans="1:17" x14ac:dyDescent="0.25">
      <c r="A79" s="2">
        <v>45241</v>
      </c>
      <c r="B79" s="3">
        <v>0.96319444444444446</v>
      </c>
      <c r="C79" s="17">
        <v>2931</v>
      </c>
      <c r="D79" s="17">
        <v>1374</v>
      </c>
      <c r="E79" s="18">
        <f>CONVERT(production_equipment_data[[#This Row],[Temperature_F]],"F","C")</f>
        <v>129.44444444444443</v>
      </c>
      <c r="F79" s="17">
        <v>265</v>
      </c>
      <c r="G79" s="17">
        <v>834</v>
      </c>
      <c r="H79" s="17">
        <v>31.69</v>
      </c>
      <c r="I79" s="18">
        <v>4.42</v>
      </c>
      <c r="J79" s="17">
        <v>2118</v>
      </c>
      <c r="K79" s="17">
        <v>478</v>
      </c>
      <c r="L79" s="17">
        <v>17387</v>
      </c>
      <c r="M79">
        <v>2023</v>
      </c>
      <c r="N79" t="s">
        <v>20</v>
      </c>
      <c r="O79" t="s">
        <v>24</v>
      </c>
      <c r="P79">
        <v>11</v>
      </c>
      <c r="Q79" t="s">
        <v>36</v>
      </c>
    </row>
    <row r="80" spans="1:17" x14ac:dyDescent="0.25">
      <c r="A80" s="2">
        <v>45283</v>
      </c>
      <c r="B80" s="3">
        <v>0.30972222222222223</v>
      </c>
      <c r="C80" s="17">
        <v>2827</v>
      </c>
      <c r="D80" s="17">
        <v>2143</v>
      </c>
      <c r="E80" s="18">
        <f>CONVERT(production_equipment_data[[#This Row],[Temperature_F]],"F","C")</f>
        <v>142.22222222222223</v>
      </c>
      <c r="F80" s="17">
        <v>288</v>
      </c>
      <c r="G80" s="17">
        <v>570</v>
      </c>
      <c r="H80" s="17">
        <v>29.74</v>
      </c>
      <c r="I80" s="18">
        <v>1.1000000000000001</v>
      </c>
      <c r="J80" s="17">
        <v>1300</v>
      </c>
      <c r="K80" s="17">
        <v>378</v>
      </c>
      <c r="L80" s="17">
        <v>21719</v>
      </c>
      <c r="M80">
        <v>2023</v>
      </c>
      <c r="N80" t="s">
        <v>20</v>
      </c>
      <c r="O80" t="s">
        <v>24</v>
      </c>
      <c r="P80">
        <v>12</v>
      </c>
      <c r="Q80" t="s">
        <v>37</v>
      </c>
    </row>
    <row r="81" spans="1:17" x14ac:dyDescent="0.25">
      <c r="A81" s="2">
        <v>45127</v>
      </c>
      <c r="B81" s="3">
        <v>0.70208333333333328</v>
      </c>
      <c r="C81" s="17">
        <v>4757</v>
      </c>
      <c r="D81" s="17">
        <v>2900</v>
      </c>
      <c r="E81" s="18">
        <f>CONVERT(production_equipment_data[[#This Row],[Temperature_F]],"F","C")</f>
        <v>135</v>
      </c>
      <c r="F81" s="17">
        <v>275</v>
      </c>
      <c r="G81" s="17">
        <v>896</v>
      </c>
      <c r="H81" s="17">
        <v>26.26</v>
      </c>
      <c r="I81" s="18">
        <v>1.67</v>
      </c>
      <c r="J81" s="17">
        <v>1903</v>
      </c>
      <c r="K81" s="17">
        <v>287</v>
      </c>
      <c r="L81" s="17">
        <v>49097</v>
      </c>
      <c r="M81">
        <v>2023</v>
      </c>
      <c r="N81" t="s">
        <v>20</v>
      </c>
      <c r="O81" t="s">
        <v>23</v>
      </c>
      <c r="P81">
        <v>7</v>
      </c>
      <c r="Q81" t="s">
        <v>32</v>
      </c>
    </row>
    <row r="82" spans="1:17" x14ac:dyDescent="0.25">
      <c r="A82" s="2">
        <v>45530</v>
      </c>
      <c r="B82" s="3">
        <v>0.45</v>
      </c>
      <c r="C82" s="17">
        <v>3561</v>
      </c>
      <c r="D82" s="17">
        <v>1153</v>
      </c>
      <c r="E82" s="18">
        <f>CONVERT(production_equipment_data[[#This Row],[Temperature_F]],"F","C")</f>
        <v>129.44444444444443</v>
      </c>
      <c r="F82" s="17">
        <v>265</v>
      </c>
      <c r="G82" s="17">
        <v>1096</v>
      </c>
      <c r="H82" s="17">
        <v>30.61</v>
      </c>
      <c r="I82" s="18">
        <v>4.08</v>
      </c>
      <c r="J82" s="17">
        <v>1128</v>
      </c>
      <c r="K82" s="17">
        <v>434</v>
      </c>
      <c r="L82" s="17">
        <v>16611</v>
      </c>
      <c r="M82">
        <v>2024</v>
      </c>
      <c r="N82" t="s">
        <v>25</v>
      </c>
      <c r="O82" t="s">
        <v>23</v>
      </c>
      <c r="P82">
        <v>8</v>
      </c>
      <c r="Q82" t="s">
        <v>33</v>
      </c>
    </row>
    <row r="83" spans="1:17" x14ac:dyDescent="0.25">
      <c r="A83" s="2">
        <v>45555</v>
      </c>
      <c r="B83" s="3">
        <v>0.58263888888888893</v>
      </c>
      <c r="C83" s="17">
        <v>4707</v>
      </c>
      <c r="D83" s="17">
        <v>1842</v>
      </c>
      <c r="E83" s="18">
        <f>CONVERT(production_equipment_data[[#This Row],[Temperature_F]],"F","C")</f>
        <v>44.444444444444443</v>
      </c>
      <c r="F83" s="17">
        <v>112</v>
      </c>
      <c r="G83" s="17">
        <v>1157</v>
      </c>
      <c r="H83" s="17">
        <v>30.56</v>
      </c>
      <c r="I83" s="18">
        <v>3.53</v>
      </c>
      <c r="J83" s="17">
        <v>1544</v>
      </c>
      <c r="K83" s="17">
        <v>200</v>
      </c>
      <c r="L83" s="17">
        <v>17129</v>
      </c>
      <c r="M83">
        <v>2024</v>
      </c>
      <c r="N83" t="s">
        <v>25</v>
      </c>
      <c r="O83" t="s">
        <v>23</v>
      </c>
      <c r="P83">
        <v>9</v>
      </c>
      <c r="Q83" t="s">
        <v>34</v>
      </c>
    </row>
    <row r="84" spans="1:17" x14ac:dyDescent="0.25">
      <c r="A84" s="2">
        <v>45515</v>
      </c>
      <c r="B84" s="3">
        <v>0.83819444444444446</v>
      </c>
      <c r="C84" s="17">
        <v>1537</v>
      </c>
      <c r="D84" s="17">
        <v>2750</v>
      </c>
      <c r="E84" s="18">
        <f>CONVERT(production_equipment_data[[#This Row],[Temperature_F]],"F","C")</f>
        <v>68.888888888888886</v>
      </c>
      <c r="F84" s="17">
        <v>156</v>
      </c>
      <c r="G84" s="17">
        <v>708</v>
      </c>
      <c r="H84" s="17">
        <v>44.06</v>
      </c>
      <c r="I84" s="18">
        <v>3.1</v>
      </c>
      <c r="J84" s="17">
        <v>1592</v>
      </c>
      <c r="K84" s="17">
        <v>231</v>
      </c>
      <c r="L84" s="17">
        <v>41854</v>
      </c>
      <c r="M84">
        <v>2024</v>
      </c>
      <c r="N84" t="s">
        <v>25</v>
      </c>
      <c r="O84" t="s">
        <v>23</v>
      </c>
      <c r="P84">
        <v>8</v>
      </c>
      <c r="Q84" t="s">
        <v>33</v>
      </c>
    </row>
    <row r="85" spans="1:17" x14ac:dyDescent="0.25">
      <c r="A85" s="2">
        <v>45070</v>
      </c>
      <c r="B85" s="3">
        <v>0.6694444444444444</v>
      </c>
      <c r="C85" s="17">
        <v>4270</v>
      </c>
      <c r="D85" s="17">
        <v>1600</v>
      </c>
      <c r="E85" s="18">
        <f>CONVERT(production_equipment_data[[#This Row],[Temperature_F]],"F","C")</f>
        <v>101.66666666666666</v>
      </c>
      <c r="F85" s="17">
        <v>215</v>
      </c>
      <c r="G85" s="17">
        <v>728</v>
      </c>
      <c r="H85" s="17">
        <v>37.229999999999997</v>
      </c>
      <c r="I85" s="18">
        <v>3.2</v>
      </c>
      <c r="J85" s="17">
        <v>1610</v>
      </c>
      <c r="K85" s="17">
        <v>319</v>
      </c>
      <c r="L85" s="17">
        <v>26100</v>
      </c>
      <c r="M85">
        <v>2023</v>
      </c>
      <c r="N85" t="s">
        <v>20</v>
      </c>
      <c r="O85" t="s">
        <v>22</v>
      </c>
      <c r="P85">
        <v>5</v>
      </c>
      <c r="Q85" t="s">
        <v>30</v>
      </c>
    </row>
    <row r="86" spans="1:17" x14ac:dyDescent="0.25">
      <c r="A86" s="2">
        <v>45422</v>
      </c>
      <c r="B86" s="3">
        <v>0.43611111111111112</v>
      </c>
      <c r="C86" s="17">
        <v>3580</v>
      </c>
      <c r="D86" s="17">
        <v>2486</v>
      </c>
      <c r="E86" s="18">
        <f>CONVERT(production_equipment_data[[#This Row],[Temperature_F]],"F","C")</f>
        <v>148.33333333333334</v>
      </c>
      <c r="F86" s="17">
        <v>299</v>
      </c>
      <c r="G86" s="17">
        <v>1043</v>
      </c>
      <c r="H86" s="17">
        <v>44.5</v>
      </c>
      <c r="I86" s="18">
        <v>3.66</v>
      </c>
      <c r="J86" s="17">
        <v>1507</v>
      </c>
      <c r="K86" s="17">
        <v>192</v>
      </c>
      <c r="L86" s="17">
        <v>29159</v>
      </c>
      <c r="M86">
        <v>2024</v>
      </c>
      <c r="N86" t="s">
        <v>25</v>
      </c>
      <c r="O86" t="s">
        <v>22</v>
      </c>
      <c r="P86">
        <v>5</v>
      </c>
      <c r="Q86" t="s">
        <v>30</v>
      </c>
    </row>
    <row r="87" spans="1:17" x14ac:dyDescent="0.25">
      <c r="A87" s="2">
        <v>45305</v>
      </c>
      <c r="B87" s="3">
        <v>0.24652777777777779</v>
      </c>
      <c r="C87" s="17">
        <v>2539</v>
      </c>
      <c r="D87" s="17">
        <v>2269</v>
      </c>
      <c r="E87" s="18">
        <f>CONVERT(production_equipment_data[[#This Row],[Temperature_F]],"F","C")</f>
        <v>85.555555555555557</v>
      </c>
      <c r="F87" s="17">
        <v>186</v>
      </c>
      <c r="G87" s="17">
        <v>615</v>
      </c>
      <c r="H87" s="17">
        <v>0.51</v>
      </c>
      <c r="I87" s="18">
        <v>1.5</v>
      </c>
      <c r="J87" s="17">
        <v>2100</v>
      </c>
      <c r="K87" s="17">
        <v>339</v>
      </c>
      <c r="L87" s="17">
        <v>10824</v>
      </c>
      <c r="M87">
        <v>2024</v>
      </c>
      <c r="N87" t="s">
        <v>25</v>
      </c>
      <c r="O87" t="s">
        <v>21</v>
      </c>
      <c r="P87">
        <v>1</v>
      </c>
      <c r="Q87" t="s">
        <v>26</v>
      </c>
    </row>
    <row r="88" spans="1:17" x14ac:dyDescent="0.25">
      <c r="A88" s="2">
        <v>45336</v>
      </c>
      <c r="B88" s="3">
        <v>0.91527777777777775</v>
      </c>
      <c r="C88" s="17">
        <v>1326</v>
      </c>
      <c r="D88" s="17">
        <v>2332</v>
      </c>
      <c r="E88" s="18">
        <f>CONVERT(production_equipment_data[[#This Row],[Temperature_F]],"F","C")</f>
        <v>101.66666666666666</v>
      </c>
      <c r="F88" s="17">
        <v>215</v>
      </c>
      <c r="G88" s="17">
        <v>1025</v>
      </c>
      <c r="H88" s="17">
        <v>37.08</v>
      </c>
      <c r="I88" s="18">
        <v>4.08</v>
      </c>
      <c r="J88" s="17">
        <v>1171</v>
      </c>
      <c r="K88" s="17">
        <v>263</v>
      </c>
      <c r="L88" s="17">
        <v>27490</v>
      </c>
      <c r="M88">
        <v>2024</v>
      </c>
      <c r="N88" t="s">
        <v>25</v>
      </c>
      <c r="O88" t="s">
        <v>21</v>
      </c>
      <c r="P88">
        <v>2</v>
      </c>
      <c r="Q88" t="s">
        <v>27</v>
      </c>
    </row>
    <row r="89" spans="1:17" x14ac:dyDescent="0.25">
      <c r="A89" s="2">
        <v>45372</v>
      </c>
      <c r="B89" s="3">
        <v>0.9194444444444444</v>
      </c>
      <c r="C89" s="17">
        <v>1465</v>
      </c>
      <c r="D89" s="17">
        <v>2358</v>
      </c>
      <c r="E89" s="18">
        <f>CONVERT(production_equipment_data[[#This Row],[Temperature_F]],"F","C")</f>
        <v>49.444444444444443</v>
      </c>
      <c r="F89" s="17">
        <v>121</v>
      </c>
      <c r="G89" s="17">
        <v>582</v>
      </c>
      <c r="H89" s="17">
        <v>16.66</v>
      </c>
      <c r="I89" s="18">
        <v>1.65</v>
      </c>
      <c r="J89" s="17">
        <v>1198</v>
      </c>
      <c r="K89" s="17">
        <v>245</v>
      </c>
      <c r="L89" s="17">
        <v>49713</v>
      </c>
      <c r="M89">
        <v>2024</v>
      </c>
      <c r="N89" t="s">
        <v>25</v>
      </c>
      <c r="O89" t="s">
        <v>21</v>
      </c>
      <c r="P89">
        <v>3</v>
      </c>
      <c r="Q89" t="s">
        <v>28</v>
      </c>
    </row>
    <row r="90" spans="1:17" x14ac:dyDescent="0.25">
      <c r="A90" s="2">
        <v>44993</v>
      </c>
      <c r="B90" s="3">
        <v>0.36736111111111114</v>
      </c>
      <c r="C90" s="17">
        <v>4694</v>
      </c>
      <c r="D90" s="17">
        <v>1071</v>
      </c>
      <c r="E90" s="18">
        <f>CONVERT(production_equipment_data[[#This Row],[Temperature_F]],"F","C")</f>
        <v>38.888888888888886</v>
      </c>
      <c r="F90" s="17">
        <v>102</v>
      </c>
      <c r="G90" s="17">
        <v>858</v>
      </c>
      <c r="H90" s="17">
        <v>24.88</v>
      </c>
      <c r="I90" s="18">
        <v>2.06</v>
      </c>
      <c r="J90" s="17">
        <v>2965</v>
      </c>
      <c r="K90" s="17">
        <v>121</v>
      </c>
      <c r="L90" s="17">
        <v>13555</v>
      </c>
      <c r="M90">
        <v>2023</v>
      </c>
      <c r="N90" t="s">
        <v>20</v>
      </c>
      <c r="O90" t="s">
        <v>21</v>
      </c>
      <c r="P90">
        <v>3</v>
      </c>
      <c r="Q90" t="s">
        <v>28</v>
      </c>
    </row>
    <row r="91" spans="1:17" x14ac:dyDescent="0.25">
      <c r="A91" s="2">
        <v>45559</v>
      </c>
      <c r="B91" s="3">
        <v>0.26666666666666666</v>
      </c>
      <c r="C91" s="17">
        <v>4142</v>
      </c>
      <c r="D91" s="17">
        <v>2394</v>
      </c>
      <c r="E91" s="18">
        <f>CONVERT(production_equipment_data[[#This Row],[Temperature_F]],"F","C")</f>
        <v>62.222222222222221</v>
      </c>
      <c r="F91" s="17">
        <v>144</v>
      </c>
      <c r="G91" s="17">
        <v>708</v>
      </c>
      <c r="H91" s="17">
        <v>18.8</v>
      </c>
      <c r="I91" s="18">
        <v>3.41</v>
      </c>
      <c r="J91" s="17">
        <v>2096</v>
      </c>
      <c r="K91" s="17">
        <v>256</v>
      </c>
      <c r="L91" s="17">
        <v>42483</v>
      </c>
      <c r="M91">
        <v>2024</v>
      </c>
      <c r="N91" t="s">
        <v>25</v>
      </c>
      <c r="O91" t="s">
        <v>23</v>
      </c>
      <c r="P91">
        <v>9</v>
      </c>
      <c r="Q91" t="s">
        <v>34</v>
      </c>
    </row>
    <row r="92" spans="1:17" x14ac:dyDescent="0.25">
      <c r="A92" s="2">
        <v>44995</v>
      </c>
      <c r="B92" s="3">
        <v>0.87222222222222223</v>
      </c>
      <c r="C92" s="17">
        <v>1755</v>
      </c>
      <c r="D92" s="17">
        <v>2508</v>
      </c>
      <c r="E92" s="18">
        <f>CONVERT(production_equipment_data[[#This Row],[Temperature_F]],"F","C")</f>
        <v>66.666666666666671</v>
      </c>
      <c r="F92" s="17">
        <v>152</v>
      </c>
      <c r="G92" s="17">
        <v>654</v>
      </c>
      <c r="H92" s="17">
        <v>10.38</v>
      </c>
      <c r="I92" s="18">
        <v>1.63</v>
      </c>
      <c r="J92" s="17">
        <v>1200</v>
      </c>
      <c r="K92" s="17">
        <v>405</v>
      </c>
      <c r="L92" s="17">
        <v>30099</v>
      </c>
      <c r="M92">
        <v>2023</v>
      </c>
      <c r="N92" t="s">
        <v>20</v>
      </c>
      <c r="O92" t="s">
        <v>21</v>
      </c>
      <c r="P92">
        <v>3</v>
      </c>
      <c r="Q92" t="s">
        <v>28</v>
      </c>
    </row>
    <row r="93" spans="1:17" x14ac:dyDescent="0.25">
      <c r="A93" s="2">
        <v>45143</v>
      </c>
      <c r="B93" s="3">
        <v>0.88472222222222219</v>
      </c>
      <c r="C93" s="17">
        <v>826</v>
      </c>
      <c r="D93" s="17">
        <v>1114</v>
      </c>
      <c r="E93" s="18">
        <f>CONVERT(production_equipment_data[[#This Row],[Temperature_F]],"F","C")</f>
        <v>62.222222222222221</v>
      </c>
      <c r="F93" s="17">
        <v>144</v>
      </c>
      <c r="G93" s="17">
        <v>746</v>
      </c>
      <c r="H93" s="17">
        <v>13</v>
      </c>
      <c r="I93" s="18">
        <v>4.62</v>
      </c>
      <c r="J93" s="17">
        <v>2975</v>
      </c>
      <c r="K93" s="17">
        <v>468</v>
      </c>
      <c r="L93" s="17">
        <v>12474</v>
      </c>
      <c r="M93">
        <v>2023</v>
      </c>
      <c r="N93" t="s">
        <v>20</v>
      </c>
      <c r="O93" t="s">
        <v>23</v>
      </c>
      <c r="P93">
        <v>8</v>
      </c>
      <c r="Q93" t="s">
        <v>33</v>
      </c>
    </row>
    <row r="94" spans="1:17" x14ac:dyDescent="0.25">
      <c r="A94" s="2">
        <v>45203</v>
      </c>
      <c r="B94" s="3">
        <v>0.1451388888888889</v>
      </c>
      <c r="C94" s="17">
        <v>2666</v>
      </c>
      <c r="D94" s="17">
        <v>1240</v>
      </c>
      <c r="E94" s="18">
        <f>CONVERT(production_equipment_data[[#This Row],[Temperature_F]],"F","C")</f>
        <v>133.33333333333334</v>
      </c>
      <c r="F94" s="17">
        <v>272</v>
      </c>
      <c r="G94" s="17">
        <v>955</v>
      </c>
      <c r="H94" s="17">
        <v>15.62</v>
      </c>
      <c r="I94" s="18">
        <v>4.74</v>
      </c>
      <c r="J94" s="17">
        <v>2691</v>
      </c>
      <c r="K94" s="17">
        <v>360</v>
      </c>
      <c r="L94" s="17">
        <v>13275</v>
      </c>
      <c r="M94">
        <v>2023</v>
      </c>
      <c r="N94" t="s">
        <v>20</v>
      </c>
      <c r="O94" t="s">
        <v>24</v>
      </c>
      <c r="P94">
        <v>10</v>
      </c>
      <c r="Q94" t="s">
        <v>35</v>
      </c>
    </row>
    <row r="95" spans="1:17" x14ac:dyDescent="0.25">
      <c r="A95" s="2">
        <v>45502</v>
      </c>
      <c r="B95" s="3">
        <v>0.77500000000000002</v>
      </c>
      <c r="C95" s="17">
        <v>3553</v>
      </c>
      <c r="D95" s="17">
        <v>2123</v>
      </c>
      <c r="E95" s="18">
        <f>CONVERT(production_equipment_data[[#This Row],[Temperature_F]],"F","C")</f>
        <v>82.222222222222214</v>
      </c>
      <c r="F95" s="17">
        <v>180</v>
      </c>
      <c r="G95" s="17">
        <v>1156</v>
      </c>
      <c r="H95" s="17">
        <v>35.76</v>
      </c>
      <c r="I95" s="18">
        <v>3.06</v>
      </c>
      <c r="J95" s="17">
        <v>1831</v>
      </c>
      <c r="K95" s="17">
        <v>242</v>
      </c>
      <c r="L95" s="17">
        <v>38752</v>
      </c>
      <c r="M95">
        <v>2024</v>
      </c>
      <c r="N95" t="s">
        <v>25</v>
      </c>
      <c r="O95" t="s">
        <v>23</v>
      </c>
      <c r="P95">
        <v>7</v>
      </c>
      <c r="Q95" t="s">
        <v>32</v>
      </c>
    </row>
    <row r="96" spans="1:17" x14ac:dyDescent="0.25">
      <c r="A96" s="2">
        <v>45140</v>
      </c>
      <c r="B96" s="3">
        <v>0.69722222222222219</v>
      </c>
      <c r="C96" s="17">
        <v>4741</v>
      </c>
      <c r="D96" s="17">
        <v>2366</v>
      </c>
      <c r="E96" s="18">
        <f>CONVERT(production_equipment_data[[#This Row],[Temperature_F]],"F","C")</f>
        <v>92.222222222222214</v>
      </c>
      <c r="F96" s="17">
        <v>198</v>
      </c>
      <c r="G96" s="17">
        <v>1184</v>
      </c>
      <c r="H96" s="17">
        <v>2.98</v>
      </c>
      <c r="I96" s="18">
        <v>2.96</v>
      </c>
      <c r="J96" s="17">
        <v>2689</v>
      </c>
      <c r="K96" s="17">
        <v>234</v>
      </c>
      <c r="L96" s="17">
        <v>12421</v>
      </c>
      <c r="M96">
        <v>2023</v>
      </c>
      <c r="N96" t="s">
        <v>20</v>
      </c>
      <c r="O96" t="s">
        <v>23</v>
      </c>
      <c r="P96">
        <v>8</v>
      </c>
      <c r="Q96" t="s">
        <v>33</v>
      </c>
    </row>
    <row r="97" spans="1:17" x14ac:dyDescent="0.25">
      <c r="A97" s="2">
        <v>45406</v>
      </c>
      <c r="B97" s="3">
        <v>0.4548611111111111</v>
      </c>
      <c r="C97" s="17">
        <v>4207</v>
      </c>
      <c r="D97" s="17">
        <v>2919</v>
      </c>
      <c r="E97" s="18">
        <f>CONVERT(production_equipment_data[[#This Row],[Temperature_F]],"F","C")</f>
        <v>121.66666666666666</v>
      </c>
      <c r="F97" s="17">
        <v>251</v>
      </c>
      <c r="G97" s="17">
        <v>848</v>
      </c>
      <c r="H97" s="17">
        <v>7.64</v>
      </c>
      <c r="I97" s="18">
        <v>4.1399999999999997</v>
      </c>
      <c r="J97" s="17">
        <v>1905</v>
      </c>
      <c r="K97" s="17">
        <v>405</v>
      </c>
      <c r="L97" s="17">
        <v>14047</v>
      </c>
      <c r="M97">
        <v>2024</v>
      </c>
      <c r="N97" t="s">
        <v>25</v>
      </c>
      <c r="O97" t="s">
        <v>22</v>
      </c>
      <c r="P97">
        <v>4</v>
      </c>
      <c r="Q97" t="s">
        <v>29</v>
      </c>
    </row>
    <row r="98" spans="1:17" x14ac:dyDescent="0.25">
      <c r="A98" s="2">
        <v>45526</v>
      </c>
      <c r="B98" s="3">
        <v>0.4</v>
      </c>
      <c r="C98" s="17">
        <v>2596</v>
      </c>
      <c r="D98" s="17">
        <v>2727</v>
      </c>
      <c r="E98" s="18">
        <f>CONVERT(production_equipment_data[[#This Row],[Temperature_F]],"F","C")</f>
        <v>147.77777777777777</v>
      </c>
      <c r="F98" s="17">
        <v>298</v>
      </c>
      <c r="G98" s="17">
        <v>1197</v>
      </c>
      <c r="H98" s="17">
        <v>14.91</v>
      </c>
      <c r="I98" s="18">
        <v>2.3199999999999998</v>
      </c>
      <c r="J98" s="17">
        <v>1503</v>
      </c>
      <c r="K98" s="17">
        <v>471</v>
      </c>
      <c r="L98" s="17">
        <v>47026</v>
      </c>
      <c r="M98">
        <v>2024</v>
      </c>
      <c r="N98" t="s">
        <v>25</v>
      </c>
      <c r="O98" t="s">
        <v>23</v>
      </c>
      <c r="P98">
        <v>8</v>
      </c>
      <c r="Q98" t="s">
        <v>33</v>
      </c>
    </row>
    <row r="99" spans="1:17" x14ac:dyDescent="0.25">
      <c r="A99" s="2">
        <v>45478</v>
      </c>
      <c r="B99" s="3">
        <v>1.5277777777777777E-2</v>
      </c>
      <c r="C99" s="17">
        <v>3532</v>
      </c>
      <c r="D99" s="17">
        <v>1041</v>
      </c>
      <c r="E99" s="18">
        <f>CONVERT(production_equipment_data[[#This Row],[Temperature_F]],"F","C")</f>
        <v>73.333333333333329</v>
      </c>
      <c r="F99" s="17">
        <v>164</v>
      </c>
      <c r="G99" s="17">
        <v>691</v>
      </c>
      <c r="H99" s="17">
        <v>25.34</v>
      </c>
      <c r="I99" s="18">
        <v>3.85</v>
      </c>
      <c r="J99" s="17">
        <v>2562</v>
      </c>
      <c r="K99" s="17">
        <v>151</v>
      </c>
      <c r="L99" s="17">
        <v>41671</v>
      </c>
      <c r="M99">
        <v>2024</v>
      </c>
      <c r="N99" t="s">
        <v>25</v>
      </c>
      <c r="O99" t="s">
        <v>23</v>
      </c>
      <c r="P99">
        <v>7</v>
      </c>
      <c r="Q99" t="s">
        <v>32</v>
      </c>
    </row>
    <row r="100" spans="1:17" x14ac:dyDescent="0.25">
      <c r="A100" s="2">
        <v>45542</v>
      </c>
      <c r="B100" s="3">
        <v>0.97291666666666665</v>
      </c>
      <c r="C100" s="17">
        <v>3440</v>
      </c>
      <c r="D100" s="17">
        <v>1103</v>
      </c>
      <c r="E100" s="18">
        <f>CONVERT(production_equipment_data[[#This Row],[Temperature_F]],"F","C")</f>
        <v>51.666666666666664</v>
      </c>
      <c r="F100" s="17">
        <v>125</v>
      </c>
      <c r="G100" s="17">
        <v>1148</v>
      </c>
      <c r="H100" s="17">
        <v>36.700000000000003</v>
      </c>
      <c r="I100" s="18">
        <v>2.29</v>
      </c>
      <c r="J100" s="17">
        <v>1046</v>
      </c>
      <c r="K100" s="17">
        <v>475</v>
      </c>
      <c r="L100" s="17">
        <v>36277</v>
      </c>
      <c r="M100">
        <v>2024</v>
      </c>
      <c r="N100" t="s">
        <v>25</v>
      </c>
      <c r="O100" t="s">
        <v>23</v>
      </c>
      <c r="P100">
        <v>9</v>
      </c>
      <c r="Q100" t="s">
        <v>34</v>
      </c>
    </row>
    <row r="101" spans="1:17" x14ac:dyDescent="0.25">
      <c r="A101" s="2">
        <v>45368</v>
      </c>
      <c r="B101" s="3">
        <v>0.91388888888888886</v>
      </c>
      <c r="C101" s="17">
        <v>1351</v>
      </c>
      <c r="D101" s="17">
        <v>2886</v>
      </c>
      <c r="E101" s="18">
        <f>CONVERT(production_equipment_data[[#This Row],[Temperature_F]],"F","C")</f>
        <v>54.444444444444443</v>
      </c>
      <c r="F101" s="17">
        <v>130</v>
      </c>
      <c r="G101" s="17">
        <v>716</v>
      </c>
      <c r="H101" s="17">
        <v>34.08</v>
      </c>
      <c r="I101" s="18">
        <v>3.7</v>
      </c>
      <c r="J101" s="17">
        <v>2169</v>
      </c>
      <c r="K101" s="17">
        <v>449</v>
      </c>
      <c r="L101" s="17">
        <v>47095</v>
      </c>
      <c r="M101">
        <v>2024</v>
      </c>
      <c r="N101" t="s">
        <v>25</v>
      </c>
      <c r="O101" t="s">
        <v>21</v>
      </c>
      <c r="P101">
        <v>3</v>
      </c>
      <c r="Q101" t="s">
        <v>28</v>
      </c>
    </row>
  </sheetData>
  <phoneticPr fontId="1" type="noConversion"/>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94A8-C2CA-4017-866C-4A706E7D8DCE}">
  <dimension ref="A1:G10"/>
  <sheetViews>
    <sheetView showGridLines="0" workbookViewId="0">
      <selection sqref="A1:G1"/>
    </sheetView>
  </sheetViews>
  <sheetFormatPr defaultRowHeight="15" x14ac:dyDescent="0.25"/>
  <sheetData>
    <row r="1" spans="1:7" x14ac:dyDescent="0.25">
      <c r="A1" s="52" t="s">
        <v>150</v>
      </c>
      <c r="B1" s="53"/>
      <c r="C1" s="53"/>
      <c r="D1" s="53"/>
      <c r="E1" s="53"/>
      <c r="F1" s="53"/>
      <c r="G1" s="53"/>
    </row>
    <row r="2" spans="1:7" x14ac:dyDescent="0.25">
      <c r="A2" s="39" t="s">
        <v>151</v>
      </c>
    </row>
    <row r="3" spans="1:7" x14ac:dyDescent="0.25">
      <c r="A3" s="39" t="s">
        <v>152</v>
      </c>
    </row>
    <row r="4" spans="1:7" x14ac:dyDescent="0.25">
      <c r="A4" s="39" t="s">
        <v>153</v>
      </c>
    </row>
    <row r="5" spans="1:7" x14ac:dyDescent="0.25">
      <c r="A5" s="39" t="s">
        <v>154</v>
      </c>
    </row>
    <row r="6" spans="1:7" x14ac:dyDescent="0.25">
      <c r="A6" s="39" t="s">
        <v>155</v>
      </c>
    </row>
    <row r="7" spans="1:7" x14ac:dyDescent="0.25">
      <c r="A7" s="39" t="s">
        <v>156</v>
      </c>
    </row>
    <row r="8" spans="1:7" x14ac:dyDescent="0.25">
      <c r="A8" s="39" t="s">
        <v>157</v>
      </c>
    </row>
    <row r="9" spans="1:7" x14ac:dyDescent="0.25">
      <c r="A9" s="39" t="s">
        <v>158</v>
      </c>
    </row>
    <row r="10" spans="1:7" x14ac:dyDescent="0.25">
      <c r="A10" s="39" t="s">
        <v>159</v>
      </c>
    </row>
  </sheetData>
  <mergeCells count="1">
    <mergeCell ref="A1:G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A050-FD73-4949-B4F1-995FA59C0A02}">
  <dimension ref="A5:CU191"/>
  <sheetViews>
    <sheetView zoomScale="70" zoomScaleNormal="70" workbookViewId="0"/>
  </sheetViews>
  <sheetFormatPr defaultRowHeight="15" x14ac:dyDescent="0.25"/>
  <cols>
    <col min="1" max="1" width="17.85546875" bestFit="1" customWidth="1"/>
    <col min="2" max="2" width="43" bestFit="1" customWidth="1"/>
    <col min="3" max="3" width="37.7109375" bestFit="1" customWidth="1"/>
    <col min="4" max="4" width="17.85546875" bestFit="1" customWidth="1"/>
    <col min="5" max="5" width="47.7109375" bestFit="1" customWidth="1"/>
    <col min="6" max="6" width="42.42578125" bestFit="1" customWidth="1"/>
    <col min="7" max="27" width="43" bestFit="1" customWidth="1"/>
    <col min="28" max="28" width="49.5703125" bestFit="1" customWidth="1"/>
    <col min="29" max="29" width="44.28515625" bestFit="1" customWidth="1"/>
    <col min="30" max="189" width="43" bestFit="1" customWidth="1"/>
    <col min="190" max="190" width="49.5703125" bestFit="1" customWidth="1"/>
    <col min="191" max="191" width="44.28515625" bestFit="1" customWidth="1"/>
  </cols>
  <sheetData>
    <row r="5" spans="1:6" x14ac:dyDescent="0.25">
      <c r="D5" s="13" t="s">
        <v>92</v>
      </c>
      <c r="E5" t="s" vm="2">
        <v>111</v>
      </c>
    </row>
    <row r="7" spans="1:6" x14ac:dyDescent="0.25">
      <c r="A7" s="13" t="s">
        <v>80</v>
      </c>
      <c r="B7" t="s">
        <v>25</v>
      </c>
      <c r="D7" s="13" t="s">
        <v>14</v>
      </c>
      <c r="E7" t="s">
        <v>112</v>
      </c>
      <c r="F7" t="s">
        <v>113</v>
      </c>
    </row>
    <row r="8" spans="1:6" x14ac:dyDescent="0.25">
      <c r="D8" s="14" t="s">
        <v>26</v>
      </c>
      <c r="E8" s="1">
        <v>2825.8571428571427</v>
      </c>
      <c r="F8" s="1">
        <v>1936</v>
      </c>
    </row>
    <row r="9" spans="1:6" x14ac:dyDescent="0.25">
      <c r="A9" s="13" t="s">
        <v>14</v>
      </c>
      <c r="B9" t="s">
        <v>84</v>
      </c>
      <c r="C9" t="s">
        <v>85</v>
      </c>
      <c r="D9" s="14" t="s">
        <v>27</v>
      </c>
      <c r="E9" s="1">
        <v>2595</v>
      </c>
      <c r="F9" s="1">
        <v>2222.125</v>
      </c>
    </row>
    <row r="10" spans="1:6" x14ac:dyDescent="0.25">
      <c r="A10" s="16" t="s">
        <v>26</v>
      </c>
      <c r="B10" s="1">
        <v>12342</v>
      </c>
      <c r="C10" s="1">
        <v>10258</v>
      </c>
      <c r="D10" s="14" t="s">
        <v>28</v>
      </c>
      <c r="E10" s="1">
        <v>2815.294117647059</v>
      </c>
      <c r="F10" s="1">
        <v>1940.1764705882354</v>
      </c>
    </row>
    <row r="11" spans="1:6" x14ac:dyDescent="0.25">
      <c r="A11" s="16" t="s">
        <v>27</v>
      </c>
      <c r="B11" s="1">
        <v>9980</v>
      </c>
      <c r="C11" s="1">
        <v>9404</v>
      </c>
      <c r="D11" s="14" t="s">
        <v>29</v>
      </c>
      <c r="E11" s="1">
        <v>2496.9</v>
      </c>
      <c r="F11" s="1">
        <v>2185</v>
      </c>
    </row>
    <row r="12" spans="1:6" x14ac:dyDescent="0.25">
      <c r="A12" s="16" t="s">
        <v>28</v>
      </c>
      <c r="B12" s="1">
        <v>26108</v>
      </c>
      <c r="C12" s="1">
        <v>19810</v>
      </c>
      <c r="D12" s="14" t="s">
        <v>30</v>
      </c>
      <c r="E12" s="1">
        <v>3272</v>
      </c>
      <c r="F12" s="1">
        <v>2004</v>
      </c>
    </row>
    <row r="13" spans="1:6" x14ac:dyDescent="0.25">
      <c r="A13" s="16" t="s">
        <v>29</v>
      </c>
      <c r="B13" s="1">
        <v>11551</v>
      </c>
      <c r="C13" s="1">
        <v>12318</v>
      </c>
      <c r="D13" s="14" t="s">
        <v>31</v>
      </c>
      <c r="E13" s="1">
        <v>2873.125</v>
      </c>
      <c r="F13" s="1">
        <v>2126.125</v>
      </c>
    </row>
    <row r="14" spans="1:6" x14ac:dyDescent="0.25">
      <c r="A14" s="16" t="s">
        <v>30</v>
      </c>
      <c r="B14" s="1">
        <v>12452</v>
      </c>
      <c r="C14" s="1">
        <v>9101</v>
      </c>
      <c r="D14" s="14" t="s">
        <v>32</v>
      </c>
      <c r="E14" s="1">
        <v>2986</v>
      </c>
      <c r="F14" s="1">
        <v>1962.2222222222222</v>
      </c>
    </row>
    <row r="15" spans="1:6" x14ac:dyDescent="0.25">
      <c r="A15" s="16" t="s">
        <v>31</v>
      </c>
      <c r="B15" s="1">
        <v>9423</v>
      </c>
      <c r="C15" s="1">
        <v>6747</v>
      </c>
      <c r="D15" s="14" t="s">
        <v>33</v>
      </c>
      <c r="E15" s="1">
        <v>2602.5</v>
      </c>
      <c r="F15" s="1">
        <v>1983</v>
      </c>
    </row>
    <row r="16" spans="1:6" x14ac:dyDescent="0.25">
      <c r="A16" s="16" t="s">
        <v>32</v>
      </c>
      <c r="B16" s="1">
        <v>12358</v>
      </c>
      <c r="C16" s="1">
        <v>9012</v>
      </c>
      <c r="D16" s="14" t="s">
        <v>34</v>
      </c>
      <c r="E16" s="1">
        <v>2955.6666666666665</v>
      </c>
      <c r="F16" s="1">
        <v>1827.75</v>
      </c>
    </row>
    <row r="17" spans="1:6" x14ac:dyDescent="0.25">
      <c r="A17" s="16" t="s">
        <v>33</v>
      </c>
      <c r="B17" s="1">
        <v>9574</v>
      </c>
      <c r="C17" s="1">
        <v>8036</v>
      </c>
      <c r="D17" s="14" t="s">
        <v>35</v>
      </c>
      <c r="E17" s="1">
        <v>2265</v>
      </c>
      <c r="F17" s="1">
        <v>1874.6666666666667</v>
      </c>
    </row>
    <row r="18" spans="1:6" x14ac:dyDescent="0.25">
      <c r="A18" s="16" t="s">
        <v>34</v>
      </c>
      <c r="B18" s="1">
        <v>22669</v>
      </c>
      <c r="C18" s="1">
        <v>15522</v>
      </c>
      <c r="D18" s="14" t="s">
        <v>36</v>
      </c>
      <c r="E18" s="1">
        <v>3636</v>
      </c>
      <c r="F18" s="1">
        <v>1669.3333333333333</v>
      </c>
    </row>
    <row r="19" spans="1:6" x14ac:dyDescent="0.25">
      <c r="A19" s="16" t="s">
        <v>35</v>
      </c>
      <c r="B19" s="1">
        <v>4648</v>
      </c>
      <c r="C19" s="1">
        <v>2397</v>
      </c>
      <c r="D19" s="14" t="s">
        <v>37</v>
      </c>
      <c r="E19" s="1">
        <v>2458</v>
      </c>
      <c r="F19" s="1">
        <v>2040.6</v>
      </c>
    </row>
    <row r="20" spans="1:6" x14ac:dyDescent="0.25">
      <c r="D20" s="14" t="s">
        <v>15</v>
      </c>
      <c r="E20" s="1">
        <v>2792.09</v>
      </c>
      <c r="F20" s="1">
        <v>1991.15</v>
      </c>
    </row>
    <row r="112" spans="69:69" x14ac:dyDescent="0.25">
      <c r="BQ112">
        <v>520</v>
      </c>
    </row>
    <row r="113" spans="86:97" x14ac:dyDescent="0.25">
      <c r="CH113">
        <v>2041</v>
      </c>
    </row>
    <row r="124" spans="86:97" x14ac:dyDescent="0.25">
      <c r="CS124">
        <v>1615</v>
      </c>
    </row>
    <row r="126" spans="86:97" x14ac:dyDescent="0.25">
      <c r="CJ126">
        <v>4359</v>
      </c>
    </row>
    <row r="127" spans="86:97" x14ac:dyDescent="0.25">
      <c r="CO127">
        <v>1537</v>
      </c>
    </row>
    <row r="129" spans="67:96" x14ac:dyDescent="0.25">
      <c r="BV129">
        <v>1351</v>
      </c>
    </row>
    <row r="130" spans="67:96" x14ac:dyDescent="0.25">
      <c r="CD130">
        <v>4270</v>
      </c>
    </row>
    <row r="132" spans="67:96" x14ac:dyDescent="0.25">
      <c r="CG132">
        <v>2738</v>
      </c>
    </row>
    <row r="135" spans="67:96" x14ac:dyDescent="0.25">
      <c r="BS135">
        <v>2748</v>
      </c>
    </row>
    <row r="140" spans="67:96" x14ac:dyDescent="0.25">
      <c r="BO140">
        <v>2931</v>
      </c>
    </row>
    <row r="144" spans="67:96" x14ac:dyDescent="0.25">
      <c r="CR144">
        <v>3536</v>
      </c>
    </row>
    <row r="145" spans="75:99" x14ac:dyDescent="0.25">
      <c r="CU145">
        <v>3640</v>
      </c>
    </row>
    <row r="147" spans="75:99" x14ac:dyDescent="0.25">
      <c r="BW147">
        <v>2016</v>
      </c>
    </row>
    <row r="150" spans="75:99" x14ac:dyDescent="0.25">
      <c r="CA150">
        <v>4190</v>
      </c>
    </row>
    <row r="151" spans="75:99" x14ac:dyDescent="0.25">
      <c r="CQ151">
        <v>1526</v>
      </c>
    </row>
    <row r="157" spans="75:99" x14ac:dyDescent="0.25">
      <c r="BZ157">
        <v>1099</v>
      </c>
    </row>
    <row r="162" spans="72:94" x14ac:dyDescent="0.25">
      <c r="CN162">
        <v>3793</v>
      </c>
    </row>
    <row r="165" spans="72:94" x14ac:dyDescent="0.25">
      <c r="CI165">
        <v>4648</v>
      </c>
    </row>
    <row r="167" spans="72:94" x14ac:dyDescent="0.25">
      <c r="BT167">
        <v>2788</v>
      </c>
    </row>
    <row r="168" spans="72:94" x14ac:dyDescent="0.25">
      <c r="BY168">
        <v>2104</v>
      </c>
    </row>
    <row r="169" spans="72:94" x14ac:dyDescent="0.25">
      <c r="CC169">
        <v>1326</v>
      </c>
    </row>
    <row r="171" spans="72:94" x14ac:dyDescent="0.25">
      <c r="CP171">
        <v>3580</v>
      </c>
    </row>
    <row r="178" spans="68:91" x14ac:dyDescent="0.25">
      <c r="CL178">
        <v>1866</v>
      </c>
    </row>
    <row r="179" spans="68:91" x14ac:dyDescent="0.25">
      <c r="CK179">
        <v>3367</v>
      </c>
    </row>
    <row r="183" spans="68:91" x14ac:dyDescent="0.25">
      <c r="CB183">
        <v>3440</v>
      </c>
    </row>
    <row r="184" spans="68:91" x14ac:dyDescent="0.25">
      <c r="BX184">
        <v>3553</v>
      </c>
    </row>
    <row r="187" spans="68:91" x14ac:dyDescent="0.25">
      <c r="BU187">
        <v>4571</v>
      </c>
    </row>
    <row r="188" spans="68:91" x14ac:dyDescent="0.25">
      <c r="BP188">
        <v>3663</v>
      </c>
    </row>
    <row r="191" spans="68:91" x14ac:dyDescent="0.25">
      <c r="CM191">
        <v>1827</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64B8-DD70-4373-B9E5-8B6C2E9B242A}">
  <dimension ref="A1:M101"/>
  <sheetViews>
    <sheetView topLeftCell="I1" workbookViewId="0">
      <selection activeCell="L13" sqref="L13"/>
    </sheetView>
  </sheetViews>
  <sheetFormatPr defaultRowHeight="15" x14ac:dyDescent="0.25"/>
  <cols>
    <col min="1" max="1" width="10.7109375" bestFit="1" customWidth="1"/>
    <col min="2" max="2" width="8.140625" bestFit="1" customWidth="1"/>
    <col min="3" max="3" width="39.28515625" bestFit="1" customWidth="1"/>
    <col min="4" max="4" width="30.5703125" style="17" bestFit="1" customWidth="1"/>
    <col min="5" max="5" width="13.28515625" style="17" bestFit="1" customWidth="1"/>
    <col min="6" max="6" width="30.28515625" bestFit="1" customWidth="1"/>
    <col min="7" max="7" width="13" bestFit="1" customWidth="1"/>
    <col min="8" max="8" width="25.28515625" style="18" bestFit="1" customWidth="1"/>
    <col min="9" max="9" width="7.28515625" style="18" bestFit="1" customWidth="1"/>
    <col min="10" max="10" width="13.28515625" style="18" bestFit="1" customWidth="1"/>
    <col min="11" max="11" width="16.28515625" style="18" bestFit="1" customWidth="1"/>
    <col min="12" max="12" width="21" style="18" bestFit="1" customWidth="1"/>
    <col min="13" max="13" width="15.42578125" style="18" bestFit="1" customWidth="1"/>
  </cols>
  <sheetData>
    <row r="1" spans="1:13" x14ac:dyDescent="0.25">
      <c r="A1" t="s">
        <v>2</v>
      </c>
      <c r="B1" t="s">
        <v>3</v>
      </c>
      <c r="C1" s="17" t="s">
        <v>66</v>
      </c>
      <c r="D1" s="17" t="s">
        <v>67</v>
      </c>
      <c r="E1" s="17" t="s">
        <v>68</v>
      </c>
      <c r="F1" t="s">
        <v>69</v>
      </c>
      <c r="G1" t="s">
        <v>70</v>
      </c>
      <c r="H1" s="18" t="s">
        <v>71</v>
      </c>
      <c r="I1" t="s">
        <v>110</v>
      </c>
      <c r="J1" t="s">
        <v>92</v>
      </c>
      <c r="K1" t="s">
        <v>93</v>
      </c>
      <c r="L1" t="s">
        <v>94</v>
      </c>
      <c r="M1" t="s">
        <v>95</v>
      </c>
    </row>
    <row r="2" spans="1:13" x14ac:dyDescent="0.25">
      <c r="A2" s="2">
        <v>45461</v>
      </c>
      <c r="B2" s="3">
        <v>0.91736111111111107</v>
      </c>
      <c r="C2" s="17">
        <v>6</v>
      </c>
      <c r="D2" s="17">
        <v>13</v>
      </c>
      <c r="E2" s="17">
        <v>0</v>
      </c>
      <c r="F2" s="1" t="s">
        <v>72</v>
      </c>
      <c r="G2" s="1" t="s">
        <v>73</v>
      </c>
      <c r="H2" s="19">
        <v>9.5</v>
      </c>
      <c r="I2">
        <v>2024</v>
      </c>
      <c r="J2" t="s">
        <v>25</v>
      </c>
      <c r="K2" t="s">
        <v>22</v>
      </c>
      <c r="L2">
        <v>6</v>
      </c>
      <c r="M2" t="s">
        <v>31</v>
      </c>
    </row>
    <row r="3" spans="1:13" x14ac:dyDescent="0.25">
      <c r="A3" s="2">
        <v>45352</v>
      </c>
      <c r="B3" s="3">
        <v>0.14444444444444443</v>
      </c>
      <c r="C3" s="17">
        <v>1</v>
      </c>
      <c r="D3" s="17">
        <v>25</v>
      </c>
      <c r="E3" s="17">
        <v>1</v>
      </c>
      <c r="F3" s="1" t="s">
        <v>72</v>
      </c>
      <c r="G3" s="1" t="s">
        <v>74</v>
      </c>
      <c r="H3" s="19">
        <v>13</v>
      </c>
      <c r="I3">
        <v>2024</v>
      </c>
      <c r="J3" t="s">
        <v>25</v>
      </c>
      <c r="K3" t="s">
        <v>21</v>
      </c>
      <c r="L3">
        <v>3</v>
      </c>
      <c r="M3" t="s">
        <v>28</v>
      </c>
    </row>
    <row r="4" spans="1:13" x14ac:dyDescent="0.25">
      <c r="A4" s="2">
        <v>45527</v>
      </c>
      <c r="B4" s="3">
        <v>0.67083333333333328</v>
      </c>
      <c r="C4" s="17">
        <v>6</v>
      </c>
      <c r="D4" s="17">
        <v>18</v>
      </c>
      <c r="E4" s="17">
        <v>0</v>
      </c>
      <c r="F4" s="1" t="s">
        <v>73</v>
      </c>
      <c r="G4" s="1" t="s">
        <v>73</v>
      </c>
      <c r="H4" s="19">
        <v>12</v>
      </c>
      <c r="I4">
        <v>2024</v>
      </c>
      <c r="J4" t="s">
        <v>25</v>
      </c>
      <c r="K4" t="s">
        <v>23</v>
      </c>
      <c r="L4">
        <v>8</v>
      </c>
      <c r="M4" t="s">
        <v>33</v>
      </c>
    </row>
    <row r="5" spans="1:13" x14ac:dyDescent="0.25">
      <c r="A5" s="2">
        <v>45477</v>
      </c>
      <c r="B5" s="3">
        <v>0.52569444444444446</v>
      </c>
      <c r="C5" s="17">
        <v>3</v>
      </c>
      <c r="D5" s="17">
        <v>17</v>
      </c>
      <c r="E5" s="17">
        <v>1</v>
      </c>
      <c r="F5" s="1" t="s">
        <v>72</v>
      </c>
      <c r="G5" s="1" t="s">
        <v>74</v>
      </c>
      <c r="H5" s="19">
        <v>10</v>
      </c>
      <c r="I5">
        <v>2024</v>
      </c>
      <c r="J5" t="s">
        <v>25</v>
      </c>
      <c r="K5" t="s">
        <v>23</v>
      </c>
      <c r="L5">
        <v>7</v>
      </c>
      <c r="M5" t="s">
        <v>32</v>
      </c>
    </row>
    <row r="6" spans="1:13" x14ac:dyDescent="0.25">
      <c r="A6" s="2">
        <v>45071</v>
      </c>
      <c r="B6" s="3">
        <v>0.15902777777777777</v>
      </c>
      <c r="C6" s="17">
        <v>4</v>
      </c>
      <c r="D6" s="17">
        <v>33</v>
      </c>
      <c r="E6" s="17">
        <v>0</v>
      </c>
      <c r="F6" s="1" t="s">
        <v>75</v>
      </c>
      <c r="G6" s="1" t="s">
        <v>74</v>
      </c>
      <c r="H6" s="19">
        <v>18.5</v>
      </c>
      <c r="I6">
        <v>2023</v>
      </c>
      <c r="J6" t="s">
        <v>20</v>
      </c>
      <c r="K6" t="s">
        <v>22</v>
      </c>
      <c r="L6">
        <v>5</v>
      </c>
      <c r="M6" t="s">
        <v>30</v>
      </c>
    </row>
    <row r="7" spans="1:13" x14ac:dyDescent="0.25">
      <c r="A7" s="2">
        <v>45363</v>
      </c>
      <c r="B7" s="3">
        <v>0.62361111111111112</v>
      </c>
      <c r="C7" s="17">
        <v>10</v>
      </c>
      <c r="D7" s="17">
        <v>24</v>
      </c>
      <c r="E7" s="17">
        <v>0</v>
      </c>
      <c r="F7" s="1" t="s">
        <v>73</v>
      </c>
      <c r="G7" s="1" t="s">
        <v>74</v>
      </c>
      <c r="H7" s="19">
        <v>17</v>
      </c>
      <c r="I7">
        <v>2024</v>
      </c>
      <c r="J7" t="s">
        <v>25</v>
      </c>
      <c r="K7" t="s">
        <v>21</v>
      </c>
      <c r="L7">
        <v>3</v>
      </c>
      <c r="M7" t="s">
        <v>28</v>
      </c>
    </row>
    <row r="8" spans="1:13" x14ac:dyDescent="0.25">
      <c r="A8" s="2">
        <v>45058</v>
      </c>
      <c r="B8" s="3">
        <v>0.11041666666666666</v>
      </c>
      <c r="C8" s="17">
        <v>0</v>
      </c>
      <c r="D8" s="17">
        <v>28</v>
      </c>
      <c r="E8" s="17">
        <v>0</v>
      </c>
      <c r="F8" s="1" t="s">
        <v>73</v>
      </c>
      <c r="G8" s="1" t="s">
        <v>74</v>
      </c>
      <c r="H8" s="19">
        <v>14</v>
      </c>
      <c r="I8">
        <v>2023</v>
      </c>
      <c r="J8" t="s">
        <v>20</v>
      </c>
      <c r="K8" t="s">
        <v>22</v>
      </c>
      <c r="L8">
        <v>5</v>
      </c>
      <c r="M8" t="s">
        <v>30</v>
      </c>
    </row>
    <row r="9" spans="1:13" x14ac:dyDescent="0.25">
      <c r="A9" s="2">
        <v>45513</v>
      </c>
      <c r="B9" s="3">
        <v>0.90902777777777777</v>
      </c>
      <c r="C9" s="17">
        <v>9</v>
      </c>
      <c r="D9" s="17">
        <v>25</v>
      </c>
      <c r="E9" s="17">
        <v>0</v>
      </c>
      <c r="F9" s="1" t="s">
        <v>73</v>
      </c>
      <c r="G9" s="1" t="s">
        <v>73</v>
      </c>
      <c r="H9" s="19">
        <v>17</v>
      </c>
      <c r="I9">
        <v>2024</v>
      </c>
      <c r="J9" t="s">
        <v>25</v>
      </c>
      <c r="K9" t="s">
        <v>23</v>
      </c>
      <c r="L9">
        <v>8</v>
      </c>
      <c r="M9" t="s">
        <v>33</v>
      </c>
    </row>
    <row r="10" spans="1:13" x14ac:dyDescent="0.25">
      <c r="A10" s="2">
        <v>45053</v>
      </c>
      <c r="B10" s="3">
        <v>0.39305555555555555</v>
      </c>
      <c r="C10" s="17">
        <v>4</v>
      </c>
      <c r="D10" s="17">
        <v>32</v>
      </c>
      <c r="E10" s="17">
        <v>0</v>
      </c>
      <c r="F10" s="1" t="s">
        <v>72</v>
      </c>
      <c r="G10" s="1" t="s">
        <v>74</v>
      </c>
      <c r="H10" s="19">
        <v>18</v>
      </c>
      <c r="I10">
        <v>2023</v>
      </c>
      <c r="J10" t="s">
        <v>20</v>
      </c>
      <c r="K10" t="s">
        <v>22</v>
      </c>
      <c r="L10">
        <v>5</v>
      </c>
      <c r="M10" t="s">
        <v>30</v>
      </c>
    </row>
    <row r="11" spans="1:13" x14ac:dyDescent="0.25">
      <c r="A11" s="2">
        <v>45431</v>
      </c>
      <c r="B11" s="3">
        <v>0.29236111111111113</v>
      </c>
      <c r="C11" s="17">
        <v>9</v>
      </c>
      <c r="D11" s="17">
        <v>20</v>
      </c>
      <c r="E11" s="17">
        <v>0</v>
      </c>
      <c r="F11" s="1" t="s">
        <v>75</v>
      </c>
      <c r="G11" s="1" t="s">
        <v>74</v>
      </c>
      <c r="H11" s="19">
        <v>14.5</v>
      </c>
      <c r="I11">
        <v>2024</v>
      </c>
      <c r="J11" t="s">
        <v>25</v>
      </c>
      <c r="K11" t="s">
        <v>22</v>
      </c>
      <c r="L11">
        <v>5</v>
      </c>
      <c r="M11" t="s">
        <v>30</v>
      </c>
    </row>
    <row r="12" spans="1:13" x14ac:dyDescent="0.25">
      <c r="A12" s="2">
        <v>45162</v>
      </c>
      <c r="B12" s="3">
        <v>0.37847222222222221</v>
      </c>
      <c r="C12" s="17">
        <v>8</v>
      </c>
      <c r="D12" s="17">
        <v>23</v>
      </c>
      <c r="E12" s="17">
        <v>1</v>
      </c>
      <c r="F12" s="1" t="s">
        <v>72</v>
      </c>
      <c r="G12" s="1" t="s">
        <v>74</v>
      </c>
      <c r="H12" s="19">
        <v>15.5</v>
      </c>
      <c r="I12">
        <v>2023</v>
      </c>
      <c r="J12" t="s">
        <v>20</v>
      </c>
      <c r="K12" t="s">
        <v>23</v>
      </c>
      <c r="L12">
        <v>8</v>
      </c>
      <c r="M12" t="s">
        <v>33</v>
      </c>
    </row>
    <row r="13" spans="1:13" x14ac:dyDescent="0.25">
      <c r="A13" s="2">
        <v>44966</v>
      </c>
      <c r="B13" s="3">
        <v>0.94930555555555551</v>
      </c>
      <c r="C13" s="17">
        <v>8</v>
      </c>
      <c r="D13" s="17">
        <v>15</v>
      </c>
      <c r="E13" s="17">
        <v>0</v>
      </c>
      <c r="F13" s="1" t="s">
        <v>72</v>
      </c>
      <c r="G13" s="1" t="s">
        <v>74</v>
      </c>
      <c r="H13" s="19">
        <v>11.5</v>
      </c>
      <c r="I13">
        <v>2023</v>
      </c>
      <c r="J13" t="s">
        <v>20</v>
      </c>
      <c r="K13" t="s">
        <v>21</v>
      </c>
      <c r="L13">
        <v>2</v>
      </c>
      <c r="M13" t="s">
        <v>27</v>
      </c>
    </row>
    <row r="14" spans="1:13" x14ac:dyDescent="0.25">
      <c r="A14" s="2">
        <v>45253</v>
      </c>
      <c r="B14" s="3">
        <v>0.13194444444444445</v>
      </c>
      <c r="C14" s="17">
        <v>2</v>
      </c>
      <c r="D14" s="17">
        <v>23</v>
      </c>
      <c r="E14" s="17">
        <v>1</v>
      </c>
      <c r="F14" s="1" t="s">
        <v>72</v>
      </c>
      <c r="G14" s="1" t="s">
        <v>73</v>
      </c>
      <c r="H14" s="19">
        <v>12.5</v>
      </c>
      <c r="I14">
        <v>2023</v>
      </c>
      <c r="J14" t="s">
        <v>20</v>
      </c>
      <c r="K14" t="s">
        <v>24</v>
      </c>
      <c r="L14">
        <v>11</v>
      </c>
      <c r="M14" t="s">
        <v>36</v>
      </c>
    </row>
    <row r="15" spans="1:13" x14ac:dyDescent="0.25">
      <c r="A15" s="2">
        <v>45012</v>
      </c>
      <c r="B15" s="3">
        <v>6.5972222222222224E-2</v>
      </c>
      <c r="C15" s="17">
        <v>4</v>
      </c>
      <c r="D15" s="17">
        <v>38</v>
      </c>
      <c r="E15" s="17">
        <v>0</v>
      </c>
      <c r="F15" s="1" t="s">
        <v>73</v>
      </c>
      <c r="G15" s="1" t="s">
        <v>73</v>
      </c>
      <c r="H15" s="19">
        <v>21</v>
      </c>
      <c r="I15">
        <v>2023</v>
      </c>
      <c r="J15" t="s">
        <v>20</v>
      </c>
      <c r="K15" t="s">
        <v>21</v>
      </c>
      <c r="L15">
        <v>3</v>
      </c>
      <c r="M15" t="s">
        <v>28</v>
      </c>
    </row>
    <row r="16" spans="1:13" x14ac:dyDescent="0.25">
      <c r="A16" s="2">
        <v>45524</v>
      </c>
      <c r="B16" s="3">
        <v>6.3888888888888884E-2</v>
      </c>
      <c r="C16" s="17">
        <v>4</v>
      </c>
      <c r="D16" s="17">
        <v>40</v>
      </c>
      <c r="E16" s="17">
        <v>1</v>
      </c>
      <c r="F16" s="1" t="s">
        <v>72</v>
      </c>
      <c r="G16" s="1" t="s">
        <v>73</v>
      </c>
      <c r="H16" s="19">
        <v>22</v>
      </c>
      <c r="I16">
        <v>2024</v>
      </c>
      <c r="J16" t="s">
        <v>25</v>
      </c>
      <c r="K16" t="s">
        <v>23</v>
      </c>
      <c r="L16">
        <v>8</v>
      </c>
      <c r="M16" t="s">
        <v>33</v>
      </c>
    </row>
    <row r="17" spans="1:13" x14ac:dyDescent="0.25">
      <c r="A17" s="2">
        <v>45567</v>
      </c>
      <c r="B17" s="3">
        <v>0.80902777777777779</v>
      </c>
      <c r="C17" s="17">
        <v>8</v>
      </c>
      <c r="D17" s="17">
        <v>11</v>
      </c>
      <c r="E17" s="17">
        <v>0</v>
      </c>
      <c r="F17" s="1" t="s">
        <v>75</v>
      </c>
      <c r="G17" s="1" t="s">
        <v>74</v>
      </c>
      <c r="H17" s="19">
        <v>9.5</v>
      </c>
      <c r="I17">
        <v>2024</v>
      </c>
      <c r="J17" t="s">
        <v>25</v>
      </c>
      <c r="K17" t="s">
        <v>24</v>
      </c>
      <c r="L17">
        <v>10</v>
      </c>
      <c r="M17" t="s">
        <v>35</v>
      </c>
    </row>
    <row r="18" spans="1:13" x14ac:dyDescent="0.25">
      <c r="A18" s="2">
        <v>45188</v>
      </c>
      <c r="B18" s="3">
        <v>0.21527777777777779</v>
      </c>
      <c r="C18" s="17">
        <v>1</v>
      </c>
      <c r="D18" s="17">
        <v>31</v>
      </c>
      <c r="E18" s="17">
        <v>0</v>
      </c>
      <c r="F18" s="1" t="s">
        <v>72</v>
      </c>
      <c r="G18" s="1" t="s">
        <v>74</v>
      </c>
      <c r="H18" s="19">
        <v>16</v>
      </c>
      <c r="I18">
        <v>2023</v>
      </c>
      <c r="J18" t="s">
        <v>20</v>
      </c>
      <c r="K18" t="s">
        <v>23</v>
      </c>
      <c r="L18">
        <v>9</v>
      </c>
      <c r="M18" t="s">
        <v>34</v>
      </c>
    </row>
    <row r="19" spans="1:13" x14ac:dyDescent="0.25">
      <c r="A19" s="2">
        <v>45031</v>
      </c>
      <c r="B19" s="3">
        <v>0.42291666666666666</v>
      </c>
      <c r="C19" s="17">
        <v>3</v>
      </c>
      <c r="D19" s="17">
        <v>36</v>
      </c>
      <c r="E19" s="17">
        <v>0</v>
      </c>
      <c r="F19" s="1" t="s">
        <v>72</v>
      </c>
      <c r="G19" s="1" t="s">
        <v>73</v>
      </c>
      <c r="H19" s="19">
        <v>19.5</v>
      </c>
      <c r="I19">
        <v>2023</v>
      </c>
      <c r="J19" t="s">
        <v>20</v>
      </c>
      <c r="K19" t="s">
        <v>22</v>
      </c>
      <c r="L19">
        <v>4</v>
      </c>
      <c r="M19" t="s">
        <v>29</v>
      </c>
    </row>
    <row r="20" spans="1:13" x14ac:dyDescent="0.25">
      <c r="A20" s="2">
        <v>45489</v>
      </c>
      <c r="B20" s="3">
        <v>0.60902777777777772</v>
      </c>
      <c r="C20" s="17">
        <v>7</v>
      </c>
      <c r="D20" s="17">
        <v>13</v>
      </c>
      <c r="E20" s="17">
        <v>1</v>
      </c>
      <c r="F20" s="1" t="s">
        <v>75</v>
      </c>
      <c r="G20" s="1" t="s">
        <v>74</v>
      </c>
      <c r="H20" s="19">
        <v>10</v>
      </c>
      <c r="I20">
        <v>2024</v>
      </c>
      <c r="J20" t="s">
        <v>25</v>
      </c>
      <c r="K20" t="s">
        <v>23</v>
      </c>
      <c r="L20">
        <v>7</v>
      </c>
      <c r="M20" t="s">
        <v>32</v>
      </c>
    </row>
    <row r="21" spans="1:13" x14ac:dyDescent="0.25">
      <c r="A21" s="2">
        <v>45188</v>
      </c>
      <c r="B21" s="3">
        <v>0.63680555555555551</v>
      </c>
      <c r="C21" s="17">
        <v>9</v>
      </c>
      <c r="D21" s="17">
        <v>10</v>
      </c>
      <c r="E21" s="17">
        <v>1</v>
      </c>
      <c r="F21" s="1" t="s">
        <v>75</v>
      </c>
      <c r="G21" s="1" t="s">
        <v>73</v>
      </c>
      <c r="H21" s="19">
        <v>9.5</v>
      </c>
      <c r="I21">
        <v>2023</v>
      </c>
      <c r="J21" t="s">
        <v>20</v>
      </c>
      <c r="K21" t="s">
        <v>23</v>
      </c>
      <c r="L21">
        <v>9</v>
      </c>
      <c r="M21" t="s">
        <v>34</v>
      </c>
    </row>
    <row r="22" spans="1:13" x14ac:dyDescent="0.25">
      <c r="A22" s="2">
        <v>45011</v>
      </c>
      <c r="B22" s="3">
        <v>0.75347222222222221</v>
      </c>
      <c r="C22" s="17">
        <v>2</v>
      </c>
      <c r="D22" s="17">
        <v>21</v>
      </c>
      <c r="E22" s="17">
        <v>1</v>
      </c>
      <c r="F22" s="1" t="s">
        <v>73</v>
      </c>
      <c r="G22" s="1" t="s">
        <v>74</v>
      </c>
      <c r="H22" s="19">
        <v>11.5</v>
      </c>
      <c r="I22">
        <v>2023</v>
      </c>
      <c r="J22" t="s">
        <v>20</v>
      </c>
      <c r="K22" t="s">
        <v>21</v>
      </c>
      <c r="L22">
        <v>3</v>
      </c>
      <c r="M22" t="s">
        <v>28</v>
      </c>
    </row>
    <row r="23" spans="1:13" x14ac:dyDescent="0.25">
      <c r="A23" s="2">
        <v>45061</v>
      </c>
      <c r="B23" s="3">
        <v>0.91180555555555554</v>
      </c>
      <c r="C23" s="17">
        <v>1</v>
      </c>
      <c r="D23" s="17">
        <v>25</v>
      </c>
      <c r="E23" s="17">
        <v>1</v>
      </c>
      <c r="F23" s="1" t="s">
        <v>73</v>
      </c>
      <c r="G23" s="1" t="s">
        <v>73</v>
      </c>
      <c r="H23" s="19">
        <v>13</v>
      </c>
      <c r="I23">
        <v>2023</v>
      </c>
      <c r="J23" t="s">
        <v>20</v>
      </c>
      <c r="K23" t="s">
        <v>22</v>
      </c>
      <c r="L23">
        <v>5</v>
      </c>
      <c r="M23" t="s">
        <v>30</v>
      </c>
    </row>
    <row r="24" spans="1:13" x14ac:dyDescent="0.25">
      <c r="A24" s="2">
        <v>45556</v>
      </c>
      <c r="B24" s="3">
        <v>0.73888888888888893</v>
      </c>
      <c r="C24" s="17">
        <v>9</v>
      </c>
      <c r="D24" s="17">
        <v>36</v>
      </c>
      <c r="E24" s="17">
        <v>0</v>
      </c>
      <c r="F24" s="1" t="s">
        <v>72</v>
      </c>
      <c r="G24" s="1" t="s">
        <v>74</v>
      </c>
      <c r="H24" s="19">
        <v>22.5</v>
      </c>
      <c r="I24">
        <v>2024</v>
      </c>
      <c r="J24" t="s">
        <v>25</v>
      </c>
      <c r="K24" t="s">
        <v>23</v>
      </c>
      <c r="L24">
        <v>9</v>
      </c>
      <c r="M24" t="s">
        <v>34</v>
      </c>
    </row>
    <row r="25" spans="1:13" x14ac:dyDescent="0.25">
      <c r="A25" s="2">
        <v>45299</v>
      </c>
      <c r="B25" s="3">
        <v>9.5138888888888884E-2</v>
      </c>
      <c r="C25" s="17">
        <v>6</v>
      </c>
      <c r="D25" s="17">
        <v>33</v>
      </c>
      <c r="E25" s="17">
        <v>1</v>
      </c>
      <c r="F25" s="1" t="s">
        <v>73</v>
      </c>
      <c r="G25" s="1" t="s">
        <v>74</v>
      </c>
      <c r="H25" s="19">
        <v>19.5</v>
      </c>
      <c r="I25">
        <v>2024</v>
      </c>
      <c r="J25" t="s">
        <v>25</v>
      </c>
      <c r="K25" t="s">
        <v>21</v>
      </c>
      <c r="L25">
        <v>1</v>
      </c>
      <c r="M25" t="s">
        <v>26</v>
      </c>
    </row>
    <row r="26" spans="1:13" x14ac:dyDescent="0.25">
      <c r="A26" s="2">
        <v>45344</v>
      </c>
      <c r="B26" s="3">
        <v>0.86597222222222225</v>
      </c>
      <c r="C26" s="17">
        <v>3</v>
      </c>
      <c r="D26" s="17">
        <v>25</v>
      </c>
      <c r="E26" s="17">
        <v>1</v>
      </c>
      <c r="F26" s="1" t="s">
        <v>75</v>
      </c>
      <c r="G26" s="1" t="s">
        <v>74</v>
      </c>
      <c r="H26" s="19">
        <v>14</v>
      </c>
      <c r="I26">
        <v>2024</v>
      </c>
      <c r="J26" t="s">
        <v>25</v>
      </c>
      <c r="K26" t="s">
        <v>21</v>
      </c>
      <c r="L26">
        <v>2</v>
      </c>
      <c r="M26" t="s">
        <v>27</v>
      </c>
    </row>
    <row r="27" spans="1:13" x14ac:dyDescent="0.25">
      <c r="A27" s="2">
        <v>44999</v>
      </c>
      <c r="B27" s="3">
        <v>0.40694444444444444</v>
      </c>
      <c r="C27" s="17">
        <v>9</v>
      </c>
      <c r="D27" s="17">
        <v>34</v>
      </c>
      <c r="E27" s="17">
        <v>0</v>
      </c>
      <c r="F27" s="1" t="s">
        <v>75</v>
      </c>
      <c r="G27" s="1" t="s">
        <v>73</v>
      </c>
      <c r="H27" s="19">
        <v>21.5</v>
      </c>
      <c r="I27">
        <v>2023</v>
      </c>
      <c r="J27" t="s">
        <v>20</v>
      </c>
      <c r="K27" t="s">
        <v>21</v>
      </c>
      <c r="L27">
        <v>3</v>
      </c>
      <c r="M27" t="s">
        <v>28</v>
      </c>
    </row>
    <row r="28" spans="1:13" x14ac:dyDescent="0.25">
      <c r="A28" s="2">
        <v>45079</v>
      </c>
      <c r="B28" s="3">
        <v>0.96319444444444446</v>
      </c>
      <c r="C28" s="17">
        <v>2</v>
      </c>
      <c r="D28" s="17">
        <v>21</v>
      </c>
      <c r="E28" s="17">
        <v>0</v>
      </c>
      <c r="F28" s="1" t="s">
        <v>72</v>
      </c>
      <c r="G28" s="1" t="s">
        <v>74</v>
      </c>
      <c r="H28" s="19">
        <v>11.5</v>
      </c>
      <c r="I28">
        <v>2023</v>
      </c>
      <c r="J28" t="s">
        <v>20</v>
      </c>
      <c r="K28" t="s">
        <v>22</v>
      </c>
      <c r="L28">
        <v>6</v>
      </c>
      <c r="M28" t="s">
        <v>31</v>
      </c>
    </row>
    <row r="29" spans="1:13" x14ac:dyDescent="0.25">
      <c r="A29" s="2">
        <v>45246</v>
      </c>
      <c r="B29" s="3">
        <v>0.24097222222222223</v>
      </c>
      <c r="C29" s="17">
        <v>3</v>
      </c>
      <c r="D29" s="17">
        <v>11</v>
      </c>
      <c r="E29" s="17">
        <v>1</v>
      </c>
      <c r="F29" s="1" t="s">
        <v>75</v>
      </c>
      <c r="G29" s="1" t="s">
        <v>74</v>
      </c>
      <c r="H29" s="19">
        <v>7</v>
      </c>
      <c r="I29">
        <v>2023</v>
      </c>
      <c r="J29" t="s">
        <v>20</v>
      </c>
      <c r="K29" t="s">
        <v>24</v>
      </c>
      <c r="L29">
        <v>11</v>
      </c>
      <c r="M29" t="s">
        <v>36</v>
      </c>
    </row>
    <row r="30" spans="1:13" x14ac:dyDescent="0.25">
      <c r="A30" s="2">
        <v>45229</v>
      </c>
      <c r="B30" s="3">
        <v>0.58819444444444446</v>
      </c>
      <c r="C30" s="17">
        <v>6</v>
      </c>
      <c r="D30" s="17">
        <v>19</v>
      </c>
      <c r="E30" s="17">
        <v>0</v>
      </c>
      <c r="F30" s="1" t="s">
        <v>73</v>
      </c>
      <c r="G30" s="1" t="s">
        <v>73</v>
      </c>
      <c r="H30" s="19">
        <v>12.5</v>
      </c>
      <c r="I30">
        <v>2023</v>
      </c>
      <c r="J30" t="s">
        <v>20</v>
      </c>
      <c r="K30" t="s">
        <v>24</v>
      </c>
      <c r="L30">
        <v>10</v>
      </c>
      <c r="M30" t="s">
        <v>35</v>
      </c>
    </row>
    <row r="31" spans="1:13" x14ac:dyDescent="0.25">
      <c r="A31" s="2">
        <v>45534</v>
      </c>
      <c r="B31" s="3">
        <v>0.40694444444444444</v>
      </c>
      <c r="C31" s="17">
        <v>3</v>
      </c>
      <c r="D31" s="17">
        <v>15</v>
      </c>
      <c r="E31" s="17">
        <v>0</v>
      </c>
      <c r="F31" s="1" t="s">
        <v>73</v>
      </c>
      <c r="G31" s="1" t="s">
        <v>74</v>
      </c>
      <c r="H31" s="19">
        <v>9</v>
      </c>
      <c r="I31">
        <v>2024</v>
      </c>
      <c r="J31" t="s">
        <v>25</v>
      </c>
      <c r="K31" t="s">
        <v>23</v>
      </c>
      <c r="L31">
        <v>8</v>
      </c>
      <c r="M31" t="s">
        <v>33</v>
      </c>
    </row>
    <row r="32" spans="1:13" x14ac:dyDescent="0.25">
      <c r="A32" s="2">
        <v>45483</v>
      </c>
      <c r="B32" s="3">
        <v>7.3611111111111113E-2</v>
      </c>
      <c r="C32" s="17">
        <v>3</v>
      </c>
      <c r="D32" s="17">
        <v>29</v>
      </c>
      <c r="E32" s="17">
        <v>0</v>
      </c>
      <c r="F32" s="1" t="s">
        <v>73</v>
      </c>
      <c r="G32" s="1" t="s">
        <v>73</v>
      </c>
      <c r="H32" s="19">
        <v>16</v>
      </c>
      <c r="I32">
        <v>2024</v>
      </c>
      <c r="J32" t="s">
        <v>25</v>
      </c>
      <c r="K32" t="s">
        <v>23</v>
      </c>
      <c r="L32">
        <v>7</v>
      </c>
      <c r="M32" t="s">
        <v>32</v>
      </c>
    </row>
    <row r="33" spans="1:13" x14ac:dyDescent="0.25">
      <c r="A33" s="2">
        <v>45364</v>
      </c>
      <c r="B33" s="3">
        <v>0.88263888888888886</v>
      </c>
      <c r="C33" s="17">
        <v>8</v>
      </c>
      <c r="D33" s="17">
        <v>30</v>
      </c>
      <c r="E33" s="17">
        <v>1</v>
      </c>
      <c r="F33" s="1" t="s">
        <v>75</v>
      </c>
      <c r="G33" s="1" t="s">
        <v>73</v>
      </c>
      <c r="H33" s="19">
        <v>19</v>
      </c>
      <c r="I33">
        <v>2024</v>
      </c>
      <c r="J33" t="s">
        <v>25</v>
      </c>
      <c r="K33" t="s">
        <v>21</v>
      </c>
      <c r="L33">
        <v>3</v>
      </c>
      <c r="M33" t="s">
        <v>28</v>
      </c>
    </row>
    <row r="34" spans="1:13" x14ac:dyDescent="0.25">
      <c r="A34" s="2">
        <v>45427</v>
      </c>
      <c r="B34" s="3">
        <v>0.68125000000000002</v>
      </c>
      <c r="C34" s="17">
        <v>6</v>
      </c>
      <c r="D34" s="17">
        <v>12</v>
      </c>
      <c r="E34" s="17">
        <v>1</v>
      </c>
      <c r="F34" s="1" t="s">
        <v>72</v>
      </c>
      <c r="G34" s="1" t="s">
        <v>74</v>
      </c>
      <c r="H34" s="19">
        <v>9</v>
      </c>
      <c r="I34">
        <v>2024</v>
      </c>
      <c r="J34" t="s">
        <v>25</v>
      </c>
      <c r="K34" t="s">
        <v>22</v>
      </c>
      <c r="L34">
        <v>5</v>
      </c>
      <c r="M34" t="s">
        <v>30</v>
      </c>
    </row>
    <row r="35" spans="1:13" x14ac:dyDescent="0.25">
      <c r="A35" s="2">
        <v>45470</v>
      </c>
      <c r="B35" s="3">
        <v>0.65208333333333335</v>
      </c>
      <c r="C35" s="17">
        <v>1</v>
      </c>
      <c r="D35" s="17">
        <v>38</v>
      </c>
      <c r="E35" s="17">
        <v>1</v>
      </c>
      <c r="F35" s="1" t="s">
        <v>73</v>
      </c>
      <c r="G35" s="1" t="s">
        <v>74</v>
      </c>
      <c r="H35" s="19">
        <v>19.5</v>
      </c>
      <c r="I35">
        <v>2024</v>
      </c>
      <c r="J35" t="s">
        <v>25</v>
      </c>
      <c r="K35" t="s">
        <v>22</v>
      </c>
      <c r="L35">
        <v>6</v>
      </c>
      <c r="M35" t="s">
        <v>31</v>
      </c>
    </row>
    <row r="36" spans="1:13" x14ac:dyDescent="0.25">
      <c r="A36" s="2">
        <v>44990</v>
      </c>
      <c r="B36" s="3">
        <v>0.79236111111111107</v>
      </c>
      <c r="C36" s="17">
        <v>4</v>
      </c>
      <c r="D36" s="17">
        <v>23</v>
      </c>
      <c r="E36" s="17">
        <v>0</v>
      </c>
      <c r="F36" s="1" t="s">
        <v>75</v>
      </c>
      <c r="G36" s="1" t="s">
        <v>74</v>
      </c>
      <c r="H36" s="19">
        <v>13.5</v>
      </c>
      <c r="I36">
        <v>2023</v>
      </c>
      <c r="J36" t="s">
        <v>20</v>
      </c>
      <c r="K36" t="s">
        <v>21</v>
      </c>
      <c r="L36">
        <v>3</v>
      </c>
      <c r="M36" t="s">
        <v>28</v>
      </c>
    </row>
    <row r="37" spans="1:13" x14ac:dyDescent="0.25">
      <c r="A37" s="2">
        <v>44951</v>
      </c>
      <c r="B37" s="3">
        <v>0.91874999999999996</v>
      </c>
      <c r="C37" s="17">
        <v>10</v>
      </c>
      <c r="D37" s="17">
        <v>12</v>
      </c>
      <c r="E37" s="17">
        <v>1</v>
      </c>
      <c r="F37" s="1" t="s">
        <v>73</v>
      </c>
      <c r="G37" s="1" t="s">
        <v>73</v>
      </c>
      <c r="H37" s="19">
        <v>11</v>
      </c>
      <c r="I37">
        <v>2023</v>
      </c>
      <c r="J37" t="s">
        <v>20</v>
      </c>
      <c r="K37" t="s">
        <v>21</v>
      </c>
      <c r="L37">
        <v>1</v>
      </c>
      <c r="M37" t="s">
        <v>26</v>
      </c>
    </row>
    <row r="38" spans="1:13" x14ac:dyDescent="0.25">
      <c r="A38" s="2">
        <v>45343</v>
      </c>
      <c r="B38" s="3">
        <v>0.92569444444444449</v>
      </c>
      <c r="C38" s="17">
        <v>8</v>
      </c>
      <c r="D38" s="17">
        <v>39</v>
      </c>
      <c r="E38" s="17">
        <v>1</v>
      </c>
      <c r="F38" s="1" t="s">
        <v>72</v>
      </c>
      <c r="G38" s="1" t="s">
        <v>74</v>
      </c>
      <c r="H38" s="19">
        <v>23.5</v>
      </c>
      <c r="I38">
        <v>2024</v>
      </c>
      <c r="J38" t="s">
        <v>25</v>
      </c>
      <c r="K38" t="s">
        <v>21</v>
      </c>
      <c r="L38">
        <v>2</v>
      </c>
      <c r="M38" t="s">
        <v>27</v>
      </c>
    </row>
    <row r="39" spans="1:13" x14ac:dyDescent="0.25">
      <c r="A39" s="2">
        <v>45072</v>
      </c>
      <c r="B39" s="3">
        <v>0.33611111111111114</v>
      </c>
      <c r="C39" s="17">
        <v>10</v>
      </c>
      <c r="D39" s="17">
        <v>39</v>
      </c>
      <c r="E39" s="17">
        <v>1</v>
      </c>
      <c r="F39" s="1" t="s">
        <v>75</v>
      </c>
      <c r="G39" s="1" t="s">
        <v>73</v>
      </c>
      <c r="H39" s="19">
        <v>24.5</v>
      </c>
      <c r="I39">
        <v>2023</v>
      </c>
      <c r="J39" t="s">
        <v>20</v>
      </c>
      <c r="K39" t="s">
        <v>22</v>
      </c>
      <c r="L39">
        <v>5</v>
      </c>
      <c r="M39" t="s">
        <v>30</v>
      </c>
    </row>
    <row r="40" spans="1:13" x14ac:dyDescent="0.25">
      <c r="A40" s="2">
        <v>45292</v>
      </c>
      <c r="B40" s="3">
        <v>0.88402777777777775</v>
      </c>
      <c r="C40" s="17">
        <v>6</v>
      </c>
      <c r="D40" s="17">
        <v>31</v>
      </c>
      <c r="E40" s="17">
        <v>0</v>
      </c>
      <c r="F40" s="1" t="s">
        <v>75</v>
      </c>
      <c r="G40" s="1" t="s">
        <v>73</v>
      </c>
      <c r="H40" s="19">
        <v>18.5</v>
      </c>
      <c r="I40">
        <v>2024</v>
      </c>
      <c r="J40" t="s">
        <v>25</v>
      </c>
      <c r="K40" t="s">
        <v>21</v>
      </c>
      <c r="L40">
        <v>1</v>
      </c>
      <c r="M40" t="s">
        <v>26</v>
      </c>
    </row>
    <row r="41" spans="1:13" x14ac:dyDescent="0.25">
      <c r="A41" s="2">
        <v>45417</v>
      </c>
      <c r="B41" s="3">
        <v>7.0833333333333331E-2</v>
      </c>
      <c r="C41" s="17">
        <v>1</v>
      </c>
      <c r="D41" s="17">
        <v>27</v>
      </c>
      <c r="E41" s="17">
        <v>0</v>
      </c>
      <c r="F41" s="1" t="s">
        <v>73</v>
      </c>
      <c r="G41" s="1" t="s">
        <v>74</v>
      </c>
      <c r="H41" s="19">
        <v>14</v>
      </c>
      <c r="I41">
        <v>2024</v>
      </c>
      <c r="J41" t="s">
        <v>25</v>
      </c>
      <c r="K41" t="s">
        <v>22</v>
      </c>
      <c r="L41">
        <v>5</v>
      </c>
      <c r="M41" t="s">
        <v>30</v>
      </c>
    </row>
    <row r="42" spans="1:13" x14ac:dyDescent="0.25">
      <c r="A42" s="2">
        <v>45036</v>
      </c>
      <c r="B42" s="3">
        <v>4.027777777777778E-2</v>
      </c>
      <c r="C42" s="17">
        <v>2</v>
      </c>
      <c r="D42" s="17">
        <v>27</v>
      </c>
      <c r="E42" s="17">
        <v>1</v>
      </c>
      <c r="F42" s="1" t="s">
        <v>75</v>
      </c>
      <c r="G42" s="1" t="s">
        <v>74</v>
      </c>
      <c r="H42" s="19">
        <v>14.5</v>
      </c>
      <c r="I42">
        <v>2023</v>
      </c>
      <c r="J42" t="s">
        <v>20</v>
      </c>
      <c r="K42" t="s">
        <v>22</v>
      </c>
      <c r="L42">
        <v>4</v>
      </c>
      <c r="M42" t="s">
        <v>29</v>
      </c>
    </row>
    <row r="43" spans="1:13" x14ac:dyDescent="0.25">
      <c r="A43" s="2">
        <v>45481</v>
      </c>
      <c r="B43" s="3">
        <v>0.76041666666666663</v>
      </c>
      <c r="C43" s="17">
        <v>2</v>
      </c>
      <c r="D43" s="17">
        <v>17</v>
      </c>
      <c r="E43" s="17">
        <v>0</v>
      </c>
      <c r="F43" s="1" t="s">
        <v>72</v>
      </c>
      <c r="G43" s="1" t="s">
        <v>73</v>
      </c>
      <c r="H43" s="19">
        <v>9.5</v>
      </c>
      <c r="I43">
        <v>2024</v>
      </c>
      <c r="J43" t="s">
        <v>25</v>
      </c>
      <c r="K43" t="s">
        <v>23</v>
      </c>
      <c r="L43">
        <v>7</v>
      </c>
      <c r="M43" t="s">
        <v>32</v>
      </c>
    </row>
    <row r="44" spans="1:13" x14ac:dyDescent="0.25">
      <c r="A44" s="2">
        <v>45223</v>
      </c>
      <c r="B44" s="3">
        <v>0.58263888888888893</v>
      </c>
      <c r="C44" s="17">
        <v>5</v>
      </c>
      <c r="D44" s="17">
        <v>20</v>
      </c>
      <c r="E44" s="17">
        <v>1</v>
      </c>
      <c r="F44" s="1" t="s">
        <v>72</v>
      </c>
      <c r="G44" s="1" t="s">
        <v>73</v>
      </c>
      <c r="H44" s="19">
        <v>12.5</v>
      </c>
      <c r="I44">
        <v>2023</v>
      </c>
      <c r="J44" t="s">
        <v>20</v>
      </c>
      <c r="K44" t="s">
        <v>24</v>
      </c>
      <c r="L44">
        <v>10</v>
      </c>
      <c r="M44" t="s">
        <v>35</v>
      </c>
    </row>
    <row r="45" spans="1:13" x14ac:dyDescent="0.25">
      <c r="A45" s="2">
        <v>45521</v>
      </c>
      <c r="B45" s="3">
        <v>0.30069444444444443</v>
      </c>
      <c r="C45" s="17">
        <v>10</v>
      </c>
      <c r="D45" s="17">
        <v>10</v>
      </c>
      <c r="E45" s="17">
        <v>1</v>
      </c>
      <c r="F45" s="1" t="s">
        <v>75</v>
      </c>
      <c r="G45" s="1" t="s">
        <v>74</v>
      </c>
      <c r="H45" s="19">
        <v>10</v>
      </c>
      <c r="I45">
        <v>2024</v>
      </c>
      <c r="J45" t="s">
        <v>25</v>
      </c>
      <c r="K45" t="s">
        <v>23</v>
      </c>
      <c r="L45">
        <v>8</v>
      </c>
      <c r="M45" t="s">
        <v>33</v>
      </c>
    </row>
    <row r="46" spans="1:13" x14ac:dyDescent="0.25">
      <c r="A46" s="2">
        <v>45364</v>
      </c>
      <c r="B46" s="3">
        <v>0.78611111111111109</v>
      </c>
      <c r="C46" s="17">
        <v>2</v>
      </c>
      <c r="D46" s="17">
        <v>22</v>
      </c>
      <c r="E46" s="17">
        <v>0</v>
      </c>
      <c r="F46" s="1" t="s">
        <v>75</v>
      </c>
      <c r="G46" s="1" t="s">
        <v>74</v>
      </c>
      <c r="H46" s="19">
        <v>12</v>
      </c>
      <c r="I46">
        <v>2024</v>
      </c>
      <c r="J46" t="s">
        <v>25</v>
      </c>
      <c r="K46" t="s">
        <v>21</v>
      </c>
      <c r="L46">
        <v>3</v>
      </c>
      <c r="M46" t="s">
        <v>28</v>
      </c>
    </row>
    <row r="47" spans="1:13" x14ac:dyDescent="0.25">
      <c r="A47" s="2">
        <v>45339</v>
      </c>
      <c r="B47" s="3">
        <v>0.24444444444444444</v>
      </c>
      <c r="C47" s="17">
        <v>0</v>
      </c>
      <c r="D47" s="17">
        <v>35</v>
      </c>
      <c r="E47" s="17">
        <v>1</v>
      </c>
      <c r="F47" s="1" t="s">
        <v>75</v>
      </c>
      <c r="G47" s="1" t="s">
        <v>73</v>
      </c>
      <c r="H47" s="19">
        <v>17.5</v>
      </c>
      <c r="I47">
        <v>2024</v>
      </c>
      <c r="J47" t="s">
        <v>25</v>
      </c>
      <c r="K47" t="s">
        <v>21</v>
      </c>
      <c r="L47">
        <v>2</v>
      </c>
      <c r="M47" t="s">
        <v>27</v>
      </c>
    </row>
    <row r="48" spans="1:13" x14ac:dyDescent="0.25">
      <c r="A48" s="2">
        <v>44945</v>
      </c>
      <c r="B48" s="3">
        <v>0.26597222222222222</v>
      </c>
      <c r="C48" s="17">
        <v>8</v>
      </c>
      <c r="D48" s="17">
        <v>15</v>
      </c>
      <c r="E48" s="17">
        <v>0</v>
      </c>
      <c r="F48" s="1" t="s">
        <v>72</v>
      </c>
      <c r="G48" s="1" t="s">
        <v>74</v>
      </c>
      <c r="H48" s="19">
        <v>11.5</v>
      </c>
      <c r="I48">
        <v>2023</v>
      </c>
      <c r="J48" t="s">
        <v>20</v>
      </c>
      <c r="K48" t="s">
        <v>21</v>
      </c>
      <c r="L48">
        <v>1</v>
      </c>
      <c r="M48" t="s">
        <v>26</v>
      </c>
    </row>
    <row r="49" spans="1:13" x14ac:dyDescent="0.25">
      <c r="A49" s="2">
        <v>45351</v>
      </c>
      <c r="B49" s="3">
        <v>0.23472222222222222</v>
      </c>
      <c r="C49" s="17">
        <v>4</v>
      </c>
      <c r="D49" s="17">
        <v>20</v>
      </c>
      <c r="E49" s="17">
        <v>1</v>
      </c>
      <c r="F49" s="1" t="s">
        <v>73</v>
      </c>
      <c r="G49" s="1" t="s">
        <v>73</v>
      </c>
      <c r="H49" s="19">
        <v>12</v>
      </c>
      <c r="I49">
        <v>2024</v>
      </c>
      <c r="J49" t="s">
        <v>25</v>
      </c>
      <c r="K49" t="s">
        <v>21</v>
      </c>
      <c r="L49">
        <v>2</v>
      </c>
      <c r="M49" t="s">
        <v>27</v>
      </c>
    </row>
    <row r="50" spans="1:13" x14ac:dyDescent="0.25">
      <c r="A50" s="2">
        <v>45163</v>
      </c>
      <c r="B50" s="3">
        <v>0.45069444444444445</v>
      </c>
      <c r="C50" s="17">
        <v>4</v>
      </c>
      <c r="D50" s="17">
        <v>35</v>
      </c>
      <c r="E50" s="17">
        <v>1</v>
      </c>
      <c r="F50" s="1" t="s">
        <v>72</v>
      </c>
      <c r="G50" s="1" t="s">
        <v>73</v>
      </c>
      <c r="H50" s="19">
        <v>19.5</v>
      </c>
      <c r="I50">
        <v>2023</v>
      </c>
      <c r="J50" t="s">
        <v>20</v>
      </c>
      <c r="K50" t="s">
        <v>23</v>
      </c>
      <c r="L50">
        <v>8</v>
      </c>
      <c r="M50" t="s">
        <v>33</v>
      </c>
    </row>
    <row r="51" spans="1:13" x14ac:dyDescent="0.25">
      <c r="A51" s="2">
        <v>45152</v>
      </c>
      <c r="B51" s="3">
        <v>0.95</v>
      </c>
      <c r="C51" s="17">
        <v>0</v>
      </c>
      <c r="D51" s="17">
        <v>19</v>
      </c>
      <c r="E51" s="17">
        <v>0</v>
      </c>
      <c r="F51" s="1" t="s">
        <v>75</v>
      </c>
      <c r="G51" s="1" t="s">
        <v>73</v>
      </c>
      <c r="H51" s="19">
        <v>9.5</v>
      </c>
      <c r="I51">
        <v>2023</v>
      </c>
      <c r="J51" t="s">
        <v>20</v>
      </c>
      <c r="K51" t="s">
        <v>23</v>
      </c>
      <c r="L51">
        <v>8</v>
      </c>
      <c r="M51" t="s">
        <v>33</v>
      </c>
    </row>
    <row r="52" spans="1:13" x14ac:dyDescent="0.25">
      <c r="A52" s="2">
        <v>45255</v>
      </c>
      <c r="B52" s="3">
        <v>0.12847222222222221</v>
      </c>
      <c r="C52" s="17">
        <v>6</v>
      </c>
      <c r="D52" s="17">
        <v>17</v>
      </c>
      <c r="E52" s="17">
        <v>1</v>
      </c>
      <c r="F52" s="1" t="s">
        <v>72</v>
      </c>
      <c r="G52" s="1" t="s">
        <v>73</v>
      </c>
      <c r="H52" s="19">
        <v>11.5</v>
      </c>
      <c r="I52">
        <v>2023</v>
      </c>
      <c r="J52" t="s">
        <v>20</v>
      </c>
      <c r="K52" t="s">
        <v>24</v>
      </c>
      <c r="L52">
        <v>11</v>
      </c>
      <c r="M52" t="s">
        <v>36</v>
      </c>
    </row>
    <row r="53" spans="1:13" x14ac:dyDescent="0.25">
      <c r="A53" s="2">
        <v>45198</v>
      </c>
      <c r="B53" s="3">
        <v>0.70763888888888893</v>
      </c>
      <c r="C53" s="17">
        <v>6</v>
      </c>
      <c r="D53" s="17">
        <v>38</v>
      </c>
      <c r="E53" s="17">
        <v>1</v>
      </c>
      <c r="F53" s="1" t="s">
        <v>73</v>
      </c>
      <c r="G53" s="1" t="s">
        <v>73</v>
      </c>
      <c r="H53" s="19">
        <v>22</v>
      </c>
      <c r="I53">
        <v>2023</v>
      </c>
      <c r="J53" t="s">
        <v>20</v>
      </c>
      <c r="K53" t="s">
        <v>23</v>
      </c>
      <c r="L53">
        <v>9</v>
      </c>
      <c r="M53" t="s">
        <v>34</v>
      </c>
    </row>
    <row r="54" spans="1:13" x14ac:dyDescent="0.25">
      <c r="A54" s="2">
        <v>45039</v>
      </c>
      <c r="B54" s="3">
        <v>0.27361111111111114</v>
      </c>
      <c r="C54" s="17">
        <v>5</v>
      </c>
      <c r="D54" s="17">
        <v>22</v>
      </c>
      <c r="E54" s="17">
        <v>0</v>
      </c>
      <c r="F54" s="1" t="s">
        <v>73</v>
      </c>
      <c r="G54" s="1" t="s">
        <v>73</v>
      </c>
      <c r="H54" s="19">
        <v>13.5</v>
      </c>
      <c r="I54">
        <v>2023</v>
      </c>
      <c r="J54" t="s">
        <v>20</v>
      </c>
      <c r="K54" t="s">
        <v>22</v>
      </c>
      <c r="L54">
        <v>4</v>
      </c>
      <c r="M54" t="s">
        <v>29</v>
      </c>
    </row>
    <row r="55" spans="1:13" x14ac:dyDescent="0.25">
      <c r="A55" s="2">
        <v>45428</v>
      </c>
      <c r="B55" s="3">
        <v>0.78333333333333333</v>
      </c>
      <c r="C55" s="17">
        <v>8</v>
      </c>
      <c r="D55" s="17">
        <v>25</v>
      </c>
      <c r="E55" s="17">
        <v>1</v>
      </c>
      <c r="F55" s="1" t="s">
        <v>73</v>
      </c>
      <c r="G55" s="1" t="s">
        <v>73</v>
      </c>
      <c r="H55" s="19">
        <v>16.5</v>
      </c>
      <c r="I55">
        <v>2024</v>
      </c>
      <c r="J55" t="s">
        <v>25</v>
      </c>
      <c r="K55" t="s">
        <v>22</v>
      </c>
      <c r="L55">
        <v>5</v>
      </c>
      <c r="M55" t="s">
        <v>30</v>
      </c>
    </row>
    <row r="56" spans="1:13" x14ac:dyDescent="0.25">
      <c r="A56" s="2">
        <v>45076</v>
      </c>
      <c r="B56" s="3">
        <v>0.38750000000000001</v>
      </c>
      <c r="C56" s="17">
        <v>0</v>
      </c>
      <c r="D56" s="17">
        <v>12</v>
      </c>
      <c r="E56" s="17">
        <v>0</v>
      </c>
      <c r="F56" s="1" t="s">
        <v>72</v>
      </c>
      <c r="G56" s="1" t="s">
        <v>74</v>
      </c>
      <c r="H56" s="19">
        <v>6</v>
      </c>
      <c r="I56">
        <v>2023</v>
      </c>
      <c r="J56" t="s">
        <v>20</v>
      </c>
      <c r="K56" t="s">
        <v>22</v>
      </c>
      <c r="L56">
        <v>5</v>
      </c>
      <c r="M56" t="s">
        <v>30</v>
      </c>
    </row>
    <row r="57" spans="1:13" x14ac:dyDescent="0.25">
      <c r="A57" s="2">
        <v>45045</v>
      </c>
      <c r="B57" s="3">
        <v>0.15277777777777779</v>
      </c>
      <c r="C57" s="17">
        <v>9</v>
      </c>
      <c r="D57" s="17">
        <v>35</v>
      </c>
      <c r="E57" s="17">
        <v>1</v>
      </c>
      <c r="F57" s="1" t="s">
        <v>73</v>
      </c>
      <c r="G57" s="1" t="s">
        <v>74</v>
      </c>
      <c r="H57" s="19">
        <v>22</v>
      </c>
      <c r="I57">
        <v>2023</v>
      </c>
      <c r="J57" t="s">
        <v>20</v>
      </c>
      <c r="K57" t="s">
        <v>22</v>
      </c>
      <c r="L57">
        <v>4</v>
      </c>
      <c r="M57" t="s">
        <v>29</v>
      </c>
    </row>
    <row r="58" spans="1:13" x14ac:dyDescent="0.25">
      <c r="A58" s="2">
        <v>45538</v>
      </c>
      <c r="B58" s="3">
        <v>0.11388888888888889</v>
      </c>
      <c r="C58" s="17">
        <v>8</v>
      </c>
      <c r="D58" s="17">
        <v>40</v>
      </c>
      <c r="E58" s="17">
        <v>0</v>
      </c>
      <c r="F58" s="1" t="s">
        <v>73</v>
      </c>
      <c r="G58" s="1" t="s">
        <v>74</v>
      </c>
      <c r="H58" s="19">
        <v>24</v>
      </c>
      <c r="I58">
        <v>2024</v>
      </c>
      <c r="J58" t="s">
        <v>25</v>
      </c>
      <c r="K58" t="s">
        <v>23</v>
      </c>
      <c r="L58">
        <v>9</v>
      </c>
      <c r="M58" t="s">
        <v>34</v>
      </c>
    </row>
    <row r="59" spans="1:13" x14ac:dyDescent="0.25">
      <c r="A59" s="2">
        <v>45111</v>
      </c>
      <c r="B59" s="3">
        <v>0.79374999999999996</v>
      </c>
      <c r="C59" s="17">
        <v>7</v>
      </c>
      <c r="D59" s="17">
        <v>23</v>
      </c>
      <c r="E59" s="17">
        <v>0</v>
      </c>
      <c r="F59" s="1" t="s">
        <v>75</v>
      </c>
      <c r="G59" s="1" t="s">
        <v>73</v>
      </c>
      <c r="H59" s="19">
        <v>15</v>
      </c>
      <c r="I59">
        <v>2023</v>
      </c>
      <c r="J59" t="s">
        <v>20</v>
      </c>
      <c r="K59" t="s">
        <v>23</v>
      </c>
      <c r="L59">
        <v>7</v>
      </c>
      <c r="M59" t="s">
        <v>32</v>
      </c>
    </row>
    <row r="60" spans="1:13" x14ac:dyDescent="0.25">
      <c r="A60" s="2">
        <v>45139</v>
      </c>
      <c r="B60" s="3">
        <v>0.15972222222222221</v>
      </c>
      <c r="C60" s="17">
        <v>0</v>
      </c>
      <c r="D60" s="17">
        <v>17</v>
      </c>
      <c r="E60" s="17">
        <v>0</v>
      </c>
      <c r="F60" s="1" t="s">
        <v>72</v>
      </c>
      <c r="G60" s="1" t="s">
        <v>73</v>
      </c>
      <c r="H60" s="19">
        <v>8.5</v>
      </c>
      <c r="I60">
        <v>2023</v>
      </c>
      <c r="J60" t="s">
        <v>20</v>
      </c>
      <c r="K60" t="s">
        <v>23</v>
      </c>
      <c r="L60">
        <v>8</v>
      </c>
      <c r="M60" t="s">
        <v>33</v>
      </c>
    </row>
    <row r="61" spans="1:13" x14ac:dyDescent="0.25">
      <c r="A61" s="2">
        <v>45464</v>
      </c>
      <c r="B61" s="3">
        <v>0.24305555555555555</v>
      </c>
      <c r="C61" s="17">
        <v>9</v>
      </c>
      <c r="D61" s="17">
        <v>15</v>
      </c>
      <c r="E61" s="17">
        <v>0</v>
      </c>
      <c r="F61" s="1" t="s">
        <v>75</v>
      </c>
      <c r="G61" s="1" t="s">
        <v>73</v>
      </c>
      <c r="H61" s="19">
        <v>12</v>
      </c>
      <c r="I61">
        <v>2024</v>
      </c>
      <c r="J61" t="s">
        <v>25</v>
      </c>
      <c r="K61" t="s">
        <v>22</v>
      </c>
      <c r="L61">
        <v>6</v>
      </c>
      <c r="M61" t="s">
        <v>31</v>
      </c>
    </row>
    <row r="62" spans="1:13" x14ac:dyDescent="0.25">
      <c r="A62" s="2">
        <v>45312</v>
      </c>
      <c r="B62" s="3">
        <v>0.54166666666666663</v>
      </c>
      <c r="C62" s="17">
        <v>1</v>
      </c>
      <c r="D62" s="17">
        <v>19</v>
      </c>
      <c r="E62" s="17">
        <v>0</v>
      </c>
      <c r="F62" s="1" t="s">
        <v>73</v>
      </c>
      <c r="G62" s="1" t="s">
        <v>74</v>
      </c>
      <c r="H62" s="19">
        <v>10</v>
      </c>
      <c r="I62">
        <v>2024</v>
      </c>
      <c r="J62" t="s">
        <v>25</v>
      </c>
      <c r="K62" t="s">
        <v>21</v>
      </c>
      <c r="L62">
        <v>1</v>
      </c>
      <c r="M62" t="s">
        <v>26</v>
      </c>
    </row>
    <row r="63" spans="1:13" x14ac:dyDescent="0.25">
      <c r="A63" s="2">
        <v>45132</v>
      </c>
      <c r="B63" s="3">
        <v>0.62708333333333333</v>
      </c>
      <c r="C63" s="17">
        <v>0</v>
      </c>
      <c r="D63" s="17">
        <v>29</v>
      </c>
      <c r="E63" s="17">
        <v>0</v>
      </c>
      <c r="F63" s="1" t="s">
        <v>72</v>
      </c>
      <c r="G63" s="1" t="s">
        <v>74</v>
      </c>
      <c r="H63" s="19">
        <v>14.5</v>
      </c>
      <c r="I63">
        <v>2023</v>
      </c>
      <c r="J63" t="s">
        <v>20</v>
      </c>
      <c r="K63" t="s">
        <v>23</v>
      </c>
      <c r="L63">
        <v>7</v>
      </c>
      <c r="M63" t="s">
        <v>32</v>
      </c>
    </row>
    <row r="64" spans="1:13" x14ac:dyDescent="0.25">
      <c r="A64" s="2">
        <v>45138</v>
      </c>
      <c r="B64" s="3">
        <v>2.0833333333333332E-2</v>
      </c>
      <c r="C64" s="17">
        <v>8</v>
      </c>
      <c r="D64" s="17">
        <v>28</v>
      </c>
      <c r="E64" s="17">
        <v>0</v>
      </c>
      <c r="F64" s="1" t="s">
        <v>75</v>
      </c>
      <c r="G64" s="1" t="s">
        <v>73</v>
      </c>
      <c r="H64" s="19">
        <v>18</v>
      </c>
      <c r="I64">
        <v>2023</v>
      </c>
      <c r="J64" t="s">
        <v>20</v>
      </c>
      <c r="K64" t="s">
        <v>23</v>
      </c>
      <c r="L64">
        <v>7</v>
      </c>
      <c r="M64" t="s">
        <v>32</v>
      </c>
    </row>
    <row r="65" spans="1:13" x14ac:dyDescent="0.25">
      <c r="A65" s="2">
        <v>45393</v>
      </c>
      <c r="B65" s="3">
        <v>0.12430555555555556</v>
      </c>
      <c r="C65" s="17">
        <v>10</v>
      </c>
      <c r="D65" s="17">
        <v>31</v>
      </c>
      <c r="E65" s="17">
        <v>1</v>
      </c>
      <c r="F65" s="1" t="s">
        <v>75</v>
      </c>
      <c r="G65" s="1" t="s">
        <v>73</v>
      </c>
      <c r="H65" s="19">
        <v>20.5</v>
      </c>
      <c r="I65">
        <v>2024</v>
      </c>
      <c r="J65" t="s">
        <v>25</v>
      </c>
      <c r="K65" t="s">
        <v>22</v>
      </c>
      <c r="L65">
        <v>4</v>
      </c>
      <c r="M65" t="s">
        <v>29</v>
      </c>
    </row>
    <row r="66" spans="1:13" x14ac:dyDescent="0.25">
      <c r="A66" s="2">
        <v>45324</v>
      </c>
      <c r="B66" s="3">
        <v>0.75902777777777775</v>
      </c>
      <c r="C66" s="17">
        <v>7</v>
      </c>
      <c r="D66" s="17">
        <v>37</v>
      </c>
      <c r="E66" s="17">
        <v>1</v>
      </c>
      <c r="F66" s="1" t="s">
        <v>75</v>
      </c>
      <c r="G66" s="1" t="s">
        <v>73</v>
      </c>
      <c r="H66" s="19">
        <v>22</v>
      </c>
      <c r="I66">
        <v>2024</v>
      </c>
      <c r="J66" t="s">
        <v>25</v>
      </c>
      <c r="K66" t="s">
        <v>21</v>
      </c>
      <c r="L66">
        <v>2</v>
      </c>
      <c r="M66" t="s">
        <v>27</v>
      </c>
    </row>
    <row r="67" spans="1:13" x14ac:dyDescent="0.25">
      <c r="A67" s="2">
        <v>45391</v>
      </c>
      <c r="B67" s="3">
        <v>0.62708333333333333</v>
      </c>
      <c r="C67" s="17">
        <v>7</v>
      </c>
      <c r="D67" s="17">
        <v>33</v>
      </c>
      <c r="E67" s="17">
        <v>1</v>
      </c>
      <c r="F67" s="1" t="s">
        <v>73</v>
      </c>
      <c r="G67" s="1" t="s">
        <v>73</v>
      </c>
      <c r="H67" s="19">
        <v>20</v>
      </c>
      <c r="I67">
        <v>2024</v>
      </c>
      <c r="J67" t="s">
        <v>25</v>
      </c>
      <c r="K67" t="s">
        <v>22</v>
      </c>
      <c r="L67">
        <v>4</v>
      </c>
      <c r="M67" t="s">
        <v>29</v>
      </c>
    </row>
    <row r="68" spans="1:13" x14ac:dyDescent="0.25">
      <c r="A68" s="2">
        <v>45212</v>
      </c>
      <c r="B68" s="3">
        <v>0.39166666666666666</v>
      </c>
      <c r="C68" s="17">
        <v>2</v>
      </c>
      <c r="D68" s="17">
        <v>20</v>
      </c>
      <c r="E68" s="17">
        <v>0</v>
      </c>
      <c r="F68" s="1" t="s">
        <v>72</v>
      </c>
      <c r="G68" s="1" t="s">
        <v>73</v>
      </c>
      <c r="H68" s="19">
        <v>11</v>
      </c>
      <c r="I68">
        <v>2023</v>
      </c>
      <c r="J68" t="s">
        <v>20</v>
      </c>
      <c r="K68" t="s">
        <v>24</v>
      </c>
      <c r="L68">
        <v>10</v>
      </c>
      <c r="M68" t="s">
        <v>35</v>
      </c>
    </row>
    <row r="69" spans="1:13" x14ac:dyDescent="0.25">
      <c r="A69" s="2">
        <v>44961</v>
      </c>
      <c r="B69" s="3">
        <v>0.53541666666666665</v>
      </c>
      <c r="C69" s="17">
        <v>7</v>
      </c>
      <c r="D69" s="17">
        <v>14</v>
      </c>
      <c r="E69" s="17">
        <v>1</v>
      </c>
      <c r="F69" s="1" t="s">
        <v>75</v>
      </c>
      <c r="G69" s="1" t="s">
        <v>74</v>
      </c>
      <c r="H69" s="19">
        <v>10.5</v>
      </c>
      <c r="I69">
        <v>2023</v>
      </c>
      <c r="J69" t="s">
        <v>20</v>
      </c>
      <c r="K69" t="s">
        <v>21</v>
      </c>
      <c r="L69">
        <v>2</v>
      </c>
      <c r="M69" t="s">
        <v>27</v>
      </c>
    </row>
    <row r="70" spans="1:13" x14ac:dyDescent="0.25">
      <c r="A70" s="2">
        <v>45357</v>
      </c>
      <c r="B70" s="3">
        <v>0.12083333333333333</v>
      </c>
      <c r="C70" s="17">
        <v>5</v>
      </c>
      <c r="D70" s="17">
        <v>24</v>
      </c>
      <c r="E70" s="17">
        <v>0</v>
      </c>
      <c r="F70" s="1" t="s">
        <v>75</v>
      </c>
      <c r="G70" s="1" t="s">
        <v>73</v>
      </c>
      <c r="H70" s="19">
        <v>14.5</v>
      </c>
      <c r="I70">
        <v>2024</v>
      </c>
      <c r="J70" t="s">
        <v>25</v>
      </c>
      <c r="K70" t="s">
        <v>21</v>
      </c>
      <c r="L70">
        <v>3</v>
      </c>
      <c r="M70" t="s">
        <v>28</v>
      </c>
    </row>
    <row r="71" spans="1:13" x14ac:dyDescent="0.25">
      <c r="A71" s="2">
        <v>45377</v>
      </c>
      <c r="B71" s="3">
        <v>0.25555555555555554</v>
      </c>
      <c r="C71" s="17">
        <v>10</v>
      </c>
      <c r="D71" s="17">
        <v>27</v>
      </c>
      <c r="E71" s="17">
        <v>0</v>
      </c>
      <c r="F71" s="1" t="s">
        <v>72</v>
      </c>
      <c r="G71" s="1" t="s">
        <v>74</v>
      </c>
      <c r="H71" s="19">
        <v>18.5</v>
      </c>
      <c r="I71">
        <v>2024</v>
      </c>
      <c r="J71" t="s">
        <v>25</v>
      </c>
      <c r="K71" t="s">
        <v>21</v>
      </c>
      <c r="L71">
        <v>3</v>
      </c>
      <c r="M71" t="s">
        <v>28</v>
      </c>
    </row>
    <row r="72" spans="1:13" x14ac:dyDescent="0.25">
      <c r="A72" s="2">
        <v>45341</v>
      </c>
      <c r="B72" s="3">
        <v>0.39097222222222222</v>
      </c>
      <c r="C72" s="17">
        <v>9</v>
      </c>
      <c r="D72" s="17">
        <v>39</v>
      </c>
      <c r="E72" s="17">
        <v>0</v>
      </c>
      <c r="F72" s="1" t="s">
        <v>75</v>
      </c>
      <c r="G72" s="1" t="s">
        <v>74</v>
      </c>
      <c r="H72" s="19">
        <v>24</v>
      </c>
      <c r="I72">
        <v>2024</v>
      </c>
      <c r="J72" t="s">
        <v>25</v>
      </c>
      <c r="K72" t="s">
        <v>21</v>
      </c>
      <c r="L72">
        <v>2</v>
      </c>
      <c r="M72" t="s">
        <v>27</v>
      </c>
    </row>
    <row r="73" spans="1:13" x14ac:dyDescent="0.25">
      <c r="A73" s="2">
        <v>45524</v>
      </c>
      <c r="B73" s="3">
        <v>0.81458333333333333</v>
      </c>
      <c r="C73" s="17">
        <v>1</v>
      </c>
      <c r="D73" s="17">
        <v>23</v>
      </c>
      <c r="E73" s="17">
        <v>1</v>
      </c>
      <c r="F73" s="1" t="s">
        <v>73</v>
      </c>
      <c r="G73" s="1" t="s">
        <v>74</v>
      </c>
      <c r="H73" s="19">
        <v>12</v>
      </c>
      <c r="I73">
        <v>2024</v>
      </c>
      <c r="J73" t="s">
        <v>25</v>
      </c>
      <c r="K73" t="s">
        <v>23</v>
      </c>
      <c r="L73">
        <v>8</v>
      </c>
      <c r="M73" t="s">
        <v>33</v>
      </c>
    </row>
    <row r="74" spans="1:13" x14ac:dyDescent="0.25">
      <c r="A74" s="2">
        <v>45054</v>
      </c>
      <c r="B74" s="3">
        <v>0.51527777777777772</v>
      </c>
      <c r="C74" s="17">
        <v>1</v>
      </c>
      <c r="D74" s="17">
        <v>18</v>
      </c>
      <c r="E74" s="17">
        <v>1</v>
      </c>
      <c r="F74" s="1" t="s">
        <v>72</v>
      </c>
      <c r="G74" s="1" t="s">
        <v>74</v>
      </c>
      <c r="H74" s="19">
        <v>9.5</v>
      </c>
      <c r="I74">
        <v>2023</v>
      </c>
      <c r="J74" t="s">
        <v>20</v>
      </c>
      <c r="K74" t="s">
        <v>22</v>
      </c>
      <c r="L74">
        <v>5</v>
      </c>
      <c r="M74" t="s">
        <v>30</v>
      </c>
    </row>
    <row r="75" spans="1:13" x14ac:dyDescent="0.25">
      <c r="A75" s="2">
        <v>45380</v>
      </c>
      <c r="B75" s="3">
        <v>0.25208333333333333</v>
      </c>
      <c r="C75" s="17">
        <v>0</v>
      </c>
      <c r="D75" s="17">
        <v>22</v>
      </c>
      <c r="E75" s="17">
        <v>1</v>
      </c>
      <c r="F75" s="1" t="s">
        <v>72</v>
      </c>
      <c r="G75" s="1" t="s">
        <v>73</v>
      </c>
      <c r="H75" s="19">
        <v>11</v>
      </c>
      <c r="I75">
        <v>2024</v>
      </c>
      <c r="J75" t="s">
        <v>25</v>
      </c>
      <c r="K75" t="s">
        <v>21</v>
      </c>
      <c r="L75">
        <v>3</v>
      </c>
      <c r="M75" t="s">
        <v>28</v>
      </c>
    </row>
    <row r="76" spans="1:13" x14ac:dyDescent="0.25">
      <c r="A76" s="2">
        <v>45566</v>
      </c>
      <c r="B76" s="3">
        <v>0.95347222222222228</v>
      </c>
      <c r="C76" s="17">
        <v>2</v>
      </c>
      <c r="D76" s="17">
        <v>18</v>
      </c>
      <c r="E76" s="17">
        <v>0</v>
      </c>
      <c r="F76" s="1" t="s">
        <v>75</v>
      </c>
      <c r="G76" s="1" t="s">
        <v>73</v>
      </c>
      <c r="H76" s="19">
        <v>10</v>
      </c>
      <c r="I76">
        <v>2024</v>
      </c>
      <c r="J76" t="s">
        <v>25</v>
      </c>
      <c r="K76" t="s">
        <v>24</v>
      </c>
      <c r="L76">
        <v>10</v>
      </c>
      <c r="M76" t="s">
        <v>35</v>
      </c>
    </row>
    <row r="77" spans="1:13" x14ac:dyDescent="0.25">
      <c r="A77" s="2">
        <v>45304</v>
      </c>
      <c r="B77" s="3">
        <v>0.18611111111111112</v>
      </c>
      <c r="C77" s="17">
        <v>6</v>
      </c>
      <c r="D77" s="17">
        <v>22</v>
      </c>
      <c r="E77" s="17">
        <v>1</v>
      </c>
      <c r="F77" s="1" t="s">
        <v>75</v>
      </c>
      <c r="G77" s="1" t="s">
        <v>74</v>
      </c>
      <c r="H77" s="19">
        <v>14</v>
      </c>
      <c r="I77">
        <v>2024</v>
      </c>
      <c r="J77" t="s">
        <v>25</v>
      </c>
      <c r="K77" t="s">
        <v>21</v>
      </c>
      <c r="L77">
        <v>1</v>
      </c>
      <c r="M77" t="s">
        <v>26</v>
      </c>
    </row>
    <row r="78" spans="1:13" x14ac:dyDescent="0.25">
      <c r="A78" s="2">
        <v>45182</v>
      </c>
      <c r="B78" s="3">
        <v>0.14097222222222222</v>
      </c>
      <c r="C78" s="17">
        <v>10</v>
      </c>
      <c r="D78" s="17">
        <v>21</v>
      </c>
      <c r="E78" s="17">
        <v>0</v>
      </c>
      <c r="F78" s="1" t="s">
        <v>75</v>
      </c>
      <c r="G78" s="1" t="s">
        <v>74</v>
      </c>
      <c r="H78" s="19">
        <v>15.5</v>
      </c>
      <c r="I78">
        <v>2023</v>
      </c>
      <c r="J78" t="s">
        <v>20</v>
      </c>
      <c r="K78" t="s">
        <v>23</v>
      </c>
      <c r="L78">
        <v>9</v>
      </c>
      <c r="M78" t="s">
        <v>34</v>
      </c>
    </row>
    <row r="79" spans="1:13" x14ac:dyDescent="0.25">
      <c r="A79" s="2">
        <v>45503</v>
      </c>
      <c r="B79" s="3">
        <v>0.88263888888888886</v>
      </c>
      <c r="C79" s="17">
        <v>4</v>
      </c>
      <c r="D79" s="17">
        <v>25</v>
      </c>
      <c r="E79" s="17">
        <v>1</v>
      </c>
      <c r="F79" s="1" t="s">
        <v>73</v>
      </c>
      <c r="G79" s="1" t="s">
        <v>74</v>
      </c>
      <c r="H79" s="19">
        <v>14.5</v>
      </c>
      <c r="I79">
        <v>2024</v>
      </c>
      <c r="J79" t="s">
        <v>25</v>
      </c>
      <c r="K79" t="s">
        <v>23</v>
      </c>
      <c r="L79">
        <v>7</v>
      </c>
      <c r="M79" t="s">
        <v>32</v>
      </c>
    </row>
    <row r="80" spans="1:13" x14ac:dyDescent="0.25">
      <c r="A80" s="2">
        <v>45189</v>
      </c>
      <c r="B80" s="3">
        <v>2.0833333333333332E-2</v>
      </c>
      <c r="C80" s="17">
        <v>9</v>
      </c>
      <c r="D80" s="17">
        <v>35</v>
      </c>
      <c r="E80" s="17">
        <v>0</v>
      </c>
      <c r="F80" s="1" t="s">
        <v>75</v>
      </c>
      <c r="G80" s="1" t="s">
        <v>73</v>
      </c>
      <c r="H80" s="19">
        <v>22</v>
      </c>
      <c r="I80">
        <v>2023</v>
      </c>
      <c r="J80" t="s">
        <v>20</v>
      </c>
      <c r="K80" t="s">
        <v>23</v>
      </c>
      <c r="L80">
        <v>9</v>
      </c>
      <c r="M80" t="s">
        <v>34</v>
      </c>
    </row>
    <row r="81" spans="1:13" x14ac:dyDescent="0.25">
      <c r="A81" s="2">
        <v>45487</v>
      </c>
      <c r="B81" s="3">
        <v>0.53472222222222221</v>
      </c>
      <c r="C81" s="17">
        <v>5</v>
      </c>
      <c r="D81" s="17">
        <v>14</v>
      </c>
      <c r="E81" s="17">
        <v>1</v>
      </c>
      <c r="F81" s="1" t="s">
        <v>75</v>
      </c>
      <c r="G81" s="1" t="s">
        <v>73</v>
      </c>
      <c r="H81" s="19">
        <v>9.5</v>
      </c>
      <c r="I81">
        <v>2024</v>
      </c>
      <c r="J81" t="s">
        <v>25</v>
      </c>
      <c r="K81" t="s">
        <v>23</v>
      </c>
      <c r="L81">
        <v>7</v>
      </c>
      <c r="M81" t="s">
        <v>32</v>
      </c>
    </row>
    <row r="82" spans="1:13" x14ac:dyDescent="0.25">
      <c r="A82" s="2">
        <v>45170</v>
      </c>
      <c r="B82" s="3">
        <v>0.78749999999999998</v>
      </c>
      <c r="C82" s="17">
        <v>10</v>
      </c>
      <c r="D82" s="17">
        <v>35</v>
      </c>
      <c r="E82" s="17">
        <v>1</v>
      </c>
      <c r="F82" s="1" t="s">
        <v>75</v>
      </c>
      <c r="G82" s="1" t="s">
        <v>73</v>
      </c>
      <c r="H82" s="19">
        <v>22.5</v>
      </c>
      <c r="I82">
        <v>2023</v>
      </c>
      <c r="J82" t="s">
        <v>20</v>
      </c>
      <c r="K82" t="s">
        <v>23</v>
      </c>
      <c r="L82">
        <v>9</v>
      </c>
      <c r="M82" t="s">
        <v>34</v>
      </c>
    </row>
    <row r="83" spans="1:13" x14ac:dyDescent="0.25">
      <c r="A83" s="2">
        <v>45180</v>
      </c>
      <c r="B83" s="3">
        <v>0.96250000000000002</v>
      </c>
      <c r="C83" s="17">
        <v>2</v>
      </c>
      <c r="D83" s="17">
        <v>31</v>
      </c>
      <c r="E83" s="17">
        <v>0</v>
      </c>
      <c r="F83" s="1" t="s">
        <v>72</v>
      </c>
      <c r="G83" s="1" t="s">
        <v>73</v>
      </c>
      <c r="H83" s="19">
        <v>16.5</v>
      </c>
      <c r="I83">
        <v>2023</v>
      </c>
      <c r="J83" t="s">
        <v>20</v>
      </c>
      <c r="K83" t="s">
        <v>23</v>
      </c>
      <c r="L83">
        <v>9</v>
      </c>
      <c r="M83" t="s">
        <v>34</v>
      </c>
    </row>
    <row r="84" spans="1:13" x14ac:dyDescent="0.25">
      <c r="A84" s="2">
        <v>45380</v>
      </c>
      <c r="B84" s="3">
        <v>0.4909722222222222</v>
      </c>
      <c r="C84" s="17">
        <v>1</v>
      </c>
      <c r="D84" s="17">
        <v>32</v>
      </c>
      <c r="E84" s="17">
        <v>0</v>
      </c>
      <c r="F84" s="1" t="s">
        <v>73</v>
      </c>
      <c r="G84" s="1" t="s">
        <v>74</v>
      </c>
      <c r="H84" s="19">
        <v>16.5</v>
      </c>
      <c r="I84">
        <v>2024</v>
      </c>
      <c r="J84" t="s">
        <v>25</v>
      </c>
      <c r="K84" t="s">
        <v>21</v>
      </c>
      <c r="L84">
        <v>3</v>
      </c>
      <c r="M84" t="s">
        <v>28</v>
      </c>
    </row>
    <row r="85" spans="1:13" x14ac:dyDescent="0.25">
      <c r="A85" s="2">
        <v>45443</v>
      </c>
      <c r="B85" s="3">
        <v>0.25416666666666665</v>
      </c>
      <c r="C85" s="17">
        <v>10</v>
      </c>
      <c r="D85" s="17">
        <v>31</v>
      </c>
      <c r="E85" s="17">
        <v>1</v>
      </c>
      <c r="F85" s="1" t="s">
        <v>73</v>
      </c>
      <c r="G85" s="1" t="s">
        <v>74</v>
      </c>
      <c r="H85" s="19">
        <v>20.5</v>
      </c>
      <c r="I85">
        <v>2024</v>
      </c>
      <c r="J85" t="s">
        <v>25</v>
      </c>
      <c r="K85" t="s">
        <v>22</v>
      </c>
      <c r="L85">
        <v>5</v>
      </c>
      <c r="M85" t="s">
        <v>30</v>
      </c>
    </row>
    <row r="86" spans="1:13" x14ac:dyDescent="0.25">
      <c r="A86" s="2">
        <v>45433</v>
      </c>
      <c r="B86" s="3">
        <v>0.60555555555555551</v>
      </c>
      <c r="C86" s="17">
        <v>8</v>
      </c>
      <c r="D86" s="17">
        <v>36</v>
      </c>
      <c r="E86" s="17">
        <v>0</v>
      </c>
      <c r="F86" s="1" t="s">
        <v>75</v>
      </c>
      <c r="G86" s="1" t="s">
        <v>74</v>
      </c>
      <c r="H86" s="19">
        <v>22</v>
      </c>
      <c r="I86">
        <v>2024</v>
      </c>
      <c r="J86" t="s">
        <v>25</v>
      </c>
      <c r="K86" t="s">
        <v>22</v>
      </c>
      <c r="L86">
        <v>5</v>
      </c>
      <c r="M86" t="s">
        <v>30</v>
      </c>
    </row>
    <row r="87" spans="1:13" x14ac:dyDescent="0.25">
      <c r="A87" s="2">
        <v>44937</v>
      </c>
      <c r="B87" s="3">
        <v>0.52916666666666667</v>
      </c>
      <c r="C87" s="17">
        <v>5</v>
      </c>
      <c r="D87" s="17">
        <v>40</v>
      </c>
      <c r="E87" s="17">
        <v>0</v>
      </c>
      <c r="F87" s="1" t="s">
        <v>75</v>
      </c>
      <c r="G87" s="1" t="s">
        <v>73</v>
      </c>
      <c r="H87" s="19">
        <v>22.5</v>
      </c>
      <c r="I87">
        <v>2023</v>
      </c>
      <c r="J87" t="s">
        <v>20</v>
      </c>
      <c r="K87" t="s">
        <v>21</v>
      </c>
      <c r="L87">
        <v>1</v>
      </c>
      <c r="M87" t="s">
        <v>26</v>
      </c>
    </row>
    <row r="88" spans="1:13" x14ac:dyDescent="0.25">
      <c r="A88" s="2">
        <v>45127</v>
      </c>
      <c r="B88" s="3">
        <v>0.95416666666666672</v>
      </c>
      <c r="C88" s="17">
        <v>6</v>
      </c>
      <c r="D88" s="17">
        <v>36</v>
      </c>
      <c r="E88" s="17">
        <v>0</v>
      </c>
      <c r="F88" s="1" t="s">
        <v>73</v>
      </c>
      <c r="G88" s="1" t="s">
        <v>74</v>
      </c>
      <c r="H88" s="19">
        <v>21</v>
      </c>
      <c r="I88">
        <v>2023</v>
      </c>
      <c r="J88" t="s">
        <v>20</v>
      </c>
      <c r="K88" t="s">
        <v>23</v>
      </c>
      <c r="L88">
        <v>7</v>
      </c>
      <c r="M88" t="s">
        <v>32</v>
      </c>
    </row>
    <row r="89" spans="1:13" x14ac:dyDescent="0.25">
      <c r="A89" s="2">
        <v>45475</v>
      </c>
      <c r="B89" s="3">
        <v>0.35833333333333334</v>
      </c>
      <c r="C89" s="17">
        <v>3</v>
      </c>
      <c r="D89" s="17">
        <v>20</v>
      </c>
      <c r="E89" s="17">
        <v>0</v>
      </c>
      <c r="F89" s="1" t="s">
        <v>72</v>
      </c>
      <c r="G89" s="1" t="s">
        <v>74</v>
      </c>
      <c r="H89" s="19">
        <v>11.5</v>
      </c>
      <c r="I89">
        <v>2024</v>
      </c>
      <c r="J89" t="s">
        <v>25</v>
      </c>
      <c r="K89" t="s">
        <v>23</v>
      </c>
      <c r="L89">
        <v>7</v>
      </c>
      <c r="M89" t="s">
        <v>32</v>
      </c>
    </row>
    <row r="90" spans="1:13" x14ac:dyDescent="0.25">
      <c r="A90" s="2">
        <v>45529</v>
      </c>
      <c r="B90" s="3">
        <v>0.37361111111111112</v>
      </c>
      <c r="C90" s="17">
        <v>6</v>
      </c>
      <c r="D90" s="17">
        <v>19</v>
      </c>
      <c r="E90" s="17">
        <v>0</v>
      </c>
      <c r="F90" s="1" t="s">
        <v>75</v>
      </c>
      <c r="G90" s="1" t="s">
        <v>74</v>
      </c>
      <c r="H90" s="19">
        <v>12.5</v>
      </c>
      <c r="I90">
        <v>2024</v>
      </c>
      <c r="J90" t="s">
        <v>25</v>
      </c>
      <c r="K90" t="s">
        <v>23</v>
      </c>
      <c r="L90">
        <v>8</v>
      </c>
      <c r="M90" t="s">
        <v>33</v>
      </c>
    </row>
    <row r="91" spans="1:13" x14ac:dyDescent="0.25">
      <c r="A91" s="2">
        <v>45075</v>
      </c>
      <c r="B91" s="3">
        <v>1.6666666666666666E-2</v>
      </c>
      <c r="C91" s="17">
        <v>10</v>
      </c>
      <c r="D91" s="17">
        <v>30</v>
      </c>
      <c r="E91" s="17">
        <v>0</v>
      </c>
      <c r="F91" s="1" t="s">
        <v>73</v>
      </c>
      <c r="G91" s="1" t="s">
        <v>74</v>
      </c>
      <c r="H91" s="19">
        <v>20</v>
      </c>
      <c r="I91">
        <v>2023</v>
      </c>
      <c r="J91" t="s">
        <v>20</v>
      </c>
      <c r="K91" t="s">
        <v>22</v>
      </c>
      <c r="L91">
        <v>5</v>
      </c>
      <c r="M91" t="s">
        <v>30</v>
      </c>
    </row>
    <row r="92" spans="1:13" x14ac:dyDescent="0.25">
      <c r="A92" s="2">
        <v>44967</v>
      </c>
      <c r="B92" s="3">
        <v>0.47708333333333336</v>
      </c>
      <c r="C92" s="17">
        <v>0</v>
      </c>
      <c r="D92" s="17">
        <v>12</v>
      </c>
      <c r="E92" s="17">
        <v>0</v>
      </c>
      <c r="F92" s="1" t="s">
        <v>73</v>
      </c>
      <c r="G92" s="1" t="s">
        <v>74</v>
      </c>
      <c r="H92" s="19">
        <v>6</v>
      </c>
      <c r="I92">
        <v>2023</v>
      </c>
      <c r="J92" t="s">
        <v>20</v>
      </c>
      <c r="K92" t="s">
        <v>21</v>
      </c>
      <c r="L92">
        <v>2</v>
      </c>
      <c r="M92" t="s">
        <v>27</v>
      </c>
    </row>
    <row r="93" spans="1:13" x14ac:dyDescent="0.25">
      <c r="A93" s="2">
        <v>45136</v>
      </c>
      <c r="B93" s="3">
        <v>0.73472222222222228</v>
      </c>
      <c r="C93" s="17">
        <v>5</v>
      </c>
      <c r="D93" s="17">
        <v>36</v>
      </c>
      <c r="E93" s="17">
        <v>0</v>
      </c>
      <c r="F93" s="1" t="s">
        <v>73</v>
      </c>
      <c r="G93" s="1" t="s">
        <v>74</v>
      </c>
      <c r="H93" s="19">
        <v>20.5</v>
      </c>
      <c r="I93">
        <v>2023</v>
      </c>
      <c r="J93" t="s">
        <v>20</v>
      </c>
      <c r="K93" t="s">
        <v>23</v>
      </c>
      <c r="L93">
        <v>7</v>
      </c>
      <c r="M93" t="s">
        <v>32</v>
      </c>
    </row>
    <row r="94" spans="1:13" x14ac:dyDescent="0.25">
      <c r="A94" s="2">
        <v>45168</v>
      </c>
      <c r="B94" s="3">
        <v>0.2298611111111111</v>
      </c>
      <c r="C94" s="17">
        <v>9</v>
      </c>
      <c r="D94" s="17">
        <v>33</v>
      </c>
      <c r="E94" s="17">
        <v>1</v>
      </c>
      <c r="F94" s="1" t="s">
        <v>73</v>
      </c>
      <c r="G94" s="1" t="s">
        <v>73</v>
      </c>
      <c r="H94" s="19">
        <v>21</v>
      </c>
      <c r="I94">
        <v>2023</v>
      </c>
      <c r="J94" t="s">
        <v>20</v>
      </c>
      <c r="K94" t="s">
        <v>23</v>
      </c>
      <c r="L94">
        <v>8</v>
      </c>
      <c r="M94" t="s">
        <v>33</v>
      </c>
    </row>
    <row r="95" spans="1:13" x14ac:dyDescent="0.25">
      <c r="A95" s="2">
        <v>44998</v>
      </c>
      <c r="B95" s="3">
        <v>3.7499999999999999E-2</v>
      </c>
      <c r="C95" s="17">
        <v>0</v>
      </c>
      <c r="D95" s="17">
        <v>31</v>
      </c>
      <c r="E95" s="17">
        <v>0</v>
      </c>
      <c r="F95" s="1" t="s">
        <v>72</v>
      </c>
      <c r="G95" s="1" t="s">
        <v>73</v>
      </c>
      <c r="H95" s="19">
        <v>15.5</v>
      </c>
      <c r="I95">
        <v>2023</v>
      </c>
      <c r="J95" t="s">
        <v>20</v>
      </c>
      <c r="K95" t="s">
        <v>21</v>
      </c>
      <c r="L95">
        <v>3</v>
      </c>
      <c r="M95" t="s">
        <v>28</v>
      </c>
    </row>
    <row r="96" spans="1:13" x14ac:dyDescent="0.25">
      <c r="A96" s="2">
        <v>45561</v>
      </c>
      <c r="B96" s="3">
        <v>0.32847222222222222</v>
      </c>
      <c r="C96" s="17">
        <v>5</v>
      </c>
      <c r="D96" s="17">
        <v>23</v>
      </c>
      <c r="E96" s="17">
        <v>0</v>
      </c>
      <c r="F96" s="1" t="s">
        <v>72</v>
      </c>
      <c r="G96" s="1" t="s">
        <v>73</v>
      </c>
      <c r="H96" s="19">
        <v>14</v>
      </c>
      <c r="I96">
        <v>2024</v>
      </c>
      <c r="J96" t="s">
        <v>25</v>
      </c>
      <c r="K96" t="s">
        <v>23</v>
      </c>
      <c r="L96">
        <v>9</v>
      </c>
      <c r="M96" t="s">
        <v>34</v>
      </c>
    </row>
    <row r="97" spans="1:13" x14ac:dyDescent="0.25">
      <c r="A97" s="2">
        <v>45495</v>
      </c>
      <c r="B97" s="3">
        <v>0.45347222222222222</v>
      </c>
      <c r="C97" s="17">
        <v>9</v>
      </c>
      <c r="D97" s="17">
        <v>14</v>
      </c>
      <c r="E97" s="17">
        <v>1</v>
      </c>
      <c r="F97" s="1" t="s">
        <v>75</v>
      </c>
      <c r="G97" s="1" t="s">
        <v>73</v>
      </c>
      <c r="H97" s="19">
        <v>11.5</v>
      </c>
      <c r="I97">
        <v>2024</v>
      </c>
      <c r="J97" t="s">
        <v>25</v>
      </c>
      <c r="K97" t="s">
        <v>23</v>
      </c>
      <c r="L97">
        <v>7</v>
      </c>
      <c r="M97" t="s">
        <v>32</v>
      </c>
    </row>
    <row r="98" spans="1:13" x14ac:dyDescent="0.25">
      <c r="A98" s="2">
        <v>45194</v>
      </c>
      <c r="B98" s="3">
        <v>0.9194444444444444</v>
      </c>
      <c r="C98" s="17">
        <v>6</v>
      </c>
      <c r="D98" s="17">
        <v>10</v>
      </c>
      <c r="E98" s="17">
        <v>1</v>
      </c>
      <c r="F98" s="1" t="s">
        <v>75</v>
      </c>
      <c r="G98" s="1" t="s">
        <v>73</v>
      </c>
      <c r="H98" s="19">
        <v>8</v>
      </c>
      <c r="I98">
        <v>2023</v>
      </c>
      <c r="J98" t="s">
        <v>20</v>
      </c>
      <c r="K98" t="s">
        <v>23</v>
      </c>
      <c r="L98">
        <v>9</v>
      </c>
      <c r="M98" t="s">
        <v>34</v>
      </c>
    </row>
    <row r="99" spans="1:13" x14ac:dyDescent="0.25">
      <c r="A99" s="2">
        <v>44953</v>
      </c>
      <c r="B99" s="3">
        <v>0.72291666666666665</v>
      </c>
      <c r="C99" s="17">
        <v>8</v>
      </c>
      <c r="D99" s="17">
        <v>22</v>
      </c>
      <c r="E99" s="17">
        <v>0</v>
      </c>
      <c r="F99" s="1" t="s">
        <v>75</v>
      </c>
      <c r="G99" s="1" t="s">
        <v>73</v>
      </c>
      <c r="H99" s="19">
        <v>15</v>
      </c>
      <c r="I99">
        <v>2023</v>
      </c>
      <c r="J99" t="s">
        <v>20</v>
      </c>
      <c r="K99" t="s">
        <v>21</v>
      </c>
      <c r="L99">
        <v>1</v>
      </c>
      <c r="M99" t="s">
        <v>26</v>
      </c>
    </row>
    <row r="100" spans="1:13" x14ac:dyDescent="0.25">
      <c r="A100" s="2">
        <v>45383</v>
      </c>
      <c r="B100" s="3">
        <v>1.6666666666666666E-2</v>
      </c>
      <c r="C100" s="17">
        <v>3</v>
      </c>
      <c r="D100" s="17">
        <v>20</v>
      </c>
      <c r="E100" s="17">
        <v>1</v>
      </c>
      <c r="F100" s="1" t="s">
        <v>72</v>
      </c>
      <c r="G100" s="1" t="s">
        <v>73</v>
      </c>
      <c r="H100" s="19">
        <v>11.5</v>
      </c>
      <c r="I100">
        <v>2024</v>
      </c>
      <c r="J100" t="s">
        <v>25</v>
      </c>
      <c r="K100" t="s">
        <v>22</v>
      </c>
      <c r="L100">
        <v>4</v>
      </c>
      <c r="M100" t="s">
        <v>29</v>
      </c>
    </row>
    <row r="101" spans="1:13" x14ac:dyDescent="0.25">
      <c r="A101" s="2">
        <v>45316</v>
      </c>
      <c r="B101" s="3">
        <v>0.78055555555555556</v>
      </c>
      <c r="C101" s="17">
        <v>7</v>
      </c>
      <c r="D101" s="17">
        <v>24</v>
      </c>
      <c r="E101" s="17">
        <v>1</v>
      </c>
      <c r="F101" s="1" t="s">
        <v>73</v>
      </c>
      <c r="G101" s="1" t="s">
        <v>73</v>
      </c>
      <c r="H101" s="19">
        <v>15.5</v>
      </c>
      <c r="I101">
        <v>2024</v>
      </c>
      <c r="J101" t="s">
        <v>25</v>
      </c>
      <c r="K101" t="s">
        <v>21</v>
      </c>
      <c r="L101">
        <v>1</v>
      </c>
      <c r="M101" t="s">
        <v>26</v>
      </c>
    </row>
  </sheetData>
  <phoneticPr fontId="1" type="noConversion"/>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528F0-9B91-486D-95AA-2A0652F10041}">
  <dimension ref="A1:I8"/>
  <sheetViews>
    <sheetView showGridLines="0" workbookViewId="0">
      <selection sqref="A1:I1"/>
    </sheetView>
  </sheetViews>
  <sheetFormatPr defaultRowHeight="15" x14ac:dyDescent="0.25"/>
  <sheetData>
    <row r="1" spans="1:9" x14ac:dyDescent="0.25">
      <c r="A1" s="52" t="s">
        <v>160</v>
      </c>
      <c r="B1" s="53"/>
      <c r="C1" s="53"/>
      <c r="D1" s="53"/>
      <c r="E1" s="53"/>
      <c r="F1" s="53"/>
      <c r="G1" s="53"/>
      <c r="H1" s="53"/>
      <c r="I1" s="53"/>
    </row>
    <row r="2" spans="1:9" x14ac:dyDescent="0.25">
      <c r="A2" s="39" t="s">
        <v>161</v>
      </c>
    </row>
    <row r="3" spans="1:9" x14ac:dyDescent="0.25">
      <c r="A3" s="39" t="s">
        <v>162</v>
      </c>
    </row>
    <row r="4" spans="1:9" x14ac:dyDescent="0.25">
      <c r="A4" s="39" t="s">
        <v>163</v>
      </c>
    </row>
    <row r="5" spans="1:9" x14ac:dyDescent="0.25">
      <c r="A5" s="40" t="s">
        <v>164</v>
      </c>
    </row>
    <row r="8" spans="1:9" x14ac:dyDescent="0.25">
      <c r="A8" s="33"/>
    </row>
  </sheetData>
  <mergeCells count="1">
    <mergeCell ref="A1:I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7C575-40DD-439F-88AC-06CD80B16DFC}">
  <dimension ref="A11:C62"/>
  <sheetViews>
    <sheetView zoomScale="90" zoomScaleNormal="90" workbookViewId="0"/>
  </sheetViews>
  <sheetFormatPr defaultRowHeight="15" x14ac:dyDescent="0.25"/>
  <cols>
    <col min="1" max="1" width="13.28515625" bestFit="1" customWidth="1"/>
    <col min="2" max="2" width="33.28515625" bestFit="1" customWidth="1"/>
    <col min="3" max="3" width="19.28515625" bestFit="1" customWidth="1"/>
    <col min="4" max="4" width="33.28515625" bestFit="1" customWidth="1"/>
    <col min="5" max="5" width="26.140625" bestFit="1" customWidth="1"/>
    <col min="6" max="6" width="2.140625" bestFit="1" customWidth="1"/>
    <col min="7" max="7" width="4.42578125" bestFit="1" customWidth="1"/>
    <col min="8" max="8" width="3.28515625" bestFit="1" customWidth="1"/>
    <col min="9" max="9" width="5.5703125" bestFit="1" customWidth="1"/>
    <col min="10" max="10" width="3.28515625" bestFit="1" customWidth="1"/>
    <col min="11" max="11" width="5.5703125" bestFit="1" customWidth="1"/>
    <col min="12" max="12" width="3.28515625" bestFit="1" customWidth="1"/>
    <col min="13" max="13" width="5.5703125" bestFit="1" customWidth="1"/>
    <col min="14" max="14" width="3.28515625" bestFit="1" customWidth="1"/>
    <col min="15" max="15" width="5.5703125" bestFit="1" customWidth="1"/>
    <col min="16" max="16" width="3.28515625" bestFit="1" customWidth="1"/>
    <col min="17" max="17" width="5.5703125" bestFit="1" customWidth="1"/>
    <col min="18" max="18" width="3.28515625" bestFit="1" customWidth="1"/>
    <col min="19" max="19" width="5.5703125" bestFit="1" customWidth="1"/>
    <col min="20" max="20" width="3.28515625" bestFit="1" customWidth="1"/>
    <col min="21" max="21" width="5.5703125" bestFit="1" customWidth="1"/>
    <col min="22" max="22" width="3.28515625" bestFit="1" customWidth="1"/>
    <col min="23" max="23" width="5.5703125" bestFit="1" customWidth="1"/>
    <col min="24" max="24" width="3.28515625" bestFit="1" customWidth="1"/>
    <col min="25" max="25" width="5.5703125" bestFit="1" customWidth="1"/>
    <col min="26" max="26" width="3.28515625" bestFit="1" customWidth="1"/>
    <col min="27" max="27" width="5.5703125" bestFit="1" customWidth="1"/>
    <col min="28" max="28" width="3.28515625" bestFit="1" customWidth="1"/>
    <col min="29" max="29" width="5.5703125" bestFit="1" customWidth="1"/>
    <col min="30" max="30" width="3.28515625" bestFit="1" customWidth="1"/>
    <col min="31" max="31" width="5.5703125" bestFit="1" customWidth="1"/>
    <col min="32" max="32" width="3.28515625" bestFit="1" customWidth="1"/>
    <col min="33" max="34" width="5.5703125" bestFit="1" customWidth="1"/>
    <col min="35" max="35" width="3.28515625" bestFit="1" customWidth="1"/>
    <col min="36" max="36" width="5.5703125" bestFit="1" customWidth="1"/>
    <col min="37" max="37" width="29.85546875" bestFit="1" customWidth="1"/>
    <col min="38" max="38" width="17.85546875" bestFit="1" customWidth="1"/>
    <col min="39" max="39" width="29.85546875" bestFit="1" customWidth="1"/>
    <col min="40" max="40" width="17.85546875" bestFit="1" customWidth="1"/>
    <col min="41" max="41" width="29.85546875" bestFit="1" customWidth="1"/>
    <col min="42" max="42" width="17.85546875" bestFit="1" customWidth="1"/>
    <col min="43" max="43" width="29.85546875" bestFit="1" customWidth="1"/>
    <col min="44" max="44" width="17.85546875" bestFit="1" customWidth="1"/>
    <col min="45" max="45" width="29.85546875" bestFit="1" customWidth="1"/>
    <col min="46" max="46" width="17.85546875" bestFit="1" customWidth="1"/>
    <col min="47" max="47" width="29.85546875" bestFit="1" customWidth="1"/>
    <col min="48" max="48" width="17.85546875" bestFit="1" customWidth="1"/>
    <col min="49" max="49" width="29.85546875" bestFit="1" customWidth="1"/>
    <col min="50" max="50" width="17.85546875" bestFit="1" customWidth="1"/>
    <col min="51" max="51" width="29.85546875" bestFit="1" customWidth="1"/>
    <col min="52" max="52" width="17.85546875" bestFit="1" customWidth="1"/>
    <col min="53" max="53" width="29.85546875" bestFit="1" customWidth="1"/>
    <col min="54" max="54" width="17.85546875" bestFit="1" customWidth="1"/>
    <col min="55" max="55" width="29.85546875" bestFit="1" customWidth="1"/>
    <col min="56" max="56" width="17.85546875" bestFit="1" customWidth="1"/>
    <col min="57" max="57" width="29.85546875" bestFit="1" customWidth="1"/>
    <col min="58" max="58" width="17.85546875" bestFit="1" customWidth="1"/>
    <col min="59" max="59" width="29.85546875" bestFit="1" customWidth="1"/>
    <col min="60" max="60" width="17.85546875" bestFit="1" customWidth="1"/>
    <col min="61" max="61" width="29.85546875" bestFit="1" customWidth="1"/>
    <col min="62" max="62" width="17.85546875" bestFit="1" customWidth="1"/>
    <col min="63" max="63" width="29.85546875" bestFit="1" customWidth="1"/>
    <col min="64" max="64" width="17.85546875" bestFit="1" customWidth="1"/>
    <col min="65" max="65" width="29.85546875" bestFit="1" customWidth="1"/>
    <col min="66" max="66" width="17.85546875" bestFit="1" customWidth="1"/>
    <col min="67" max="67" width="29.85546875" bestFit="1" customWidth="1"/>
    <col min="68" max="68" width="17.85546875" bestFit="1" customWidth="1"/>
    <col min="69" max="69" width="29.85546875" bestFit="1" customWidth="1"/>
    <col min="70" max="70" width="17.85546875" bestFit="1" customWidth="1"/>
    <col min="71" max="71" width="29.85546875" bestFit="1" customWidth="1"/>
    <col min="72" max="72" width="17.85546875" bestFit="1" customWidth="1"/>
    <col min="73" max="73" width="29.85546875" bestFit="1" customWidth="1"/>
    <col min="74" max="74" width="17.85546875" bestFit="1" customWidth="1"/>
    <col min="75" max="75" width="29.85546875" bestFit="1" customWidth="1"/>
    <col min="76" max="76" width="17.85546875" bestFit="1" customWidth="1"/>
    <col min="77" max="77" width="29.85546875" bestFit="1" customWidth="1"/>
    <col min="78" max="78" width="17.85546875" bestFit="1" customWidth="1"/>
    <col min="79" max="79" width="29.85546875" bestFit="1" customWidth="1"/>
    <col min="80" max="80" width="17.85546875" bestFit="1" customWidth="1"/>
    <col min="81" max="81" width="29.85546875" bestFit="1" customWidth="1"/>
    <col min="82" max="82" width="17.85546875" bestFit="1" customWidth="1"/>
    <col min="83" max="83" width="29.85546875" bestFit="1" customWidth="1"/>
    <col min="84" max="84" width="17.85546875" bestFit="1" customWidth="1"/>
    <col min="85" max="85" width="29.85546875" bestFit="1" customWidth="1"/>
    <col min="86" max="86" width="17.85546875" bestFit="1" customWidth="1"/>
    <col min="87" max="87" width="29.85546875" bestFit="1" customWidth="1"/>
    <col min="88" max="88" width="17.85546875" bestFit="1" customWidth="1"/>
    <col min="89" max="89" width="29.85546875" bestFit="1" customWidth="1"/>
    <col min="90" max="90" width="17.85546875" bestFit="1" customWidth="1"/>
    <col min="91" max="91" width="29.85546875" bestFit="1" customWidth="1"/>
    <col min="92" max="92" width="17.85546875" bestFit="1" customWidth="1"/>
    <col min="93" max="93" width="29.85546875" bestFit="1" customWidth="1"/>
    <col min="94" max="94" width="17.85546875" bestFit="1" customWidth="1"/>
    <col min="95" max="95" width="29.85546875" bestFit="1" customWidth="1"/>
    <col min="96" max="96" width="17.85546875" bestFit="1" customWidth="1"/>
    <col min="97" max="97" width="29.85546875" bestFit="1" customWidth="1"/>
    <col min="98" max="98" width="17.85546875" bestFit="1" customWidth="1"/>
    <col min="99" max="99" width="29.85546875" bestFit="1" customWidth="1"/>
    <col min="100" max="100" width="17.85546875" bestFit="1" customWidth="1"/>
    <col min="101" max="101" width="29.85546875" bestFit="1" customWidth="1"/>
    <col min="102" max="102" width="17.85546875" bestFit="1" customWidth="1"/>
    <col min="103" max="103" width="29.85546875" bestFit="1" customWidth="1"/>
    <col min="104" max="104" width="17.85546875" bestFit="1" customWidth="1"/>
    <col min="105" max="105" width="29.85546875" bestFit="1" customWidth="1"/>
    <col min="106" max="106" width="17.85546875" bestFit="1" customWidth="1"/>
    <col min="107" max="107" width="29.85546875" bestFit="1" customWidth="1"/>
    <col min="108" max="108" width="17.85546875" bestFit="1" customWidth="1"/>
    <col min="109" max="109" width="29.85546875" bestFit="1" customWidth="1"/>
    <col min="110" max="110" width="17.85546875" bestFit="1" customWidth="1"/>
    <col min="111" max="111" width="29.85546875" bestFit="1" customWidth="1"/>
    <col min="112" max="112" width="17.85546875" bestFit="1" customWidth="1"/>
    <col min="113" max="113" width="29.85546875" bestFit="1" customWidth="1"/>
    <col min="114" max="114" width="17.85546875" bestFit="1" customWidth="1"/>
    <col min="115" max="115" width="29.85546875" bestFit="1" customWidth="1"/>
    <col min="116" max="116" width="17.85546875" bestFit="1" customWidth="1"/>
    <col min="117" max="117" width="29.85546875" bestFit="1" customWidth="1"/>
    <col min="118" max="118" width="17.85546875" bestFit="1" customWidth="1"/>
    <col min="119" max="119" width="29.85546875" bestFit="1" customWidth="1"/>
    <col min="120" max="120" width="17.85546875" bestFit="1" customWidth="1"/>
    <col min="121" max="121" width="29.85546875" bestFit="1" customWidth="1"/>
    <col min="122" max="122" width="17.85546875" bestFit="1" customWidth="1"/>
    <col min="123" max="123" width="29.85546875" bestFit="1" customWidth="1"/>
    <col min="124" max="124" width="17.85546875" bestFit="1" customWidth="1"/>
    <col min="125" max="125" width="29.85546875" bestFit="1" customWidth="1"/>
    <col min="126" max="126" width="17.85546875" bestFit="1" customWidth="1"/>
    <col min="127" max="127" width="29.85546875" bestFit="1" customWidth="1"/>
    <col min="128" max="128" width="17.85546875" bestFit="1" customWidth="1"/>
    <col min="129" max="129" width="29.85546875" bestFit="1" customWidth="1"/>
    <col min="130" max="130" width="17.85546875" bestFit="1" customWidth="1"/>
    <col min="131" max="131" width="29.85546875" bestFit="1" customWidth="1"/>
    <col min="132" max="132" width="17.85546875" bestFit="1" customWidth="1"/>
    <col min="133" max="133" width="29.85546875" bestFit="1" customWidth="1"/>
    <col min="134" max="134" width="17.85546875" bestFit="1" customWidth="1"/>
    <col min="135" max="135" width="29.85546875" bestFit="1" customWidth="1"/>
    <col min="136" max="136" width="17.85546875" bestFit="1" customWidth="1"/>
    <col min="137" max="137" width="29.85546875" bestFit="1" customWidth="1"/>
    <col min="138" max="138" width="17.85546875" bestFit="1" customWidth="1"/>
    <col min="139" max="139" width="29.85546875" bestFit="1" customWidth="1"/>
    <col min="140" max="140" width="17.85546875" bestFit="1" customWidth="1"/>
    <col min="141" max="141" width="29.85546875" bestFit="1" customWidth="1"/>
    <col min="142" max="142" width="17.85546875" bestFit="1" customWidth="1"/>
    <col min="143" max="143" width="29.85546875" bestFit="1" customWidth="1"/>
    <col min="144" max="144" width="17.85546875" bestFit="1" customWidth="1"/>
    <col min="145" max="145" width="29.85546875" bestFit="1" customWidth="1"/>
    <col min="146" max="146" width="17.85546875" bestFit="1" customWidth="1"/>
    <col min="147" max="147" width="29.85546875" bestFit="1" customWidth="1"/>
    <col min="148" max="148" width="17.85546875" bestFit="1" customWidth="1"/>
    <col min="149" max="149" width="29.85546875" bestFit="1" customWidth="1"/>
    <col min="150" max="150" width="17.85546875" bestFit="1" customWidth="1"/>
    <col min="151" max="151" width="29.85546875" bestFit="1" customWidth="1"/>
    <col min="152" max="152" width="17.85546875" bestFit="1" customWidth="1"/>
    <col min="153" max="153" width="29.85546875" bestFit="1" customWidth="1"/>
    <col min="154" max="154" width="17.85546875" bestFit="1" customWidth="1"/>
    <col min="155" max="155" width="29.85546875" bestFit="1" customWidth="1"/>
    <col min="156" max="156" width="17.85546875" bestFit="1" customWidth="1"/>
    <col min="157" max="157" width="29.85546875" bestFit="1" customWidth="1"/>
    <col min="158" max="158" width="17.85546875" bestFit="1" customWidth="1"/>
    <col min="159" max="159" width="29.85546875" bestFit="1" customWidth="1"/>
    <col min="160" max="160" width="17.85546875" bestFit="1" customWidth="1"/>
    <col min="161" max="161" width="29.85546875" bestFit="1" customWidth="1"/>
    <col min="162" max="162" width="17.85546875" bestFit="1" customWidth="1"/>
    <col min="163" max="163" width="29.85546875" bestFit="1" customWidth="1"/>
    <col min="164" max="164" width="17.85546875" bestFit="1" customWidth="1"/>
    <col min="165" max="165" width="29.85546875" bestFit="1" customWidth="1"/>
    <col min="166" max="166" width="17.85546875" bestFit="1" customWidth="1"/>
    <col min="167" max="167" width="29.85546875" bestFit="1" customWidth="1"/>
    <col min="168" max="168" width="17.85546875" bestFit="1" customWidth="1"/>
    <col min="169" max="169" width="29.85546875" bestFit="1" customWidth="1"/>
    <col min="170" max="170" width="17.85546875" bestFit="1" customWidth="1"/>
    <col min="171" max="171" width="29.85546875" bestFit="1" customWidth="1"/>
    <col min="172" max="172" width="17.85546875" bestFit="1" customWidth="1"/>
    <col min="173" max="173" width="29.85546875" bestFit="1" customWidth="1"/>
    <col min="174" max="174" width="17.85546875" bestFit="1" customWidth="1"/>
    <col min="175" max="175" width="29.85546875" bestFit="1" customWidth="1"/>
    <col min="176" max="176" width="17.85546875" bestFit="1" customWidth="1"/>
    <col min="177" max="177" width="29.85546875" bestFit="1" customWidth="1"/>
    <col min="178" max="178" width="17.85546875" bestFit="1" customWidth="1"/>
    <col min="179" max="179" width="29.85546875" bestFit="1" customWidth="1"/>
    <col min="180" max="180" width="17.85546875" bestFit="1" customWidth="1"/>
    <col min="181" max="181" width="29.85546875" bestFit="1" customWidth="1"/>
    <col min="182" max="182" width="17.85546875" bestFit="1" customWidth="1"/>
    <col min="183" max="183" width="29.85546875" bestFit="1" customWidth="1"/>
    <col min="184" max="184" width="17.85546875" bestFit="1" customWidth="1"/>
    <col min="185" max="185" width="29.85546875" bestFit="1" customWidth="1"/>
    <col min="186" max="186" width="17.85546875" bestFit="1" customWidth="1"/>
    <col min="187" max="187" width="29.85546875" bestFit="1" customWidth="1"/>
    <col min="188" max="188" width="17.85546875" bestFit="1" customWidth="1"/>
    <col min="189" max="189" width="29.85546875" bestFit="1" customWidth="1"/>
    <col min="190" max="190" width="17.85546875" bestFit="1" customWidth="1"/>
    <col min="191" max="191" width="29.85546875" bestFit="1" customWidth="1"/>
    <col min="192" max="192" width="17.85546875" bestFit="1" customWidth="1"/>
    <col min="193" max="193" width="34.85546875" bestFit="1" customWidth="1"/>
    <col min="194" max="194" width="31.140625" bestFit="1" customWidth="1"/>
  </cols>
  <sheetData>
    <row r="11" spans="1:3" x14ac:dyDescent="0.25">
      <c r="A11" s="13" t="s">
        <v>14</v>
      </c>
      <c r="B11" t="s">
        <v>96</v>
      </c>
      <c r="C11" t="s">
        <v>100</v>
      </c>
    </row>
    <row r="12" spans="1:3" x14ac:dyDescent="0.25">
      <c r="A12" s="14" t="s">
        <v>20</v>
      </c>
      <c r="B12" s="1"/>
      <c r="C12" s="1"/>
    </row>
    <row r="13" spans="1:3" x14ac:dyDescent="0.25">
      <c r="A13" s="15" t="s">
        <v>26</v>
      </c>
      <c r="B13" s="1">
        <v>15</v>
      </c>
      <c r="C13" s="1">
        <v>4</v>
      </c>
    </row>
    <row r="14" spans="1:3" x14ac:dyDescent="0.25">
      <c r="A14" s="15" t="s">
        <v>27</v>
      </c>
      <c r="B14" s="1">
        <v>9.3333333333333339</v>
      </c>
      <c r="C14" s="1">
        <v>3</v>
      </c>
    </row>
    <row r="15" spans="1:3" x14ac:dyDescent="0.25">
      <c r="A15" s="15" t="s">
        <v>28</v>
      </c>
      <c r="B15" s="1">
        <v>16.600000000000001</v>
      </c>
      <c r="C15" s="1">
        <v>5</v>
      </c>
    </row>
    <row r="16" spans="1:3" x14ac:dyDescent="0.25">
      <c r="A16" s="15" t="s">
        <v>29</v>
      </c>
      <c r="B16" s="1">
        <v>17.375</v>
      </c>
      <c r="C16" s="1">
        <v>4</v>
      </c>
    </row>
    <row r="17" spans="1:3" x14ac:dyDescent="0.25">
      <c r="A17" s="15" t="s">
        <v>30</v>
      </c>
      <c r="B17" s="1">
        <v>15.4375</v>
      </c>
      <c r="C17" s="1">
        <v>8</v>
      </c>
    </row>
    <row r="18" spans="1:3" x14ac:dyDescent="0.25">
      <c r="A18" s="15" t="s">
        <v>31</v>
      </c>
      <c r="B18" s="1">
        <v>11.5</v>
      </c>
      <c r="C18" s="1">
        <v>1</v>
      </c>
    </row>
    <row r="19" spans="1:3" x14ac:dyDescent="0.25">
      <c r="A19" s="15" t="s">
        <v>32</v>
      </c>
      <c r="B19" s="1">
        <v>17.8</v>
      </c>
      <c r="C19" s="1">
        <v>5</v>
      </c>
    </row>
    <row r="20" spans="1:3" x14ac:dyDescent="0.25">
      <c r="A20" s="15" t="s">
        <v>33</v>
      </c>
      <c r="B20" s="1">
        <v>14.8</v>
      </c>
      <c r="C20" s="1">
        <v>5</v>
      </c>
    </row>
    <row r="21" spans="1:3" x14ac:dyDescent="0.25">
      <c r="A21" s="15" t="s">
        <v>34</v>
      </c>
      <c r="B21" s="1">
        <v>16.5</v>
      </c>
      <c r="C21" s="1">
        <v>8</v>
      </c>
    </row>
    <row r="22" spans="1:3" x14ac:dyDescent="0.25">
      <c r="A22" s="15" t="s">
        <v>35</v>
      </c>
      <c r="B22" s="1">
        <v>12</v>
      </c>
      <c r="C22" s="1">
        <v>3</v>
      </c>
    </row>
    <row r="23" spans="1:3" x14ac:dyDescent="0.25">
      <c r="A23" s="15" t="s">
        <v>36</v>
      </c>
      <c r="B23" s="1">
        <v>10.333333333333334</v>
      </c>
      <c r="C23" s="1">
        <v>3</v>
      </c>
    </row>
    <row r="24" spans="1:3" x14ac:dyDescent="0.25">
      <c r="A24" s="14" t="s">
        <v>25</v>
      </c>
      <c r="B24" s="1"/>
      <c r="C24" s="1"/>
    </row>
    <row r="25" spans="1:3" x14ac:dyDescent="0.25">
      <c r="A25" s="15" t="s">
        <v>26</v>
      </c>
      <c r="B25" s="1">
        <v>15.5</v>
      </c>
      <c r="C25" s="1">
        <v>5</v>
      </c>
    </row>
    <row r="26" spans="1:3" x14ac:dyDescent="0.25">
      <c r="A26" s="15" t="s">
        <v>27</v>
      </c>
      <c r="B26" s="1">
        <v>18.833333333333332</v>
      </c>
      <c r="C26" s="1">
        <v>6</v>
      </c>
    </row>
    <row r="27" spans="1:3" x14ac:dyDescent="0.25">
      <c r="A27" s="15" t="s">
        <v>28</v>
      </c>
      <c r="B27" s="1">
        <v>15.1875</v>
      </c>
      <c r="C27" s="1">
        <v>8</v>
      </c>
    </row>
    <row r="28" spans="1:3" x14ac:dyDescent="0.25">
      <c r="A28" s="15" t="s">
        <v>29</v>
      </c>
      <c r="B28" s="1">
        <v>17.333333333333332</v>
      </c>
      <c r="C28" s="1">
        <v>3</v>
      </c>
    </row>
    <row r="29" spans="1:3" x14ac:dyDescent="0.25">
      <c r="A29" s="15" t="s">
        <v>30</v>
      </c>
      <c r="B29" s="1">
        <v>16.083333333333332</v>
      </c>
      <c r="C29" s="1">
        <v>6</v>
      </c>
    </row>
    <row r="30" spans="1:3" x14ac:dyDescent="0.25">
      <c r="A30" s="15" t="s">
        <v>31</v>
      </c>
      <c r="B30" s="1">
        <v>13.666666666666666</v>
      </c>
      <c r="C30" s="1">
        <v>3</v>
      </c>
    </row>
    <row r="31" spans="1:3" x14ac:dyDescent="0.25">
      <c r="A31" s="15" t="s">
        <v>32</v>
      </c>
      <c r="B31" s="1">
        <v>11.5625</v>
      </c>
      <c r="C31" s="1">
        <v>8</v>
      </c>
    </row>
    <row r="32" spans="1:3" x14ac:dyDescent="0.25">
      <c r="A32" s="15" t="s">
        <v>33</v>
      </c>
      <c r="B32" s="1">
        <v>13.5</v>
      </c>
      <c r="C32" s="1">
        <v>7</v>
      </c>
    </row>
    <row r="33" spans="1:3" x14ac:dyDescent="0.25">
      <c r="A33" s="15" t="s">
        <v>34</v>
      </c>
      <c r="B33" s="1">
        <v>20.166666666666668</v>
      </c>
      <c r="C33" s="1">
        <v>3</v>
      </c>
    </row>
    <row r="34" spans="1:3" x14ac:dyDescent="0.25">
      <c r="A34" s="15" t="s">
        <v>35</v>
      </c>
      <c r="B34" s="1">
        <v>9.75</v>
      </c>
      <c r="C34" s="1">
        <v>2</v>
      </c>
    </row>
    <row r="38" spans="1:3" x14ac:dyDescent="0.25">
      <c r="A38" s="13" t="s">
        <v>96</v>
      </c>
      <c r="B38" s="13" t="s">
        <v>82</v>
      </c>
    </row>
    <row r="39" spans="1:3" x14ac:dyDescent="0.25">
      <c r="A39" s="13" t="s">
        <v>14</v>
      </c>
      <c r="B39" t="s">
        <v>74</v>
      </c>
      <c r="C39" t="s">
        <v>73</v>
      </c>
    </row>
    <row r="40" spans="1:3" x14ac:dyDescent="0.25">
      <c r="A40" s="14" t="s">
        <v>20</v>
      </c>
      <c r="B40" s="1"/>
      <c r="C40" s="1"/>
    </row>
    <row r="41" spans="1:3" x14ac:dyDescent="0.25">
      <c r="A41" s="15" t="s">
        <v>26</v>
      </c>
      <c r="B41" s="1">
        <v>11.5</v>
      </c>
      <c r="C41" s="1">
        <v>16.166666666666668</v>
      </c>
    </row>
    <row r="42" spans="1:3" x14ac:dyDescent="0.25">
      <c r="A42" s="15" t="s">
        <v>27</v>
      </c>
      <c r="B42" s="1">
        <v>9.3333333333333339</v>
      </c>
      <c r="C42" s="1"/>
    </row>
    <row r="43" spans="1:3" x14ac:dyDescent="0.25">
      <c r="A43" s="15" t="s">
        <v>28</v>
      </c>
      <c r="B43" s="1">
        <v>12.5</v>
      </c>
      <c r="C43" s="1">
        <v>19.333333333333332</v>
      </c>
    </row>
    <row r="44" spans="1:3" x14ac:dyDescent="0.25">
      <c r="A44" s="15" t="s">
        <v>29</v>
      </c>
      <c r="B44" s="1">
        <v>18.25</v>
      </c>
      <c r="C44" s="1">
        <v>16.5</v>
      </c>
    </row>
    <row r="45" spans="1:3" x14ac:dyDescent="0.25">
      <c r="A45" s="15" t="s">
        <v>30</v>
      </c>
      <c r="B45" s="1">
        <v>14.333333333333334</v>
      </c>
      <c r="C45" s="1">
        <v>18.75</v>
      </c>
    </row>
    <row r="46" spans="1:3" x14ac:dyDescent="0.25">
      <c r="A46" s="15" t="s">
        <v>31</v>
      </c>
      <c r="B46" s="1">
        <v>11.5</v>
      </c>
      <c r="C46" s="1"/>
    </row>
    <row r="47" spans="1:3" x14ac:dyDescent="0.25">
      <c r="A47" s="15" t="s">
        <v>32</v>
      </c>
      <c r="B47" s="1">
        <v>18.666666666666668</v>
      </c>
      <c r="C47" s="1">
        <v>16.5</v>
      </c>
    </row>
    <row r="48" spans="1:3" x14ac:dyDescent="0.25">
      <c r="A48" s="15" t="s">
        <v>33</v>
      </c>
      <c r="B48" s="1">
        <v>15.5</v>
      </c>
      <c r="C48" s="1">
        <v>14.625</v>
      </c>
    </row>
    <row r="49" spans="1:3" x14ac:dyDescent="0.25">
      <c r="A49" s="15" t="s">
        <v>34</v>
      </c>
      <c r="B49" s="1">
        <v>15.75</v>
      </c>
      <c r="C49" s="1">
        <v>16.75</v>
      </c>
    </row>
    <row r="50" spans="1:3" x14ac:dyDescent="0.25">
      <c r="A50" s="15" t="s">
        <v>35</v>
      </c>
      <c r="B50" s="1"/>
      <c r="C50" s="1">
        <v>12</v>
      </c>
    </row>
    <row r="51" spans="1:3" x14ac:dyDescent="0.25">
      <c r="A51" s="15" t="s">
        <v>36</v>
      </c>
      <c r="B51" s="1">
        <v>7</v>
      </c>
      <c r="C51" s="1">
        <v>12</v>
      </c>
    </row>
    <row r="52" spans="1:3" x14ac:dyDescent="0.25">
      <c r="A52" s="14" t="s">
        <v>25</v>
      </c>
      <c r="B52" s="1"/>
      <c r="C52" s="1"/>
    </row>
    <row r="53" spans="1:3" x14ac:dyDescent="0.25">
      <c r="A53" s="15" t="s">
        <v>26</v>
      </c>
      <c r="B53" s="1">
        <v>14.5</v>
      </c>
      <c r="C53" s="1">
        <v>17</v>
      </c>
    </row>
    <row r="54" spans="1:3" x14ac:dyDescent="0.25">
      <c r="A54" s="15" t="s">
        <v>27</v>
      </c>
      <c r="B54" s="1">
        <v>20.5</v>
      </c>
      <c r="C54" s="1">
        <v>17.166666666666668</v>
      </c>
    </row>
    <row r="55" spans="1:3" x14ac:dyDescent="0.25">
      <c r="A55" s="15" t="s">
        <v>28</v>
      </c>
      <c r="B55" s="1">
        <v>15.4</v>
      </c>
      <c r="C55" s="1">
        <v>14.833333333333334</v>
      </c>
    </row>
    <row r="56" spans="1:3" x14ac:dyDescent="0.25">
      <c r="A56" s="15" t="s">
        <v>29</v>
      </c>
      <c r="B56" s="1"/>
      <c r="C56" s="1">
        <v>17.333333333333332</v>
      </c>
    </row>
    <row r="57" spans="1:3" x14ac:dyDescent="0.25">
      <c r="A57" s="15" t="s">
        <v>30</v>
      </c>
      <c r="B57" s="1">
        <v>16</v>
      </c>
      <c r="C57" s="1">
        <v>16.5</v>
      </c>
    </row>
    <row r="58" spans="1:3" x14ac:dyDescent="0.25">
      <c r="A58" s="15" t="s">
        <v>31</v>
      </c>
      <c r="B58" s="1">
        <v>19.5</v>
      </c>
      <c r="C58" s="1">
        <v>10.75</v>
      </c>
    </row>
    <row r="59" spans="1:3" x14ac:dyDescent="0.25">
      <c r="A59" s="15" t="s">
        <v>32</v>
      </c>
      <c r="B59" s="1">
        <v>11.5</v>
      </c>
      <c r="C59" s="1">
        <v>11.625</v>
      </c>
    </row>
    <row r="60" spans="1:3" x14ac:dyDescent="0.25">
      <c r="A60" s="15" t="s">
        <v>33</v>
      </c>
      <c r="B60" s="1">
        <v>10.875</v>
      </c>
      <c r="C60" s="1">
        <v>17</v>
      </c>
    </row>
    <row r="61" spans="1:3" x14ac:dyDescent="0.25">
      <c r="A61" s="15" t="s">
        <v>34</v>
      </c>
      <c r="B61" s="1">
        <v>23.25</v>
      </c>
      <c r="C61" s="1">
        <v>14</v>
      </c>
    </row>
    <row r="62" spans="1:3" x14ac:dyDescent="0.25">
      <c r="A62" s="15" t="s">
        <v>35</v>
      </c>
      <c r="B62" s="1">
        <v>9.5</v>
      </c>
      <c r="C62" s="1">
        <v>10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8771-61CD-4C11-95AD-CA5B02100F0E}">
  <sheetPr>
    <tabColor rgb="FFC00000"/>
  </sheetPr>
  <dimension ref="A3:E4"/>
  <sheetViews>
    <sheetView showGridLines="0" tabSelected="1" zoomScale="80" zoomScaleNormal="80" workbookViewId="0"/>
  </sheetViews>
  <sheetFormatPr defaultRowHeight="15" x14ac:dyDescent="0.25"/>
  <cols>
    <col min="1" max="1" width="18.85546875" style="43" customWidth="1"/>
    <col min="2" max="3" width="16.7109375" style="43" customWidth="1"/>
    <col min="4" max="4" width="25" style="43" customWidth="1"/>
    <col min="5" max="5" width="17.140625" style="43" bestFit="1" customWidth="1"/>
    <col min="6" max="7" width="7.140625" style="43" bestFit="1" customWidth="1"/>
    <col min="8" max="10" width="6.5703125" style="43" customWidth="1"/>
    <col min="11" max="11" width="5.42578125" style="43" customWidth="1"/>
    <col min="12" max="13" width="5" style="43" customWidth="1"/>
    <col min="14" max="14" width="5.28515625" style="43" customWidth="1"/>
    <col min="15" max="15" width="5.5703125" style="43" customWidth="1"/>
    <col min="16" max="16" width="5.28515625" style="43" customWidth="1"/>
    <col min="17" max="17" width="5.85546875" style="43" customWidth="1"/>
    <col min="18" max="18" width="15.140625" style="43" customWidth="1"/>
    <col min="19" max="19" width="13.28515625" style="43" customWidth="1"/>
    <col min="20" max="20" width="13.42578125" style="43" customWidth="1"/>
    <col min="21" max="21" width="15.85546875" style="43" customWidth="1"/>
    <col min="22" max="22" width="14.5703125" style="43" customWidth="1"/>
    <col min="23" max="23" width="28.85546875" style="43" customWidth="1"/>
    <col min="24" max="16384" width="9.140625" style="43"/>
  </cols>
  <sheetData>
    <row r="3" spans="1:5" ht="24" customHeight="1" x14ac:dyDescent="0.25">
      <c r="A3" s="41"/>
      <c r="B3" s="42"/>
      <c r="C3" s="42"/>
      <c r="E3" s="44"/>
    </row>
    <row r="4" spans="1:5" ht="19.5" x14ac:dyDescent="0.25">
      <c r="A4" s="42"/>
      <c r="B4" s="42"/>
      <c r="C4" s="4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3CB2-3F20-4CA0-806D-F17621ED7964}">
  <dimension ref="C4:Q32"/>
  <sheetViews>
    <sheetView showGridLines="0" workbookViewId="0">
      <selection activeCell="J21" sqref="J21"/>
    </sheetView>
  </sheetViews>
  <sheetFormatPr defaultRowHeight="15" x14ac:dyDescent="0.25"/>
  <cols>
    <col min="4" max="4" width="29.140625" bestFit="1" customWidth="1"/>
  </cols>
  <sheetData>
    <row r="4" spans="3:15" ht="15.75" thickBot="1" x14ac:dyDescent="0.3"/>
    <row r="5" spans="3:15" x14ac:dyDescent="0.25">
      <c r="C5" t="s">
        <v>0</v>
      </c>
      <c r="D5" s="23" t="s">
        <v>1</v>
      </c>
      <c r="E5" s="23" t="s">
        <v>101</v>
      </c>
      <c r="F5" s="23" t="s">
        <v>102</v>
      </c>
      <c r="G5" s="23" t="s">
        <v>103</v>
      </c>
      <c r="H5" s="23" t="s">
        <v>104</v>
      </c>
      <c r="I5" s="23" t="s">
        <v>105</v>
      </c>
      <c r="J5" s="23" t="s">
        <v>106</v>
      </c>
      <c r="K5" s="23" t="s">
        <v>107</v>
      </c>
      <c r="L5" s="23" t="s">
        <v>108</v>
      </c>
      <c r="M5" s="23" t="s">
        <v>109</v>
      </c>
      <c r="N5" s="23" t="s">
        <v>16</v>
      </c>
      <c r="O5" s="23" t="s">
        <v>17</v>
      </c>
    </row>
    <row r="6" spans="3:15" x14ac:dyDescent="0.25">
      <c r="C6">
        <v>1</v>
      </c>
      <c r="D6" s="21" t="s">
        <v>4</v>
      </c>
      <c r="E6" s="24">
        <v>1</v>
      </c>
      <c r="F6" s="24"/>
      <c r="G6" s="24"/>
      <c r="H6" s="24"/>
      <c r="I6" s="24"/>
      <c r="J6" s="24"/>
      <c r="K6" s="24"/>
      <c r="L6" s="24"/>
      <c r="M6" s="24"/>
      <c r="N6" s="24"/>
      <c r="O6" s="24"/>
    </row>
    <row r="7" spans="3:15" x14ac:dyDescent="0.25">
      <c r="C7">
        <v>2</v>
      </c>
      <c r="D7" s="21" t="s">
        <v>5</v>
      </c>
      <c r="E7" s="24">
        <v>8.8487165527626949E-2</v>
      </c>
      <c r="F7" s="24">
        <v>1</v>
      </c>
      <c r="G7" s="24"/>
      <c r="H7" s="24"/>
      <c r="I7" s="24"/>
      <c r="J7" s="24"/>
      <c r="K7" s="24"/>
      <c r="L7" s="24"/>
      <c r="M7" s="24"/>
      <c r="N7" s="24"/>
      <c r="O7" s="24"/>
    </row>
    <row r="8" spans="3:15" x14ac:dyDescent="0.25">
      <c r="C8">
        <v>3</v>
      </c>
      <c r="D8" s="21" t="s">
        <v>6</v>
      </c>
      <c r="E8" s="24">
        <v>1.3169151354328806E-2</v>
      </c>
      <c r="F8" s="24">
        <v>-7.1076186848773093E-2</v>
      </c>
      <c r="G8" s="24">
        <v>1</v>
      </c>
      <c r="H8" s="24"/>
      <c r="I8" s="24"/>
      <c r="J8" s="24"/>
      <c r="K8" s="24"/>
      <c r="L8" s="24"/>
      <c r="M8" s="24"/>
      <c r="N8" s="24"/>
      <c r="O8" s="24"/>
    </row>
    <row r="9" spans="3:15" x14ac:dyDescent="0.25">
      <c r="C9">
        <v>4</v>
      </c>
      <c r="D9" s="21" t="s">
        <v>7</v>
      </c>
      <c r="E9" s="24">
        <v>-0.11087038193801244</v>
      </c>
      <c r="F9" s="24">
        <v>0.14742989185394853</v>
      </c>
      <c r="G9" s="24">
        <v>6.3708712358241049E-2</v>
      </c>
      <c r="H9" s="24">
        <v>1</v>
      </c>
      <c r="I9" s="24"/>
      <c r="J9" s="24"/>
      <c r="K9" s="24"/>
      <c r="L9" s="24"/>
      <c r="M9" s="24"/>
      <c r="N9" s="24"/>
      <c r="O9" s="24"/>
    </row>
    <row r="10" spans="3:15" x14ac:dyDescent="0.25">
      <c r="C10">
        <v>5</v>
      </c>
      <c r="D10" s="21" t="s">
        <v>8</v>
      </c>
      <c r="E10" s="24">
        <v>-6.5532924380473631E-2</v>
      </c>
      <c r="F10" s="24">
        <v>7.741851252109333E-2</v>
      </c>
      <c r="G10" s="24">
        <v>0.19697720552689138</v>
      </c>
      <c r="H10" s="24">
        <v>0.13767014491111443</v>
      </c>
      <c r="I10" s="24">
        <v>1</v>
      </c>
      <c r="J10" s="24"/>
      <c r="K10" s="24"/>
      <c r="L10" s="24"/>
      <c r="M10" s="24"/>
      <c r="N10" s="24"/>
      <c r="O10" s="24"/>
    </row>
    <row r="11" spans="3:15" x14ac:dyDescent="0.25">
      <c r="C11" s="28">
        <v>6</v>
      </c>
      <c r="D11" s="29" t="s">
        <v>9</v>
      </c>
      <c r="E11" s="30">
        <v>8.686795964657465E-2</v>
      </c>
      <c r="F11" s="30">
        <v>4.342690207245687E-2</v>
      </c>
      <c r="G11" s="30">
        <v>-0.2787890402623438</v>
      </c>
      <c r="H11" s="30">
        <v>-2.2384031629532303E-2</v>
      </c>
      <c r="I11" s="30">
        <v>-0.18409935746643491</v>
      </c>
      <c r="J11" s="30">
        <v>1</v>
      </c>
      <c r="K11" s="24"/>
      <c r="L11" s="24"/>
      <c r="M11" s="24"/>
      <c r="N11" s="24"/>
      <c r="O11" s="24"/>
    </row>
    <row r="12" spans="3:15" x14ac:dyDescent="0.25">
      <c r="C12">
        <v>7</v>
      </c>
      <c r="D12" s="21" t="s">
        <v>10</v>
      </c>
      <c r="E12" s="24">
        <v>1.0823147548554044E-2</v>
      </c>
      <c r="F12" s="24">
        <v>0.17236362144284753</v>
      </c>
      <c r="G12" s="24">
        <v>3.1162384538769714E-2</v>
      </c>
      <c r="H12" s="24">
        <v>0.11380527962018361</v>
      </c>
      <c r="I12" s="24">
        <v>7.240773980317132E-2</v>
      </c>
      <c r="J12" s="30">
        <v>9.9517083318335142E-2</v>
      </c>
      <c r="K12" s="24">
        <v>1</v>
      </c>
      <c r="L12" s="24"/>
      <c r="M12" s="24"/>
      <c r="N12" s="24"/>
      <c r="O12" s="24"/>
    </row>
    <row r="13" spans="3:15" x14ac:dyDescent="0.25">
      <c r="C13">
        <v>8</v>
      </c>
      <c r="D13" s="21" t="s">
        <v>54</v>
      </c>
      <c r="E13" s="24">
        <v>2.8176586236210811E-2</v>
      </c>
      <c r="F13" s="24">
        <v>0.15117692232710697</v>
      </c>
      <c r="G13" s="24">
        <v>-0.13900187834894839</v>
      </c>
      <c r="H13" s="24">
        <v>0.22628791911471172</v>
      </c>
      <c r="I13" s="24">
        <v>2.7209435019015009E-2</v>
      </c>
      <c r="J13" s="30">
        <v>8.6498028480356148E-2</v>
      </c>
      <c r="K13" s="24">
        <v>7.0672832229708646E-2</v>
      </c>
      <c r="L13" s="24">
        <v>1</v>
      </c>
      <c r="M13" s="24"/>
      <c r="N13" s="24"/>
      <c r="O13" s="24"/>
    </row>
    <row r="14" spans="3:15" x14ac:dyDescent="0.25">
      <c r="C14">
        <v>9</v>
      </c>
      <c r="D14" s="21" t="s">
        <v>11</v>
      </c>
      <c r="E14" s="24">
        <v>2.8176586236210815E-2</v>
      </c>
      <c r="F14" s="24">
        <v>0.15117692232710708</v>
      </c>
      <c r="G14" s="24">
        <v>-0.13900187834894839</v>
      </c>
      <c r="H14" s="24">
        <v>0.22628791911471188</v>
      </c>
      <c r="I14" s="24">
        <v>2.7209435019015005E-2</v>
      </c>
      <c r="J14" s="30">
        <v>8.6498028480356273E-2</v>
      </c>
      <c r="K14" s="24">
        <v>7.0672832229708632E-2</v>
      </c>
      <c r="L14" s="24">
        <v>1.0000000000000004</v>
      </c>
      <c r="M14" s="24">
        <v>1</v>
      </c>
      <c r="N14" s="24"/>
      <c r="O14" s="24"/>
    </row>
    <row r="15" spans="3:15" x14ac:dyDescent="0.25">
      <c r="C15">
        <v>10</v>
      </c>
      <c r="D15" s="21" t="s">
        <v>12</v>
      </c>
      <c r="E15" s="24">
        <v>0.13852757696959336</v>
      </c>
      <c r="F15" s="24">
        <v>6.1572100474044489E-2</v>
      </c>
      <c r="G15" s="24">
        <v>-3.2275938632980429E-2</v>
      </c>
      <c r="H15" s="24">
        <v>-8.1124539043131647E-2</v>
      </c>
      <c r="I15" s="24">
        <v>5.5488443543184447E-2</v>
      </c>
      <c r="J15" s="30">
        <v>-0.26344896873963575</v>
      </c>
      <c r="K15" s="24">
        <v>8.0765912171950477E-2</v>
      </c>
      <c r="L15" s="24">
        <v>7.4131118467003643E-3</v>
      </c>
      <c r="M15" s="24">
        <v>7.4131118467003782E-3</v>
      </c>
      <c r="N15" s="24">
        <v>1</v>
      </c>
      <c r="O15" s="24"/>
    </row>
    <row r="16" spans="3:15" ht="15.75" thickBot="1" x14ac:dyDescent="0.3">
      <c r="C16">
        <v>11</v>
      </c>
      <c r="D16" s="22" t="s">
        <v>13</v>
      </c>
      <c r="E16" s="25">
        <v>-1.9853763034425369E-2</v>
      </c>
      <c r="F16" s="25">
        <v>0.15965667477160631</v>
      </c>
      <c r="G16" s="25">
        <v>-3.6267969875774297E-2</v>
      </c>
      <c r="H16" s="25">
        <v>-7.0478425954332402E-2</v>
      </c>
      <c r="I16" s="25">
        <v>-1.1541369047468235E-2</v>
      </c>
      <c r="J16" s="31">
        <v>-1.949264975046729E-2</v>
      </c>
      <c r="K16" s="25">
        <v>5.3452489635075019E-2</v>
      </c>
      <c r="L16" s="25">
        <v>-6.9554556105200754E-2</v>
      </c>
      <c r="M16" s="25">
        <v>-6.9554556105200782E-2</v>
      </c>
      <c r="N16" s="25">
        <v>7.9628420701199548E-2</v>
      </c>
      <c r="O16" s="25">
        <v>1</v>
      </c>
    </row>
    <row r="18" spans="3:17" ht="15.75" thickBot="1" x14ac:dyDescent="0.3"/>
    <row r="19" spans="3:17" x14ac:dyDescent="0.25">
      <c r="C19" t="s">
        <v>0</v>
      </c>
      <c r="D19" s="23" t="s">
        <v>1</v>
      </c>
      <c r="E19" s="23" t="s">
        <v>101</v>
      </c>
      <c r="F19" s="23" t="s">
        <v>102</v>
      </c>
      <c r="G19" s="23" t="s">
        <v>103</v>
      </c>
      <c r="H19" s="23" t="s">
        <v>104</v>
      </c>
      <c r="I19" s="23" t="s">
        <v>105</v>
      </c>
      <c r="J19" s="23" t="s">
        <v>106</v>
      </c>
      <c r="K19" s="23" t="s">
        <v>107</v>
      </c>
      <c r="L19" s="23" t="s">
        <v>108</v>
      </c>
      <c r="M19" s="23" t="s">
        <v>109</v>
      </c>
      <c r="N19" s="23" t="s">
        <v>16</v>
      </c>
      <c r="O19" s="23" t="s">
        <v>17</v>
      </c>
      <c r="P19" s="23" t="s">
        <v>18</v>
      </c>
      <c r="Q19" s="23" t="s">
        <v>19</v>
      </c>
    </row>
    <row r="20" spans="3:17" x14ac:dyDescent="0.25">
      <c r="C20">
        <v>1</v>
      </c>
      <c r="D20" s="21" t="s">
        <v>2</v>
      </c>
      <c r="E20" s="24">
        <v>1</v>
      </c>
      <c r="F20" s="24"/>
      <c r="G20" s="24"/>
      <c r="H20" s="24"/>
      <c r="I20" s="24"/>
      <c r="J20" s="24"/>
      <c r="K20" s="24"/>
      <c r="L20" s="24"/>
      <c r="M20" s="24"/>
      <c r="N20" s="24"/>
      <c r="O20" s="24"/>
      <c r="P20" s="24"/>
      <c r="Q20" s="24"/>
    </row>
    <row r="21" spans="3:17" x14ac:dyDescent="0.25">
      <c r="C21">
        <v>2</v>
      </c>
      <c r="D21" s="21" t="s">
        <v>3</v>
      </c>
      <c r="E21" s="24">
        <v>-2.8568325824050309E-2</v>
      </c>
      <c r="F21" s="24">
        <v>1</v>
      </c>
      <c r="G21" s="24"/>
      <c r="H21" s="24"/>
      <c r="I21" s="24"/>
      <c r="J21" s="24"/>
      <c r="K21" s="24"/>
      <c r="L21" s="24"/>
      <c r="M21" s="24"/>
      <c r="N21" s="24"/>
      <c r="O21" s="24"/>
      <c r="P21" s="24"/>
      <c r="Q21" s="24"/>
    </row>
    <row r="22" spans="3:17" x14ac:dyDescent="0.25">
      <c r="C22">
        <v>3</v>
      </c>
      <c r="D22" s="21" t="s">
        <v>86</v>
      </c>
      <c r="E22" s="24">
        <v>-9.2621000907516862E-2</v>
      </c>
      <c r="F22" s="24">
        <v>7.0355895604113344E-2</v>
      </c>
      <c r="G22" s="24">
        <v>1</v>
      </c>
      <c r="H22" s="24"/>
      <c r="I22" s="24"/>
      <c r="J22" s="24"/>
      <c r="K22" s="24"/>
      <c r="L22" s="24"/>
      <c r="M22" s="24"/>
      <c r="N22" s="24"/>
      <c r="O22" s="24"/>
      <c r="P22" s="24"/>
      <c r="Q22" s="24"/>
    </row>
    <row r="23" spans="3:17" x14ac:dyDescent="0.25">
      <c r="C23">
        <v>4</v>
      </c>
      <c r="D23" s="21" t="s">
        <v>45</v>
      </c>
      <c r="E23" s="24">
        <v>-9.2621000907516821E-2</v>
      </c>
      <c r="F23" s="24">
        <v>7.0355895604113233E-2</v>
      </c>
      <c r="G23" s="24">
        <v>0.99999999999999989</v>
      </c>
      <c r="H23" s="24">
        <v>1</v>
      </c>
      <c r="I23" s="24"/>
      <c r="J23" s="24"/>
      <c r="K23" s="24"/>
      <c r="L23" s="24"/>
      <c r="M23" s="24"/>
      <c r="N23" s="24"/>
      <c r="O23" s="24"/>
      <c r="P23" s="24"/>
      <c r="Q23" s="24"/>
    </row>
    <row r="24" spans="3:17" x14ac:dyDescent="0.25">
      <c r="C24">
        <v>5</v>
      </c>
      <c r="D24" s="21" t="s">
        <v>46</v>
      </c>
      <c r="E24" s="24">
        <v>7.5856673097409621E-2</v>
      </c>
      <c r="F24" s="24">
        <v>1.0173459846799616E-2</v>
      </c>
      <c r="G24" s="24">
        <v>0.10164164290145614</v>
      </c>
      <c r="H24" s="24">
        <v>0.10164164290145607</v>
      </c>
      <c r="I24" s="24">
        <v>1</v>
      </c>
      <c r="J24" s="24"/>
      <c r="K24" s="24"/>
      <c r="L24" s="24"/>
      <c r="M24" s="24"/>
      <c r="N24" s="24"/>
      <c r="O24" s="24"/>
      <c r="P24" s="24"/>
      <c r="Q24" s="24"/>
    </row>
    <row r="25" spans="3:17" x14ac:dyDescent="0.25">
      <c r="C25">
        <v>6</v>
      </c>
      <c r="D25" s="21" t="s">
        <v>47</v>
      </c>
      <c r="E25" s="24">
        <v>3.8350095154770759E-2</v>
      </c>
      <c r="F25" s="24">
        <v>0.23989536997148056</v>
      </c>
      <c r="G25" s="24">
        <v>7.4935433017520064E-2</v>
      </c>
      <c r="H25" s="24">
        <v>7.4935433017520078E-2</v>
      </c>
      <c r="I25" s="24">
        <v>1.8797088596414682E-2</v>
      </c>
      <c r="J25" s="24">
        <v>1</v>
      </c>
      <c r="K25" s="24"/>
      <c r="L25" s="24"/>
      <c r="M25" s="24"/>
      <c r="N25" s="24"/>
      <c r="O25" s="24"/>
      <c r="P25" s="24"/>
      <c r="Q25" s="24"/>
    </row>
    <row r="26" spans="3:17" x14ac:dyDescent="0.25">
      <c r="C26">
        <v>7</v>
      </c>
      <c r="D26" s="21" t="s">
        <v>48</v>
      </c>
      <c r="E26" s="24">
        <v>2.8303085223233059E-2</v>
      </c>
      <c r="F26" s="24">
        <v>-4.9701103720648697E-2</v>
      </c>
      <c r="G26" s="24">
        <v>-0.17559312093164656</v>
      </c>
      <c r="H26" s="24">
        <v>-0.17559312093164647</v>
      </c>
      <c r="I26" s="24">
        <v>7.5972757424536759E-4</v>
      </c>
      <c r="J26" s="24">
        <v>-0.11672127497415861</v>
      </c>
      <c r="K26" s="24">
        <v>1</v>
      </c>
      <c r="L26" s="24"/>
      <c r="M26" s="24"/>
      <c r="N26" s="24"/>
      <c r="O26" s="24"/>
      <c r="P26" s="24"/>
      <c r="Q26" s="24"/>
    </row>
    <row r="27" spans="3:17" x14ac:dyDescent="0.25">
      <c r="C27">
        <v>8</v>
      </c>
      <c r="D27" s="21" t="s">
        <v>55</v>
      </c>
      <c r="E27" s="24">
        <v>-0.12665992270174373</v>
      </c>
      <c r="F27" s="24">
        <v>-0.18701358052008746</v>
      </c>
      <c r="G27" s="24">
        <v>-7.9625760217708706E-3</v>
      </c>
      <c r="H27" s="24">
        <v>-7.9625760217709122E-3</v>
      </c>
      <c r="I27" s="24">
        <v>9.1585859976825668E-2</v>
      </c>
      <c r="J27" s="24">
        <v>-0.23658342092924242</v>
      </c>
      <c r="K27" s="24">
        <v>-7.4374668772605304E-2</v>
      </c>
      <c r="L27" s="24">
        <v>1</v>
      </c>
      <c r="M27" s="24"/>
      <c r="N27" s="24"/>
      <c r="O27" s="24"/>
      <c r="P27" s="24"/>
      <c r="Q27" s="24"/>
    </row>
    <row r="28" spans="3:17" x14ac:dyDescent="0.25">
      <c r="C28">
        <v>9</v>
      </c>
      <c r="D28" s="21" t="s">
        <v>49</v>
      </c>
      <c r="E28" s="24">
        <v>-0.12665992270174373</v>
      </c>
      <c r="F28" s="24">
        <v>-0.18701358052008735</v>
      </c>
      <c r="G28" s="24">
        <v>-7.9625760217709313E-3</v>
      </c>
      <c r="H28" s="24">
        <v>-7.9625760217709191E-3</v>
      </c>
      <c r="I28" s="24">
        <v>9.1585859976825626E-2</v>
      </c>
      <c r="J28" s="24">
        <v>-0.23658342092924234</v>
      </c>
      <c r="K28" s="24">
        <v>-7.4374668772605235E-2</v>
      </c>
      <c r="L28" s="24">
        <v>1.0000000000000002</v>
      </c>
      <c r="M28" s="24">
        <v>1</v>
      </c>
      <c r="N28" s="24"/>
      <c r="O28" s="24"/>
      <c r="P28" s="24"/>
      <c r="Q28" s="24"/>
    </row>
    <row r="29" spans="3:17" x14ac:dyDescent="0.25">
      <c r="C29">
        <v>10</v>
      </c>
      <c r="D29" s="21" t="s">
        <v>50</v>
      </c>
      <c r="E29" s="24">
        <v>-0.13180654800155189</v>
      </c>
      <c r="F29" s="24">
        <v>8.6512318609002131E-2</v>
      </c>
      <c r="G29" s="24">
        <v>-0.13821826966834511</v>
      </c>
      <c r="H29" s="24">
        <v>-0.13821826966834505</v>
      </c>
      <c r="I29" s="24">
        <v>1.2418948139771423E-2</v>
      </c>
      <c r="J29" s="24">
        <v>0.19745352699766319</v>
      </c>
      <c r="K29" s="24">
        <v>1.7115976858370827E-2</v>
      </c>
      <c r="L29" s="24">
        <v>0.21402840135544504</v>
      </c>
      <c r="M29" s="24">
        <v>0.2140284013554451</v>
      </c>
      <c r="N29" s="24">
        <v>1</v>
      </c>
      <c r="O29" s="24"/>
      <c r="P29" s="24"/>
      <c r="Q29" s="24"/>
    </row>
    <row r="30" spans="3:17" x14ac:dyDescent="0.25">
      <c r="C30">
        <v>11</v>
      </c>
      <c r="D30" s="21" t="s">
        <v>51</v>
      </c>
      <c r="E30" s="24">
        <v>-0.2218646076228189</v>
      </c>
      <c r="F30" s="24">
        <v>-0.14800387791938094</v>
      </c>
      <c r="G30" s="24">
        <v>6.3393507222507639E-2</v>
      </c>
      <c r="H30" s="24">
        <v>6.3393507222507639E-2</v>
      </c>
      <c r="I30" s="24">
        <v>0.18838361719184546</v>
      </c>
      <c r="J30" s="24">
        <v>1.8923107420250503E-2</v>
      </c>
      <c r="K30" s="24">
        <v>5.6435272998198296E-2</v>
      </c>
      <c r="L30" s="24">
        <v>7.6429702337993191E-2</v>
      </c>
      <c r="M30" s="24">
        <v>7.6429702337993094E-2</v>
      </c>
      <c r="N30" s="24">
        <v>0.12192396607633887</v>
      </c>
      <c r="O30" s="24">
        <v>1</v>
      </c>
      <c r="P30" s="24"/>
      <c r="Q30" s="24"/>
    </row>
    <row r="31" spans="3:17" x14ac:dyDescent="0.25">
      <c r="C31">
        <v>12</v>
      </c>
      <c r="D31" s="21" t="s">
        <v>52</v>
      </c>
      <c r="E31" s="24">
        <v>-2.0250200848442132E-2</v>
      </c>
      <c r="F31" s="24">
        <v>1.1533909698185447E-2</v>
      </c>
      <c r="G31" s="24">
        <v>4.4033925896075354E-2</v>
      </c>
      <c r="H31" s="24">
        <v>4.403392589607534E-2</v>
      </c>
      <c r="I31" s="24">
        <v>-6.3539854100524993E-3</v>
      </c>
      <c r="J31" s="24">
        <v>-6.1952688857636232E-2</v>
      </c>
      <c r="K31" s="24">
        <v>-5.4600862558604989E-2</v>
      </c>
      <c r="L31" s="24">
        <v>-5.6913210844829108E-2</v>
      </c>
      <c r="M31" s="24">
        <v>-5.6913210844829122E-2</v>
      </c>
      <c r="N31" s="24">
        <v>0.17975243191282345</v>
      </c>
      <c r="O31" s="24">
        <v>2.4105151054719231E-2</v>
      </c>
      <c r="P31" s="24">
        <v>1</v>
      </c>
      <c r="Q31" s="24"/>
    </row>
    <row r="32" spans="3:17" ht="15.75" thickBot="1" x14ac:dyDescent="0.3">
      <c r="C32" s="28">
        <v>13</v>
      </c>
      <c r="D32" s="32" t="s">
        <v>53</v>
      </c>
      <c r="E32" s="31">
        <v>0.1947156101107452</v>
      </c>
      <c r="F32" s="31">
        <v>-0.15082818463365091</v>
      </c>
      <c r="G32" s="31">
        <v>2.632647951991942E-2</v>
      </c>
      <c r="H32" s="31">
        <v>2.6326479519919434E-2</v>
      </c>
      <c r="I32" s="31">
        <v>0.12523189301204238</v>
      </c>
      <c r="J32" s="31">
        <v>-1.0113813799926331E-2</v>
      </c>
      <c r="K32" s="31">
        <v>-0.19965984615818169</v>
      </c>
      <c r="L32" s="31">
        <v>4.1451539909911093E-2</v>
      </c>
      <c r="M32" s="31">
        <v>4.1451539909911093E-2</v>
      </c>
      <c r="N32" s="31">
        <v>-5.2829953971878341E-2</v>
      </c>
      <c r="O32" s="31">
        <v>-0.15201731752652831</v>
      </c>
      <c r="P32" s="31">
        <v>4.6476812537634749E-2</v>
      </c>
      <c r="Q32" s="31">
        <v>1</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1"/>
  <sheetViews>
    <sheetView workbookViewId="0">
      <selection activeCell="E2" sqref="E2"/>
    </sheetView>
  </sheetViews>
  <sheetFormatPr defaultRowHeight="15" x14ac:dyDescent="0.25"/>
  <cols>
    <col min="1" max="1" width="10.7109375" bestFit="1" customWidth="1"/>
    <col min="2" max="2" width="8.140625" bestFit="1" customWidth="1"/>
    <col min="3" max="3" width="15.7109375" bestFit="1" customWidth="1"/>
    <col min="4" max="4" width="27.42578125" style="18" bestFit="1" customWidth="1"/>
    <col min="5" max="5" width="27.42578125" style="17" customWidth="1"/>
    <col min="6" max="6" width="28" style="17" bestFit="1" customWidth="1"/>
    <col min="7" max="7" width="30.28515625" bestFit="1" customWidth="1"/>
    <col min="8" max="8" width="31" style="17" bestFit="1" customWidth="1"/>
    <col min="9" max="9" width="31.42578125" style="17" bestFit="1" customWidth="1"/>
    <col min="10" max="10" width="27.5703125" style="18" bestFit="1" customWidth="1"/>
    <col min="11" max="11" width="27.42578125" style="17" bestFit="1" customWidth="1"/>
    <col min="12" max="12" width="25.28515625" style="18" bestFit="1" customWidth="1"/>
    <col min="13" max="13" width="16.5703125" style="17" bestFit="1" customWidth="1"/>
    <col min="14" max="14" width="13.28515625" style="17" bestFit="1" customWidth="1"/>
    <col min="15" max="15" width="16.28515625" style="17" bestFit="1" customWidth="1"/>
    <col min="16" max="16" width="21" style="17" bestFit="1" customWidth="1"/>
    <col min="17" max="17" width="15.42578125" style="17" bestFit="1" customWidth="1"/>
    <col min="19" max="19" width="18.5703125" bestFit="1" customWidth="1"/>
  </cols>
  <sheetData>
    <row r="1" spans="1:19" x14ac:dyDescent="0.25">
      <c r="A1" t="s">
        <v>2</v>
      </c>
      <c r="B1" t="s">
        <v>3</v>
      </c>
      <c r="C1" t="s">
        <v>4</v>
      </c>
      <c r="D1" s="18" t="s">
        <v>5</v>
      </c>
      <c r="E1" s="17" t="s">
        <v>6</v>
      </c>
      <c r="F1" s="17" t="s">
        <v>7</v>
      </c>
      <c r="G1" t="s">
        <v>8</v>
      </c>
      <c r="H1" s="17" t="s">
        <v>9</v>
      </c>
      <c r="I1" s="17" t="s">
        <v>10</v>
      </c>
      <c r="J1" s="18" t="s">
        <v>54</v>
      </c>
      <c r="K1" s="17" t="s">
        <v>11</v>
      </c>
      <c r="L1" s="18" t="s">
        <v>12</v>
      </c>
      <c r="M1" s="17" t="s">
        <v>13</v>
      </c>
      <c r="N1" t="s">
        <v>92</v>
      </c>
      <c r="O1" t="s">
        <v>93</v>
      </c>
      <c r="P1" t="s">
        <v>94</v>
      </c>
      <c r="Q1" t="s">
        <v>95</v>
      </c>
    </row>
    <row r="2" spans="1:19" x14ac:dyDescent="0.25">
      <c r="A2" s="2">
        <v>45564</v>
      </c>
      <c r="B2" s="3">
        <v>0.18333333333333332</v>
      </c>
      <c r="C2" s="17">
        <v>128</v>
      </c>
      <c r="D2" s="18">
        <v>13.47</v>
      </c>
      <c r="E2" s="17">
        <v>2550</v>
      </c>
      <c r="F2" s="17">
        <v>964</v>
      </c>
      <c r="G2" s="17">
        <v>140</v>
      </c>
      <c r="H2" s="17">
        <v>33</v>
      </c>
      <c r="I2" s="17">
        <v>114</v>
      </c>
      <c r="J2" s="18">
        <f>CONVERT(drilling_equipment_data[[#This Row],[Downhole_Temperature_F]],"F","C")</f>
        <v>117.22222222222221</v>
      </c>
      <c r="K2" s="17">
        <v>243</v>
      </c>
      <c r="L2" s="18">
        <v>0.99</v>
      </c>
      <c r="M2" s="17">
        <v>3688</v>
      </c>
      <c r="N2" t="s">
        <v>25</v>
      </c>
      <c r="O2" t="s">
        <v>23</v>
      </c>
      <c r="P2">
        <v>9</v>
      </c>
      <c r="Q2" t="s">
        <v>34</v>
      </c>
    </row>
    <row r="3" spans="1:19" x14ac:dyDescent="0.25">
      <c r="A3" s="2">
        <v>45562</v>
      </c>
      <c r="B3" s="3">
        <v>0.44236111111111109</v>
      </c>
      <c r="C3" s="17">
        <v>109</v>
      </c>
      <c r="D3" s="18">
        <v>10.62</v>
      </c>
      <c r="E3" s="17">
        <v>4009</v>
      </c>
      <c r="F3" s="17">
        <v>1009</v>
      </c>
      <c r="G3" s="17">
        <v>164</v>
      </c>
      <c r="H3" s="17">
        <v>23</v>
      </c>
      <c r="I3" s="17">
        <v>53</v>
      </c>
      <c r="J3" s="18">
        <f>CONVERT(drilling_equipment_data[[#This Row],[Downhole_Temperature_F]],"F","C")</f>
        <v>80.555555555555557</v>
      </c>
      <c r="K3" s="17">
        <v>177</v>
      </c>
      <c r="L3" s="18">
        <v>1.17</v>
      </c>
      <c r="M3" s="17">
        <v>3306</v>
      </c>
      <c r="N3" t="s">
        <v>25</v>
      </c>
      <c r="O3" t="s">
        <v>23</v>
      </c>
      <c r="P3">
        <v>9</v>
      </c>
      <c r="Q3" t="s">
        <v>34</v>
      </c>
      <c r="S3" t="s">
        <v>116</v>
      </c>
    </row>
    <row r="4" spans="1:19" x14ac:dyDescent="0.25">
      <c r="A4" s="2">
        <v>45562</v>
      </c>
      <c r="B4" s="3">
        <v>6.5972222222222224E-2</v>
      </c>
      <c r="C4" s="17">
        <v>112</v>
      </c>
      <c r="D4" s="18">
        <v>14.9</v>
      </c>
      <c r="E4" s="17">
        <v>3834</v>
      </c>
      <c r="F4" s="17">
        <v>1149</v>
      </c>
      <c r="G4" s="17">
        <v>196</v>
      </c>
      <c r="H4" s="17">
        <v>30</v>
      </c>
      <c r="I4" s="17">
        <v>109</v>
      </c>
      <c r="J4" s="18">
        <f>CONVERT(drilling_equipment_data[[#This Row],[Downhole_Temperature_F]],"F","C")</f>
        <v>97.777777777777771</v>
      </c>
      <c r="K4" s="17">
        <v>208</v>
      </c>
      <c r="L4" s="18">
        <v>1.38</v>
      </c>
      <c r="M4" s="17">
        <v>1982</v>
      </c>
      <c r="N4" t="s">
        <v>25</v>
      </c>
      <c r="O4" t="s">
        <v>23</v>
      </c>
      <c r="P4">
        <v>9</v>
      </c>
      <c r="Q4" t="s">
        <v>34</v>
      </c>
      <c r="S4" s="17">
        <f>AVERAGE(H:H)</f>
        <v>30.58</v>
      </c>
    </row>
    <row r="5" spans="1:19" x14ac:dyDescent="0.25">
      <c r="A5" s="2">
        <v>45549</v>
      </c>
      <c r="B5" s="3">
        <v>4.791666666666667E-2</v>
      </c>
      <c r="C5" s="17">
        <v>111</v>
      </c>
      <c r="D5" s="18">
        <v>13.23</v>
      </c>
      <c r="E5" s="17">
        <v>2691</v>
      </c>
      <c r="F5" s="17">
        <v>1474</v>
      </c>
      <c r="G5" s="17">
        <v>144</v>
      </c>
      <c r="H5" s="17">
        <v>26</v>
      </c>
      <c r="I5" s="17">
        <v>104</v>
      </c>
      <c r="J5" s="18">
        <f>CONVERT(drilling_equipment_data[[#This Row],[Downhole_Temperature_F]],"F","C")</f>
        <v>85.555555555555557</v>
      </c>
      <c r="K5" s="17">
        <v>186</v>
      </c>
      <c r="L5" s="18">
        <v>1.46</v>
      </c>
      <c r="M5" s="17">
        <v>2645</v>
      </c>
      <c r="N5" t="s">
        <v>25</v>
      </c>
      <c r="O5" t="s">
        <v>23</v>
      </c>
      <c r="P5">
        <v>9</v>
      </c>
      <c r="Q5" t="s">
        <v>34</v>
      </c>
    </row>
    <row r="6" spans="1:19" x14ac:dyDescent="0.25">
      <c r="A6" s="2">
        <v>45540</v>
      </c>
      <c r="B6" s="3">
        <v>0.3888888888888889</v>
      </c>
      <c r="C6" s="17">
        <v>135</v>
      </c>
      <c r="D6" s="18">
        <v>13.7</v>
      </c>
      <c r="E6" s="17">
        <v>3459</v>
      </c>
      <c r="F6" s="17">
        <v>956</v>
      </c>
      <c r="G6" s="17">
        <v>131</v>
      </c>
      <c r="H6" s="17">
        <v>21</v>
      </c>
      <c r="I6" s="17">
        <v>91</v>
      </c>
      <c r="J6" s="18">
        <f>CONVERT(drilling_equipment_data[[#This Row],[Downhole_Temperature_F]],"F","C")</f>
        <v>90.555555555555557</v>
      </c>
      <c r="K6" s="17">
        <v>195</v>
      </c>
      <c r="L6" s="18">
        <v>1.08</v>
      </c>
      <c r="M6" s="17">
        <v>3599</v>
      </c>
      <c r="N6" t="s">
        <v>25</v>
      </c>
      <c r="O6" t="s">
        <v>23</v>
      </c>
      <c r="P6">
        <v>9</v>
      </c>
      <c r="Q6" t="s">
        <v>34</v>
      </c>
    </row>
    <row r="7" spans="1:19" x14ac:dyDescent="0.25">
      <c r="A7" s="2">
        <v>45529</v>
      </c>
      <c r="B7" s="3">
        <v>0.16458333333333333</v>
      </c>
      <c r="C7" s="17">
        <v>114</v>
      </c>
      <c r="D7" s="18">
        <v>11</v>
      </c>
      <c r="E7" s="17">
        <v>4894</v>
      </c>
      <c r="F7" s="17">
        <v>1364</v>
      </c>
      <c r="G7" s="17">
        <v>171</v>
      </c>
      <c r="H7" s="17">
        <v>21</v>
      </c>
      <c r="I7" s="17">
        <v>97</v>
      </c>
      <c r="J7" s="18">
        <f>CONVERT(drilling_equipment_data[[#This Row],[Downhole_Temperature_F]],"F","C")</f>
        <v>72.777777777777771</v>
      </c>
      <c r="K7" s="17">
        <v>163</v>
      </c>
      <c r="L7" s="18">
        <v>0.85</v>
      </c>
      <c r="M7" s="17">
        <v>3448</v>
      </c>
      <c r="N7" t="s">
        <v>25</v>
      </c>
      <c r="O7" t="s">
        <v>23</v>
      </c>
      <c r="P7">
        <v>8</v>
      </c>
      <c r="Q7" t="s">
        <v>33</v>
      </c>
    </row>
    <row r="8" spans="1:19" x14ac:dyDescent="0.25">
      <c r="A8" s="2">
        <v>45527</v>
      </c>
      <c r="B8" s="3">
        <v>1.1111111111111112E-2</v>
      </c>
      <c r="C8" s="17">
        <v>146</v>
      </c>
      <c r="D8" s="18">
        <v>12.99</v>
      </c>
      <c r="E8" s="17">
        <v>3378</v>
      </c>
      <c r="F8" s="17">
        <v>1049</v>
      </c>
      <c r="G8" s="17">
        <v>134</v>
      </c>
      <c r="H8" s="17">
        <v>38</v>
      </c>
      <c r="I8" s="17">
        <v>85</v>
      </c>
      <c r="J8" s="18">
        <f>CONVERT(drilling_equipment_data[[#This Row],[Downhole_Temperature_F]],"F","C")</f>
        <v>94.444444444444443</v>
      </c>
      <c r="K8" s="17">
        <v>202</v>
      </c>
      <c r="L8" s="18">
        <v>1.06</v>
      </c>
      <c r="M8" s="17">
        <v>2427</v>
      </c>
      <c r="N8" t="s">
        <v>25</v>
      </c>
      <c r="O8" t="s">
        <v>23</v>
      </c>
      <c r="P8">
        <v>8</v>
      </c>
      <c r="Q8" t="s">
        <v>33</v>
      </c>
    </row>
    <row r="9" spans="1:19" x14ac:dyDescent="0.25">
      <c r="A9" s="2">
        <v>45505</v>
      </c>
      <c r="B9" s="3">
        <v>0.37916666666666665</v>
      </c>
      <c r="C9" s="17">
        <v>144</v>
      </c>
      <c r="D9" s="18">
        <v>14.03</v>
      </c>
      <c r="E9" s="17">
        <v>3983</v>
      </c>
      <c r="F9" s="17">
        <v>941</v>
      </c>
      <c r="G9" s="17">
        <v>185</v>
      </c>
      <c r="H9" s="17">
        <v>40</v>
      </c>
      <c r="I9" s="17">
        <v>103</v>
      </c>
      <c r="J9" s="18">
        <f>CONVERT(drilling_equipment_data[[#This Row],[Downhole_Temperature_F]],"F","C")</f>
        <v>97.222222222222214</v>
      </c>
      <c r="K9" s="17">
        <v>207</v>
      </c>
      <c r="L9" s="18">
        <v>1.41</v>
      </c>
      <c r="M9" s="17">
        <v>3837</v>
      </c>
      <c r="N9" t="s">
        <v>25</v>
      </c>
      <c r="O9" t="s">
        <v>23</v>
      </c>
      <c r="P9">
        <v>8</v>
      </c>
      <c r="Q9" t="s">
        <v>33</v>
      </c>
    </row>
    <row r="10" spans="1:19" x14ac:dyDescent="0.25">
      <c r="A10" s="2">
        <v>45503</v>
      </c>
      <c r="B10" s="3">
        <v>0.82430555555555551</v>
      </c>
      <c r="C10" s="17">
        <v>128</v>
      </c>
      <c r="D10" s="18">
        <v>13.62</v>
      </c>
      <c r="E10" s="17">
        <v>3326</v>
      </c>
      <c r="F10" s="17">
        <v>1033</v>
      </c>
      <c r="G10" s="17">
        <v>127</v>
      </c>
      <c r="H10" s="17">
        <v>35</v>
      </c>
      <c r="I10" s="17">
        <v>82</v>
      </c>
      <c r="J10" s="18">
        <f>CONVERT(drilling_equipment_data[[#This Row],[Downhole_Temperature_F]],"F","C")</f>
        <v>107.77777777777777</v>
      </c>
      <c r="K10" s="17">
        <v>226</v>
      </c>
      <c r="L10" s="18">
        <v>0.9</v>
      </c>
      <c r="M10" s="17">
        <v>4474</v>
      </c>
      <c r="N10" t="s">
        <v>25</v>
      </c>
      <c r="O10" t="s">
        <v>23</v>
      </c>
      <c r="P10">
        <v>7</v>
      </c>
      <c r="Q10" t="s">
        <v>32</v>
      </c>
    </row>
    <row r="11" spans="1:19" x14ac:dyDescent="0.25">
      <c r="A11" s="2">
        <v>45493</v>
      </c>
      <c r="B11" s="3">
        <v>0.54513888888888884</v>
      </c>
      <c r="C11" s="17">
        <v>106</v>
      </c>
      <c r="D11" s="18">
        <v>10.89</v>
      </c>
      <c r="E11" s="17">
        <v>4170</v>
      </c>
      <c r="F11" s="17">
        <v>1236</v>
      </c>
      <c r="G11" s="17">
        <v>183</v>
      </c>
      <c r="H11" s="17">
        <v>21</v>
      </c>
      <c r="I11" s="17">
        <v>64</v>
      </c>
      <c r="J11" s="18">
        <f>CONVERT(drilling_equipment_data[[#This Row],[Downhole_Temperature_F]],"F","C")</f>
        <v>113.33333333333333</v>
      </c>
      <c r="K11" s="17">
        <v>236</v>
      </c>
      <c r="L11" s="18">
        <v>1.1000000000000001</v>
      </c>
      <c r="M11" s="17">
        <v>2818</v>
      </c>
      <c r="N11" t="s">
        <v>25</v>
      </c>
      <c r="O11" t="s">
        <v>23</v>
      </c>
      <c r="P11">
        <v>7</v>
      </c>
      <c r="Q11" t="s">
        <v>32</v>
      </c>
    </row>
    <row r="12" spans="1:19" x14ac:dyDescent="0.25">
      <c r="A12" s="2">
        <v>45487</v>
      </c>
      <c r="B12" s="3">
        <v>0.68819444444444444</v>
      </c>
      <c r="C12" s="17">
        <v>132</v>
      </c>
      <c r="D12" s="18">
        <v>11.36</v>
      </c>
      <c r="E12" s="17">
        <v>2824</v>
      </c>
      <c r="F12" s="17">
        <v>812</v>
      </c>
      <c r="G12" s="17">
        <v>152</v>
      </c>
      <c r="H12" s="17">
        <v>25</v>
      </c>
      <c r="I12" s="17">
        <v>109</v>
      </c>
      <c r="J12" s="18">
        <f>CONVERT(drilling_equipment_data[[#This Row],[Downhole_Temperature_F]],"F","C")</f>
        <v>108.33333333333333</v>
      </c>
      <c r="K12" s="17">
        <v>227</v>
      </c>
      <c r="L12" s="18">
        <v>1.38</v>
      </c>
      <c r="M12" s="17">
        <v>2091</v>
      </c>
      <c r="N12" t="s">
        <v>25</v>
      </c>
      <c r="O12" t="s">
        <v>23</v>
      </c>
      <c r="P12">
        <v>7</v>
      </c>
      <c r="Q12" t="s">
        <v>32</v>
      </c>
    </row>
    <row r="13" spans="1:19" x14ac:dyDescent="0.25">
      <c r="A13" s="2">
        <v>45483</v>
      </c>
      <c r="B13" s="3">
        <v>5.4166666666666669E-2</v>
      </c>
      <c r="C13" s="17">
        <v>150</v>
      </c>
      <c r="D13" s="18">
        <v>12.18</v>
      </c>
      <c r="E13" s="17">
        <v>3574</v>
      </c>
      <c r="F13" s="17">
        <v>1390</v>
      </c>
      <c r="G13" s="17">
        <v>148</v>
      </c>
      <c r="H13" s="17">
        <v>39</v>
      </c>
      <c r="I13" s="17">
        <v>99</v>
      </c>
      <c r="J13" s="18">
        <f>CONVERT(drilling_equipment_data[[#This Row],[Downhole_Temperature_F]],"F","C")</f>
        <v>77.222222222222214</v>
      </c>
      <c r="K13" s="17">
        <v>171</v>
      </c>
      <c r="L13" s="18">
        <v>1.18</v>
      </c>
      <c r="M13" s="17">
        <v>3911</v>
      </c>
      <c r="N13" t="s">
        <v>25</v>
      </c>
      <c r="O13" t="s">
        <v>23</v>
      </c>
      <c r="P13">
        <v>7</v>
      </c>
      <c r="Q13" t="s">
        <v>32</v>
      </c>
    </row>
    <row r="14" spans="1:19" x14ac:dyDescent="0.25">
      <c r="A14" s="2">
        <v>45470</v>
      </c>
      <c r="B14" s="3">
        <v>0.75416666666666665</v>
      </c>
      <c r="C14" s="17">
        <v>137</v>
      </c>
      <c r="D14" s="18">
        <v>13.96</v>
      </c>
      <c r="E14" s="17">
        <v>3631</v>
      </c>
      <c r="F14" s="17">
        <v>1340</v>
      </c>
      <c r="G14" s="17">
        <v>147</v>
      </c>
      <c r="H14" s="17">
        <v>26</v>
      </c>
      <c r="I14" s="17">
        <v>93</v>
      </c>
      <c r="J14" s="18">
        <f>CONVERT(drilling_equipment_data[[#This Row],[Downhole_Temperature_F]],"F","C")</f>
        <v>120</v>
      </c>
      <c r="K14" s="17">
        <v>248</v>
      </c>
      <c r="L14" s="18">
        <v>0.99</v>
      </c>
      <c r="M14" s="17">
        <v>2157</v>
      </c>
      <c r="N14" t="s">
        <v>25</v>
      </c>
      <c r="O14" t="s">
        <v>22</v>
      </c>
      <c r="P14">
        <v>6</v>
      </c>
      <c r="Q14" t="s">
        <v>31</v>
      </c>
    </row>
    <row r="15" spans="1:19" x14ac:dyDescent="0.25">
      <c r="A15" s="2">
        <v>45455</v>
      </c>
      <c r="B15" s="3">
        <v>0.50972222222222219</v>
      </c>
      <c r="C15" s="17">
        <v>126</v>
      </c>
      <c r="D15" s="18">
        <v>10.029999999999999</v>
      </c>
      <c r="E15" s="17">
        <v>3976</v>
      </c>
      <c r="F15" s="17">
        <v>884</v>
      </c>
      <c r="G15" s="17">
        <v>134</v>
      </c>
      <c r="H15" s="17">
        <v>39</v>
      </c>
      <c r="I15" s="17">
        <v>93</v>
      </c>
      <c r="J15" s="18">
        <f>CONVERT(drilling_equipment_data[[#This Row],[Downhole_Temperature_F]],"F","C")</f>
        <v>70.555555555555557</v>
      </c>
      <c r="K15" s="17">
        <v>159</v>
      </c>
      <c r="L15" s="18">
        <v>1.17</v>
      </c>
      <c r="M15" s="17">
        <v>3165</v>
      </c>
      <c r="N15" t="s">
        <v>25</v>
      </c>
      <c r="O15" t="s">
        <v>22</v>
      </c>
      <c r="P15">
        <v>6</v>
      </c>
      <c r="Q15" t="s">
        <v>31</v>
      </c>
    </row>
    <row r="16" spans="1:19" x14ac:dyDescent="0.25">
      <c r="A16" s="2">
        <v>45454</v>
      </c>
      <c r="B16" s="3">
        <v>9.7916666666666666E-2</v>
      </c>
      <c r="C16" s="17">
        <v>109</v>
      </c>
      <c r="D16" s="18">
        <v>13.3</v>
      </c>
      <c r="E16" s="17">
        <v>2344</v>
      </c>
      <c r="F16" s="17">
        <v>1468</v>
      </c>
      <c r="G16" s="17">
        <v>130</v>
      </c>
      <c r="H16" s="17">
        <v>34</v>
      </c>
      <c r="I16" s="17">
        <v>76</v>
      </c>
      <c r="J16" s="18">
        <f>CONVERT(drilling_equipment_data[[#This Row],[Downhole_Temperature_F]],"F","C")</f>
        <v>106.11111111111111</v>
      </c>
      <c r="K16" s="17">
        <v>223</v>
      </c>
      <c r="L16" s="18">
        <v>0.81</v>
      </c>
      <c r="M16" s="17">
        <v>1270</v>
      </c>
      <c r="N16" t="s">
        <v>25</v>
      </c>
      <c r="O16" t="s">
        <v>22</v>
      </c>
      <c r="P16">
        <v>6</v>
      </c>
      <c r="Q16" t="s">
        <v>31</v>
      </c>
    </row>
    <row r="17" spans="1:17" x14ac:dyDescent="0.25">
      <c r="A17" s="2">
        <v>45447</v>
      </c>
      <c r="B17" s="3">
        <v>0.74722222222222223</v>
      </c>
      <c r="C17" s="17">
        <v>123</v>
      </c>
      <c r="D17" s="18">
        <v>13.91</v>
      </c>
      <c r="E17" s="17">
        <v>4500</v>
      </c>
      <c r="F17" s="17">
        <v>1416</v>
      </c>
      <c r="G17" s="17">
        <v>177</v>
      </c>
      <c r="H17" s="17">
        <v>20</v>
      </c>
      <c r="I17" s="17">
        <v>93</v>
      </c>
      <c r="J17" s="18">
        <f>CONVERT(drilling_equipment_data[[#This Row],[Downhole_Temperature_F]],"F","C")</f>
        <v>75</v>
      </c>
      <c r="K17" s="17">
        <v>167</v>
      </c>
      <c r="L17" s="18">
        <v>1.19</v>
      </c>
      <c r="M17" s="17">
        <v>2387</v>
      </c>
      <c r="N17" t="s">
        <v>25</v>
      </c>
      <c r="O17" t="s">
        <v>22</v>
      </c>
      <c r="P17">
        <v>6</v>
      </c>
      <c r="Q17" t="s">
        <v>31</v>
      </c>
    </row>
    <row r="18" spans="1:17" x14ac:dyDescent="0.25">
      <c r="A18" s="2">
        <v>45446</v>
      </c>
      <c r="B18" s="3">
        <v>0.25763888888888886</v>
      </c>
      <c r="C18" s="17">
        <v>131</v>
      </c>
      <c r="D18" s="18">
        <v>14.41</v>
      </c>
      <c r="E18" s="17">
        <v>3775</v>
      </c>
      <c r="F18" s="17">
        <v>1490</v>
      </c>
      <c r="G18" s="17">
        <v>131</v>
      </c>
      <c r="H18" s="17">
        <v>40</v>
      </c>
      <c r="I18" s="17">
        <v>105</v>
      </c>
      <c r="J18" s="18">
        <f>CONVERT(drilling_equipment_data[[#This Row],[Downhole_Temperature_F]],"F","C")</f>
        <v>106.66666666666666</v>
      </c>
      <c r="K18" s="17">
        <v>224</v>
      </c>
      <c r="L18" s="18">
        <v>1.49</v>
      </c>
      <c r="M18" s="17">
        <v>3122</v>
      </c>
      <c r="N18" t="s">
        <v>25</v>
      </c>
      <c r="O18" t="s">
        <v>22</v>
      </c>
      <c r="P18">
        <v>6</v>
      </c>
      <c r="Q18" t="s">
        <v>31</v>
      </c>
    </row>
    <row r="19" spans="1:17" x14ac:dyDescent="0.25">
      <c r="A19" s="2">
        <v>45441</v>
      </c>
      <c r="B19" s="3">
        <v>0.84166666666666667</v>
      </c>
      <c r="C19" s="17">
        <v>113</v>
      </c>
      <c r="D19" s="18">
        <v>12.81</v>
      </c>
      <c r="E19" s="17">
        <v>3674</v>
      </c>
      <c r="F19" s="17">
        <v>1249</v>
      </c>
      <c r="G19" s="17">
        <v>195</v>
      </c>
      <c r="H19" s="17">
        <v>30</v>
      </c>
      <c r="I19" s="17">
        <v>51</v>
      </c>
      <c r="J19" s="18">
        <f>CONVERT(drilling_equipment_data[[#This Row],[Downhole_Temperature_F]],"F","C")</f>
        <v>72.222222222222214</v>
      </c>
      <c r="K19" s="17">
        <v>162</v>
      </c>
      <c r="L19" s="18">
        <v>1.25</v>
      </c>
      <c r="M19" s="17">
        <v>3200</v>
      </c>
      <c r="N19" t="s">
        <v>25</v>
      </c>
      <c r="O19" t="s">
        <v>22</v>
      </c>
      <c r="P19">
        <v>5</v>
      </c>
      <c r="Q19" t="s">
        <v>30</v>
      </c>
    </row>
    <row r="20" spans="1:17" x14ac:dyDescent="0.25">
      <c r="A20" s="2">
        <v>45440</v>
      </c>
      <c r="B20" s="3">
        <v>0.10972222222222222</v>
      </c>
      <c r="C20" s="17">
        <v>109</v>
      </c>
      <c r="D20" s="18">
        <v>14.23</v>
      </c>
      <c r="E20" s="17">
        <v>3732</v>
      </c>
      <c r="F20" s="17">
        <v>1483</v>
      </c>
      <c r="G20" s="17">
        <v>189</v>
      </c>
      <c r="H20" s="17">
        <v>26</v>
      </c>
      <c r="I20" s="17">
        <v>115</v>
      </c>
      <c r="J20" s="18">
        <f>CONVERT(drilling_equipment_data[[#This Row],[Downhole_Temperature_F]],"F","C")</f>
        <v>89.444444444444443</v>
      </c>
      <c r="K20" s="17">
        <v>193</v>
      </c>
      <c r="L20" s="18">
        <v>0.88</v>
      </c>
      <c r="M20" s="17">
        <v>4709</v>
      </c>
      <c r="N20" t="s">
        <v>25</v>
      </c>
      <c r="O20" t="s">
        <v>22</v>
      </c>
      <c r="P20">
        <v>5</v>
      </c>
      <c r="Q20" t="s">
        <v>30</v>
      </c>
    </row>
    <row r="21" spans="1:17" x14ac:dyDescent="0.25">
      <c r="A21" s="2">
        <v>45417</v>
      </c>
      <c r="B21" s="3">
        <v>0.98263888888888884</v>
      </c>
      <c r="C21" s="17">
        <v>104</v>
      </c>
      <c r="D21" s="18">
        <v>14.33</v>
      </c>
      <c r="E21" s="17">
        <v>2515</v>
      </c>
      <c r="F21" s="17">
        <v>905</v>
      </c>
      <c r="G21" s="17">
        <v>112</v>
      </c>
      <c r="H21" s="17">
        <v>36</v>
      </c>
      <c r="I21" s="17">
        <v>87</v>
      </c>
      <c r="J21" s="18">
        <f>CONVERT(drilling_equipment_data[[#This Row],[Downhole_Temperature_F]],"F","C")</f>
        <v>86.666666666666671</v>
      </c>
      <c r="K21" s="17">
        <v>188</v>
      </c>
      <c r="L21" s="18">
        <v>0.86</v>
      </c>
      <c r="M21" s="17">
        <v>4509</v>
      </c>
      <c r="N21" t="s">
        <v>25</v>
      </c>
      <c r="O21" t="s">
        <v>22</v>
      </c>
      <c r="P21">
        <v>5</v>
      </c>
      <c r="Q21" t="s">
        <v>30</v>
      </c>
    </row>
    <row r="22" spans="1:17" x14ac:dyDescent="0.25">
      <c r="A22" s="2">
        <v>45406</v>
      </c>
      <c r="B22" s="3">
        <v>0.22430555555555556</v>
      </c>
      <c r="C22" s="17">
        <v>120</v>
      </c>
      <c r="D22" s="18">
        <v>14.43</v>
      </c>
      <c r="E22" s="17">
        <v>4058</v>
      </c>
      <c r="F22" s="17">
        <v>925</v>
      </c>
      <c r="G22" s="17">
        <v>196</v>
      </c>
      <c r="H22" s="17">
        <v>24</v>
      </c>
      <c r="I22" s="17">
        <v>66</v>
      </c>
      <c r="J22" s="18">
        <f>CONVERT(drilling_equipment_data[[#This Row],[Downhole_Temperature_F]],"F","C")</f>
        <v>77.222222222222214</v>
      </c>
      <c r="K22" s="17">
        <v>171</v>
      </c>
      <c r="L22" s="18">
        <v>1.22</v>
      </c>
      <c r="M22" s="17">
        <v>1100</v>
      </c>
      <c r="N22" t="s">
        <v>25</v>
      </c>
      <c r="O22" t="s">
        <v>22</v>
      </c>
      <c r="P22">
        <v>4</v>
      </c>
      <c r="Q22" t="s">
        <v>29</v>
      </c>
    </row>
    <row r="23" spans="1:17" x14ac:dyDescent="0.25">
      <c r="A23" s="2">
        <v>45402</v>
      </c>
      <c r="B23" s="3">
        <v>0.89166666666666672</v>
      </c>
      <c r="C23" s="17">
        <v>126</v>
      </c>
      <c r="D23" s="18">
        <v>11.48</v>
      </c>
      <c r="E23" s="17">
        <v>3750</v>
      </c>
      <c r="F23" s="17">
        <v>1424</v>
      </c>
      <c r="G23" s="17">
        <v>140</v>
      </c>
      <c r="H23" s="17">
        <v>26</v>
      </c>
      <c r="I23" s="17">
        <v>72</v>
      </c>
      <c r="J23" s="18">
        <f>CONVERT(drilling_equipment_data[[#This Row],[Downhole_Temperature_F]],"F","C")</f>
        <v>90.555555555555557</v>
      </c>
      <c r="K23" s="17">
        <v>195</v>
      </c>
      <c r="L23" s="18">
        <v>1.33</v>
      </c>
      <c r="M23" s="17">
        <v>1585</v>
      </c>
      <c r="N23" t="s">
        <v>25</v>
      </c>
      <c r="O23" t="s">
        <v>22</v>
      </c>
      <c r="P23">
        <v>4</v>
      </c>
      <c r="Q23" t="s">
        <v>29</v>
      </c>
    </row>
    <row r="24" spans="1:17" x14ac:dyDescent="0.25">
      <c r="A24" s="2">
        <v>45402</v>
      </c>
      <c r="B24" s="3">
        <v>0.12777777777777777</v>
      </c>
      <c r="C24" s="17">
        <v>144</v>
      </c>
      <c r="D24" s="18">
        <v>13.89</v>
      </c>
      <c r="E24" s="17">
        <v>2873</v>
      </c>
      <c r="F24" s="17">
        <v>1133</v>
      </c>
      <c r="G24" s="17">
        <v>132</v>
      </c>
      <c r="H24" s="17">
        <v>20</v>
      </c>
      <c r="I24" s="17">
        <v>86</v>
      </c>
      <c r="J24" s="18">
        <f>CONVERT(drilling_equipment_data[[#This Row],[Downhole_Temperature_F]],"F","C")</f>
        <v>89.444444444444443</v>
      </c>
      <c r="K24" s="17">
        <v>193</v>
      </c>
      <c r="L24" s="18">
        <v>1.4</v>
      </c>
      <c r="M24" s="17">
        <v>4741</v>
      </c>
      <c r="N24" t="s">
        <v>25</v>
      </c>
      <c r="O24" t="s">
        <v>22</v>
      </c>
      <c r="P24">
        <v>4</v>
      </c>
      <c r="Q24" t="s">
        <v>29</v>
      </c>
    </row>
    <row r="25" spans="1:17" x14ac:dyDescent="0.25">
      <c r="A25" s="2">
        <v>45391</v>
      </c>
      <c r="B25" s="3">
        <v>0.9819444444444444</v>
      </c>
      <c r="C25" s="17">
        <v>101</v>
      </c>
      <c r="D25" s="18">
        <v>10.77</v>
      </c>
      <c r="E25" s="17">
        <v>2511</v>
      </c>
      <c r="F25" s="17">
        <v>890</v>
      </c>
      <c r="G25" s="17">
        <v>121</v>
      </c>
      <c r="H25" s="17">
        <v>31</v>
      </c>
      <c r="I25" s="17">
        <v>52</v>
      </c>
      <c r="J25" s="18">
        <f>CONVERT(drilling_equipment_data[[#This Row],[Downhole_Temperature_F]],"F","C")</f>
        <v>92.777777777777771</v>
      </c>
      <c r="K25" s="17">
        <v>199</v>
      </c>
      <c r="L25" s="18">
        <v>1.3</v>
      </c>
      <c r="M25" s="17">
        <v>1118</v>
      </c>
      <c r="N25" t="s">
        <v>25</v>
      </c>
      <c r="O25" t="s">
        <v>22</v>
      </c>
      <c r="P25">
        <v>4</v>
      </c>
      <c r="Q25" t="s">
        <v>29</v>
      </c>
    </row>
    <row r="26" spans="1:17" x14ac:dyDescent="0.25">
      <c r="A26" s="2">
        <v>45391</v>
      </c>
      <c r="B26" s="3">
        <v>0.95972222222222225</v>
      </c>
      <c r="C26" s="17">
        <v>130</v>
      </c>
      <c r="D26" s="18">
        <v>10.6</v>
      </c>
      <c r="E26" s="17">
        <v>4897</v>
      </c>
      <c r="F26" s="17">
        <v>1061</v>
      </c>
      <c r="G26" s="17">
        <v>171</v>
      </c>
      <c r="H26" s="17">
        <v>26</v>
      </c>
      <c r="I26" s="17">
        <v>55</v>
      </c>
      <c r="J26" s="18">
        <f>CONVERT(drilling_equipment_data[[#This Row],[Downhole_Temperature_F]],"F","C")</f>
        <v>111.66666666666666</v>
      </c>
      <c r="K26" s="17">
        <v>233</v>
      </c>
      <c r="L26" s="18">
        <v>0.87</v>
      </c>
      <c r="M26" s="17">
        <v>1971</v>
      </c>
      <c r="N26" t="s">
        <v>25</v>
      </c>
      <c r="O26" t="s">
        <v>22</v>
      </c>
      <c r="P26">
        <v>4</v>
      </c>
      <c r="Q26" t="s">
        <v>29</v>
      </c>
    </row>
    <row r="27" spans="1:17" x14ac:dyDescent="0.25">
      <c r="A27" s="2">
        <v>45391</v>
      </c>
      <c r="B27" s="3">
        <v>0.51041666666666663</v>
      </c>
      <c r="C27" s="17">
        <v>130</v>
      </c>
      <c r="D27" s="18">
        <v>14.77</v>
      </c>
      <c r="E27" s="17">
        <v>3791</v>
      </c>
      <c r="F27" s="17">
        <v>847</v>
      </c>
      <c r="G27" s="17">
        <v>124</v>
      </c>
      <c r="H27" s="17">
        <v>29</v>
      </c>
      <c r="I27" s="17">
        <v>65</v>
      </c>
      <c r="J27" s="18">
        <f>CONVERT(drilling_equipment_data[[#This Row],[Downhole_Temperature_F]],"F","C")</f>
        <v>81.111111111111114</v>
      </c>
      <c r="K27" s="17">
        <v>178</v>
      </c>
      <c r="L27" s="18">
        <v>1.46</v>
      </c>
      <c r="M27" s="17">
        <v>3512</v>
      </c>
      <c r="N27" t="s">
        <v>25</v>
      </c>
      <c r="O27" t="s">
        <v>22</v>
      </c>
      <c r="P27">
        <v>4</v>
      </c>
      <c r="Q27" t="s">
        <v>29</v>
      </c>
    </row>
    <row r="28" spans="1:17" x14ac:dyDescent="0.25">
      <c r="A28" s="2">
        <v>45378</v>
      </c>
      <c r="B28" s="3">
        <v>0.41805555555555557</v>
      </c>
      <c r="C28" s="17">
        <v>128</v>
      </c>
      <c r="D28" s="18">
        <v>12.09</v>
      </c>
      <c r="E28" s="17">
        <v>2733</v>
      </c>
      <c r="F28" s="17">
        <v>1163</v>
      </c>
      <c r="G28" s="17">
        <v>130</v>
      </c>
      <c r="H28" s="17">
        <v>31</v>
      </c>
      <c r="I28" s="17">
        <v>120</v>
      </c>
      <c r="J28" s="18">
        <f>CONVERT(drilling_equipment_data[[#This Row],[Downhole_Temperature_F]],"F","C")</f>
        <v>77.222222222222214</v>
      </c>
      <c r="K28" s="17">
        <v>171</v>
      </c>
      <c r="L28" s="18">
        <v>1.19</v>
      </c>
      <c r="M28" s="17">
        <v>2450</v>
      </c>
      <c r="N28" t="s">
        <v>25</v>
      </c>
      <c r="O28" t="s">
        <v>21</v>
      </c>
      <c r="P28">
        <v>3</v>
      </c>
      <c r="Q28" t="s">
        <v>28</v>
      </c>
    </row>
    <row r="29" spans="1:17" x14ac:dyDescent="0.25">
      <c r="A29" s="2">
        <v>45377</v>
      </c>
      <c r="B29" s="3">
        <v>0.55138888888888893</v>
      </c>
      <c r="C29" s="17">
        <v>122</v>
      </c>
      <c r="D29" s="18">
        <v>13.16</v>
      </c>
      <c r="E29" s="17">
        <v>4123</v>
      </c>
      <c r="F29" s="17">
        <v>1342</v>
      </c>
      <c r="G29" s="17">
        <v>116</v>
      </c>
      <c r="H29" s="17">
        <v>22</v>
      </c>
      <c r="I29" s="17">
        <v>68</v>
      </c>
      <c r="J29" s="18">
        <f>CONVERT(drilling_equipment_data[[#This Row],[Downhole_Temperature_F]],"F","C")</f>
        <v>95.555555555555557</v>
      </c>
      <c r="K29" s="17">
        <v>204</v>
      </c>
      <c r="L29" s="18">
        <v>1.27</v>
      </c>
      <c r="M29" s="17">
        <v>3570</v>
      </c>
      <c r="N29" t="s">
        <v>25</v>
      </c>
      <c r="O29" t="s">
        <v>21</v>
      </c>
      <c r="P29">
        <v>3</v>
      </c>
      <c r="Q29" t="s">
        <v>28</v>
      </c>
    </row>
    <row r="30" spans="1:17" x14ac:dyDescent="0.25">
      <c r="A30" s="2">
        <v>45370</v>
      </c>
      <c r="B30" s="3">
        <v>0.1451388888888889</v>
      </c>
      <c r="C30" s="17">
        <v>134</v>
      </c>
      <c r="D30" s="18">
        <v>14.87</v>
      </c>
      <c r="E30" s="17">
        <v>2363</v>
      </c>
      <c r="F30" s="17">
        <v>1187</v>
      </c>
      <c r="G30" s="17">
        <v>185</v>
      </c>
      <c r="H30" s="17">
        <v>31</v>
      </c>
      <c r="I30" s="17">
        <v>51</v>
      </c>
      <c r="J30" s="18">
        <f>CONVERT(drilling_equipment_data[[#This Row],[Downhole_Temperature_F]],"F","C")</f>
        <v>112.22222222222221</v>
      </c>
      <c r="K30" s="17">
        <v>234</v>
      </c>
      <c r="L30" s="18">
        <v>1.03</v>
      </c>
      <c r="M30" s="17">
        <v>4524</v>
      </c>
      <c r="N30" t="s">
        <v>25</v>
      </c>
      <c r="O30" t="s">
        <v>21</v>
      </c>
      <c r="P30">
        <v>3</v>
      </c>
      <c r="Q30" t="s">
        <v>28</v>
      </c>
    </row>
    <row r="31" spans="1:17" x14ac:dyDescent="0.25">
      <c r="A31" s="2">
        <v>45366</v>
      </c>
      <c r="B31" s="3">
        <v>0.62986111111111109</v>
      </c>
      <c r="C31" s="17">
        <v>141</v>
      </c>
      <c r="D31" s="18">
        <v>10.6</v>
      </c>
      <c r="E31" s="17">
        <v>4343</v>
      </c>
      <c r="F31" s="17">
        <v>801</v>
      </c>
      <c r="G31" s="17">
        <v>140</v>
      </c>
      <c r="H31" s="17">
        <v>33</v>
      </c>
      <c r="I31" s="17">
        <v>78</v>
      </c>
      <c r="J31" s="18">
        <f>CONVERT(drilling_equipment_data[[#This Row],[Downhole_Temperature_F]],"F","C")</f>
        <v>70.555555555555557</v>
      </c>
      <c r="K31" s="17">
        <v>159</v>
      </c>
      <c r="L31" s="18">
        <v>1.1399999999999999</v>
      </c>
      <c r="M31" s="17">
        <v>3130</v>
      </c>
      <c r="N31" t="s">
        <v>25</v>
      </c>
      <c r="O31" t="s">
        <v>21</v>
      </c>
      <c r="P31">
        <v>3</v>
      </c>
      <c r="Q31" t="s">
        <v>28</v>
      </c>
    </row>
    <row r="32" spans="1:17" x14ac:dyDescent="0.25">
      <c r="A32" s="2">
        <v>45362</v>
      </c>
      <c r="B32" s="3">
        <v>0.29444444444444445</v>
      </c>
      <c r="C32" s="17">
        <v>128</v>
      </c>
      <c r="D32" s="18">
        <v>12.1</v>
      </c>
      <c r="E32" s="17">
        <v>4952</v>
      </c>
      <c r="F32" s="17">
        <v>1045</v>
      </c>
      <c r="G32" s="17">
        <v>197</v>
      </c>
      <c r="H32" s="17">
        <v>32</v>
      </c>
      <c r="I32" s="17">
        <v>94</v>
      </c>
      <c r="J32" s="18">
        <f>CONVERT(drilling_equipment_data[[#This Row],[Downhole_Temperature_F]],"F","C")</f>
        <v>105</v>
      </c>
      <c r="K32" s="17">
        <v>221</v>
      </c>
      <c r="L32" s="18">
        <v>1.28</v>
      </c>
      <c r="M32" s="17">
        <v>1697</v>
      </c>
      <c r="N32" t="s">
        <v>25</v>
      </c>
      <c r="O32" t="s">
        <v>21</v>
      </c>
      <c r="P32">
        <v>3</v>
      </c>
      <c r="Q32" t="s">
        <v>28</v>
      </c>
    </row>
    <row r="33" spans="1:17" x14ac:dyDescent="0.25">
      <c r="A33" s="2">
        <v>45353</v>
      </c>
      <c r="B33" s="3">
        <v>0.38611111111111113</v>
      </c>
      <c r="C33" s="17">
        <v>139</v>
      </c>
      <c r="D33" s="18">
        <v>13.97</v>
      </c>
      <c r="E33" s="17">
        <v>3827</v>
      </c>
      <c r="F33" s="17">
        <v>818</v>
      </c>
      <c r="G33" s="17">
        <v>145</v>
      </c>
      <c r="H33" s="17">
        <v>28</v>
      </c>
      <c r="I33" s="17">
        <v>55</v>
      </c>
      <c r="J33" s="18">
        <f>CONVERT(drilling_equipment_data[[#This Row],[Downhole_Temperature_F]],"F","C")</f>
        <v>70</v>
      </c>
      <c r="K33" s="17">
        <v>158</v>
      </c>
      <c r="L33" s="18">
        <v>0.92</v>
      </c>
      <c r="M33" s="17">
        <v>2369</v>
      </c>
      <c r="N33" t="s">
        <v>25</v>
      </c>
      <c r="O33" t="s">
        <v>21</v>
      </c>
      <c r="P33">
        <v>3</v>
      </c>
      <c r="Q33" t="s">
        <v>28</v>
      </c>
    </row>
    <row r="34" spans="1:17" x14ac:dyDescent="0.25">
      <c r="A34" s="2">
        <v>45348</v>
      </c>
      <c r="B34" s="3">
        <v>0.69166666666666665</v>
      </c>
      <c r="C34" s="17">
        <v>126</v>
      </c>
      <c r="D34" s="18">
        <v>13.71</v>
      </c>
      <c r="E34" s="17">
        <v>2627</v>
      </c>
      <c r="F34" s="17">
        <v>1386</v>
      </c>
      <c r="G34" s="17">
        <v>133</v>
      </c>
      <c r="H34" s="17">
        <v>38</v>
      </c>
      <c r="I34" s="17">
        <v>54</v>
      </c>
      <c r="J34" s="18">
        <f>CONVERT(drilling_equipment_data[[#This Row],[Downhole_Temperature_F]],"F","C")</f>
        <v>114.44444444444444</v>
      </c>
      <c r="K34" s="17">
        <v>238</v>
      </c>
      <c r="L34" s="18">
        <v>1.01</v>
      </c>
      <c r="M34" s="17">
        <v>1817</v>
      </c>
      <c r="N34" t="s">
        <v>25</v>
      </c>
      <c r="O34" t="s">
        <v>21</v>
      </c>
      <c r="P34">
        <v>2</v>
      </c>
      <c r="Q34" t="s">
        <v>27</v>
      </c>
    </row>
    <row r="35" spans="1:17" x14ac:dyDescent="0.25">
      <c r="A35" s="2">
        <v>45340</v>
      </c>
      <c r="B35" s="3">
        <v>0.74305555555555558</v>
      </c>
      <c r="C35" s="17">
        <v>145</v>
      </c>
      <c r="D35" s="18">
        <v>11.18</v>
      </c>
      <c r="E35" s="17">
        <v>2571</v>
      </c>
      <c r="F35" s="17">
        <v>1419</v>
      </c>
      <c r="G35" s="17">
        <v>194</v>
      </c>
      <c r="H35" s="17">
        <v>40</v>
      </c>
      <c r="I35" s="17">
        <v>75</v>
      </c>
      <c r="J35" s="18">
        <f>CONVERT(drilling_equipment_data[[#This Row],[Downhole_Temperature_F]],"F","C")</f>
        <v>78.888888888888886</v>
      </c>
      <c r="K35" s="17">
        <v>174</v>
      </c>
      <c r="L35" s="18">
        <v>1.1599999999999999</v>
      </c>
      <c r="M35" s="17">
        <v>1248</v>
      </c>
      <c r="N35" t="s">
        <v>25</v>
      </c>
      <c r="O35" t="s">
        <v>21</v>
      </c>
      <c r="P35">
        <v>2</v>
      </c>
      <c r="Q35" t="s">
        <v>27</v>
      </c>
    </row>
    <row r="36" spans="1:17" x14ac:dyDescent="0.25">
      <c r="A36" s="2">
        <v>45336</v>
      </c>
      <c r="B36" s="3">
        <v>0.33888888888888891</v>
      </c>
      <c r="C36" s="17">
        <v>136</v>
      </c>
      <c r="D36" s="18">
        <v>10.029999999999999</v>
      </c>
      <c r="E36" s="17">
        <v>4490</v>
      </c>
      <c r="F36" s="17">
        <v>1068</v>
      </c>
      <c r="G36" s="17">
        <v>170</v>
      </c>
      <c r="H36" s="17">
        <v>29</v>
      </c>
      <c r="I36" s="17">
        <v>97</v>
      </c>
      <c r="J36" s="18">
        <f>CONVERT(drilling_equipment_data[[#This Row],[Downhole_Temperature_F]],"F","C")</f>
        <v>115.55555555555556</v>
      </c>
      <c r="K36" s="17">
        <v>240</v>
      </c>
      <c r="L36" s="18">
        <v>1</v>
      </c>
      <c r="M36" s="17">
        <v>3167</v>
      </c>
      <c r="N36" t="s">
        <v>25</v>
      </c>
      <c r="O36" t="s">
        <v>21</v>
      </c>
      <c r="P36">
        <v>2</v>
      </c>
      <c r="Q36" t="s">
        <v>27</v>
      </c>
    </row>
    <row r="37" spans="1:17" x14ac:dyDescent="0.25">
      <c r="A37" s="2">
        <v>45332</v>
      </c>
      <c r="B37" s="3">
        <v>0.15347222222222223</v>
      </c>
      <c r="C37" s="17">
        <v>123</v>
      </c>
      <c r="D37" s="18">
        <v>13.6</v>
      </c>
      <c r="E37" s="17">
        <v>4536</v>
      </c>
      <c r="F37" s="17">
        <v>1070</v>
      </c>
      <c r="G37" s="17">
        <v>122</v>
      </c>
      <c r="H37" s="17">
        <v>34</v>
      </c>
      <c r="I37" s="17">
        <v>113</v>
      </c>
      <c r="J37" s="18">
        <f>CONVERT(drilling_equipment_data[[#This Row],[Downhole_Temperature_F]],"F","C")</f>
        <v>83.333333333333329</v>
      </c>
      <c r="K37" s="17">
        <v>182</v>
      </c>
      <c r="L37" s="18">
        <v>1.26</v>
      </c>
      <c r="M37" s="17">
        <v>2535</v>
      </c>
      <c r="N37" t="s">
        <v>25</v>
      </c>
      <c r="O37" t="s">
        <v>21</v>
      </c>
      <c r="P37">
        <v>2</v>
      </c>
      <c r="Q37" t="s">
        <v>27</v>
      </c>
    </row>
    <row r="38" spans="1:17" x14ac:dyDescent="0.25">
      <c r="A38" s="2">
        <v>45322</v>
      </c>
      <c r="B38" s="3">
        <v>0.61875000000000002</v>
      </c>
      <c r="C38" s="17">
        <v>103</v>
      </c>
      <c r="D38" s="18">
        <v>11.86</v>
      </c>
      <c r="E38" s="17">
        <v>4009</v>
      </c>
      <c r="F38" s="17">
        <v>1455</v>
      </c>
      <c r="G38" s="17">
        <v>179</v>
      </c>
      <c r="H38" s="17">
        <v>34</v>
      </c>
      <c r="I38" s="17">
        <v>80</v>
      </c>
      <c r="J38" s="18">
        <f>CONVERT(drilling_equipment_data[[#This Row],[Downhole_Temperature_F]],"F","C")</f>
        <v>100.55555555555556</v>
      </c>
      <c r="K38" s="17">
        <v>213</v>
      </c>
      <c r="L38" s="18">
        <v>0.82</v>
      </c>
      <c r="M38" s="17">
        <v>1336</v>
      </c>
      <c r="N38" t="s">
        <v>25</v>
      </c>
      <c r="O38" t="s">
        <v>21</v>
      </c>
      <c r="P38">
        <v>1</v>
      </c>
      <c r="Q38" t="s">
        <v>26</v>
      </c>
    </row>
    <row r="39" spans="1:17" x14ac:dyDescent="0.25">
      <c r="A39" s="2">
        <v>45322</v>
      </c>
      <c r="B39" s="3">
        <v>0.3263888888888889</v>
      </c>
      <c r="C39" s="17">
        <v>126</v>
      </c>
      <c r="D39" s="18">
        <v>13.5</v>
      </c>
      <c r="E39" s="17">
        <v>2760</v>
      </c>
      <c r="F39" s="17">
        <v>1050</v>
      </c>
      <c r="G39" s="17">
        <v>136</v>
      </c>
      <c r="H39" s="17">
        <v>29</v>
      </c>
      <c r="I39" s="17">
        <v>62</v>
      </c>
      <c r="J39" s="18">
        <f>CONVERT(drilling_equipment_data[[#This Row],[Downhole_Temperature_F]],"F","C")</f>
        <v>65.555555555555557</v>
      </c>
      <c r="K39" s="17">
        <v>150</v>
      </c>
      <c r="L39" s="18">
        <v>0.93</v>
      </c>
      <c r="M39" s="17">
        <v>4358</v>
      </c>
      <c r="N39" t="s">
        <v>25</v>
      </c>
      <c r="O39" t="s">
        <v>21</v>
      </c>
      <c r="P39">
        <v>1</v>
      </c>
      <c r="Q39" t="s">
        <v>26</v>
      </c>
    </row>
    <row r="40" spans="1:17" x14ac:dyDescent="0.25">
      <c r="A40" s="2">
        <v>45318</v>
      </c>
      <c r="B40" s="3">
        <v>0.79305555555555551</v>
      </c>
      <c r="C40" s="17">
        <v>131</v>
      </c>
      <c r="D40" s="18">
        <v>11.14</v>
      </c>
      <c r="E40" s="17">
        <v>4997</v>
      </c>
      <c r="F40" s="17">
        <v>1145</v>
      </c>
      <c r="G40" s="17">
        <v>159</v>
      </c>
      <c r="H40" s="17">
        <v>21</v>
      </c>
      <c r="I40" s="17">
        <v>53</v>
      </c>
      <c r="J40" s="18">
        <f>CONVERT(drilling_equipment_data[[#This Row],[Downhole_Temperature_F]],"F","C")</f>
        <v>66.111111111111114</v>
      </c>
      <c r="K40" s="17">
        <v>151</v>
      </c>
      <c r="L40" s="18">
        <v>1.18</v>
      </c>
      <c r="M40" s="17">
        <v>2199</v>
      </c>
      <c r="N40" t="s">
        <v>25</v>
      </c>
      <c r="O40" t="s">
        <v>21</v>
      </c>
      <c r="P40">
        <v>1</v>
      </c>
      <c r="Q40" t="s">
        <v>26</v>
      </c>
    </row>
    <row r="41" spans="1:17" x14ac:dyDescent="0.25">
      <c r="A41" s="2">
        <v>45312</v>
      </c>
      <c r="B41" s="3">
        <v>0.2951388888888889</v>
      </c>
      <c r="C41" s="17">
        <v>104</v>
      </c>
      <c r="D41" s="18">
        <v>10.33</v>
      </c>
      <c r="E41" s="17">
        <v>3339</v>
      </c>
      <c r="F41" s="17">
        <v>843</v>
      </c>
      <c r="G41" s="17">
        <v>120</v>
      </c>
      <c r="H41" s="17">
        <v>40</v>
      </c>
      <c r="I41" s="17">
        <v>99</v>
      </c>
      <c r="J41" s="18">
        <f>CONVERT(drilling_equipment_data[[#This Row],[Downhole_Temperature_F]],"F","C")</f>
        <v>73.333333333333329</v>
      </c>
      <c r="K41" s="17">
        <v>164</v>
      </c>
      <c r="L41" s="18">
        <v>1.23</v>
      </c>
      <c r="M41" s="17">
        <v>3798</v>
      </c>
      <c r="N41" t="s">
        <v>25</v>
      </c>
      <c r="O41" t="s">
        <v>21</v>
      </c>
      <c r="P41">
        <v>1</v>
      </c>
      <c r="Q41" t="s">
        <v>26</v>
      </c>
    </row>
    <row r="42" spans="1:17" x14ac:dyDescent="0.25">
      <c r="A42" s="2">
        <v>45306</v>
      </c>
      <c r="B42" s="3">
        <v>0.23541666666666666</v>
      </c>
      <c r="C42" s="17">
        <v>118</v>
      </c>
      <c r="D42" s="18">
        <v>13.58</v>
      </c>
      <c r="E42" s="17">
        <v>3848</v>
      </c>
      <c r="F42" s="17">
        <v>1289</v>
      </c>
      <c r="G42" s="17">
        <v>139</v>
      </c>
      <c r="H42" s="17">
        <v>37</v>
      </c>
      <c r="I42" s="17">
        <v>89</v>
      </c>
      <c r="J42" s="18">
        <f>CONVERT(drilling_equipment_data[[#This Row],[Downhole_Temperature_F]],"F","C")</f>
        <v>112.77777777777777</v>
      </c>
      <c r="K42" s="17">
        <v>235</v>
      </c>
      <c r="L42" s="18">
        <v>0.87</v>
      </c>
      <c r="M42" s="17">
        <v>1321</v>
      </c>
      <c r="N42" t="s">
        <v>25</v>
      </c>
      <c r="O42" t="s">
        <v>21</v>
      </c>
      <c r="P42">
        <v>1</v>
      </c>
      <c r="Q42" t="s">
        <v>26</v>
      </c>
    </row>
    <row r="43" spans="1:17" x14ac:dyDescent="0.25">
      <c r="A43" s="2">
        <v>45297</v>
      </c>
      <c r="B43" s="3">
        <v>0.56458333333333333</v>
      </c>
      <c r="C43" s="17">
        <v>144</v>
      </c>
      <c r="D43" s="18">
        <v>13.12</v>
      </c>
      <c r="E43" s="17">
        <v>3226</v>
      </c>
      <c r="F43" s="17">
        <v>833</v>
      </c>
      <c r="G43" s="17">
        <v>172</v>
      </c>
      <c r="H43" s="17">
        <v>35</v>
      </c>
      <c r="I43" s="17">
        <v>113</v>
      </c>
      <c r="J43" s="18">
        <f>CONVERT(drilling_equipment_data[[#This Row],[Downhole_Temperature_F]],"F","C")</f>
        <v>118.88888888888889</v>
      </c>
      <c r="K43" s="17">
        <v>246</v>
      </c>
      <c r="L43" s="18">
        <v>0.92</v>
      </c>
      <c r="M43" s="17">
        <v>1268</v>
      </c>
      <c r="N43" t="s">
        <v>25</v>
      </c>
      <c r="O43" t="s">
        <v>21</v>
      </c>
      <c r="P43">
        <v>1</v>
      </c>
      <c r="Q43" t="s">
        <v>26</v>
      </c>
    </row>
    <row r="44" spans="1:17" x14ac:dyDescent="0.25">
      <c r="A44" s="2">
        <v>45286</v>
      </c>
      <c r="B44" s="3">
        <v>0.14583333333333334</v>
      </c>
      <c r="C44" s="17">
        <v>123</v>
      </c>
      <c r="D44" s="18">
        <v>10.29</v>
      </c>
      <c r="E44" s="17">
        <v>4293</v>
      </c>
      <c r="F44" s="17">
        <v>987</v>
      </c>
      <c r="G44" s="17">
        <v>174</v>
      </c>
      <c r="H44" s="17">
        <v>25</v>
      </c>
      <c r="I44" s="17">
        <v>64</v>
      </c>
      <c r="J44" s="18">
        <f>CONVERT(drilling_equipment_data[[#This Row],[Downhole_Temperature_F]],"F","C")</f>
        <v>65.555555555555557</v>
      </c>
      <c r="K44" s="17">
        <v>150</v>
      </c>
      <c r="L44" s="18">
        <v>1.29</v>
      </c>
      <c r="M44" s="17">
        <v>3181</v>
      </c>
      <c r="N44" t="s">
        <v>20</v>
      </c>
      <c r="O44" t="s">
        <v>24</v>
      </c>
      <c r="P44">
        <v>12</v>
      </c>
      <c r="Q44" t="s">
        <v>37</v>
      </c>
    </row>
    <row r="45" spans="1:17" x14ac:dyDescent="0.25">
      <c r="A45" s="2">
        <v>45279</v>
      </c>
      <c r="B45" s="3">
        <v>0.55486111111111114</v>
      </c>
      <c r="C45" s="17">
        <v>108</v>
      </c>
      <c r="D45" s="18">
        <v>14.24</v>
      </c>
      <c r="E45" s="17">
        <v>4797</v>
      </c>
      <c r="F45" s="17">
        <v>1123</v>
      </c>
      <c r="G45" s="17">
        <v>169</v>
      </c>
      <c r="H45" s="17">
        <v>25</v>
      </c>
      <c r="I45" s="17">
        <v>118</v>
      </c>
      <c r="J45" s="18">
        <f>CONVERT(drilling_equipment_data[[#This Row],[Downhole_Temperature_F]],"F","C")</f>
        <v>68.888888888888886</v>
      </c>
      <c r="K45" s="17">
        <v>156</v>
      </c>
      <c r="L45" s="18">
        <v>0.8</v>
      </c>
      <c r="M45" s="17">
        <v>2973</v>
      </c>
      <c r="N45" t="s">
        <v>20</v>
      </c>
      <c r="O45" t="s">
        <v>24</v>
      </c>
      <c r="P45">
        <v>12</v>
      </c>
      <c r="Q45" t="s">
        <v>37</v>
      </c>
    </row>
    <row r="46" spans="1:17" x14ac:dyDescent="0.25">
      <c r="A46" s="2">
        <v>45278</v>
      </c>
      <c r="B46" s="3">
        <v>0.8979166666666667</v>
      </c>
      <c r="C46" s="17">
        <v>110</v>
      </c>
      <c r="D46" s="18">
        <v>10.82</v>
      </c>
      <c r="E46" s="17">
        <v>2191</v>
      </c>
      <c r="F46" s="17">
        <v>1380</v>
      </c>
      <c r="G46" s="17">
        <v>127</v>
      </c>
      <c r="H46" s="17">
        <v>37</v>
      </c>
      <c r="I46" s="17">
        <v>77</v>
      </c>
      <c r="J46" s="18">
        <f>CONVERT(drilling_equipment_data[[#This Row],[Downhole_Temperature_F]],"F","C")</f>
        <v>88.333333333333329</v>
      </c>
      <c r="K46" s="17">
        <v>191</v>
      </c>
      <c r="L46" s="18">
        <v>1.29</v>
      </c>
      <c r="M46" s="17">
        <v>2651</v>
      </c>
      <c r="N46" t="s">
        <v>20</v>
      </c>
      <c r="O46" t="s">
        <v>24</v>
      </c>
      <c r="P46">
        <v>12</v>
      </c>
      <c r="Q46" t="s">
        <v>37</v>
      </c>
    </row>
    <row r="47" spans="1:17" x14ac:dyDescent="0.25">
      <c r="A47" s="2">
        <v>45272</v>
      </c>
      <c r="B47" s="3">
        <v>0.61736111111111114</v>
      </c>
      <c r="C47" s="17">
        <v>118</v>
      </c>
      <c r="D47" s="18">
        <v>14.52</v>
      </c>
      <c r="E47" s="17">
        <v>2676</v>
      </c>
      <c r="F47" s="17">
        <v>1274</v>
      </c>
      <c r="G47" s="17">
        <v>191</v>
      </c>
      <c r="H47" s="17">
        <v>39</v>
      </c>
      <c r="I47" s="17">
        <v>98</v>
      </c>
      <c r="J47" s="18">
        <f>CONVERT(drilling_equipment_data[[#This Row],[Downhole_Temperature_F]],"F","C")</f>
        <v>74.444444444444443</v>
      </c>
      <c r="K47" s="17">
        <v>166</v>
      </c>
      <c r="L47" s="18">
        <v>0.89</v>
      </c>
      <c r="M47" s="17">
        <v>4721</v>
      </c>
      <c r="N47" t="s">
        <v>20</v>
      </c>
      <c r="O47" t="s">
        <v>24</v>
      </c>
      <c r="P47">
        <v>12</v>
      </c>
      <c r="Q47" t="s">
        <v>37</v>
      </c>
    </row>
    <row r="48" spans="1:17" x14ac:dyDescent="0.25">
      <c r="A48" s="2">
        <v>45263</v>
      </c>
      <c r="B48" s="3">
        <v>0.56458333333333333</v>
      </c>
      <c r="C48" s="17">
        <v>138</v>
      </c>
      <c r="D48" s="18">
        <v>14.87</v>
      </c>
      <c r="E48" s="17">
        <v>2528</v>
      </c>
      <c r="F48" s="17">
        <v>1380</v>
      </c>
      <c r="G48" s="17">
        <v>132</v>
      </c>
      <c r="H48" s="17">
        <v>28</v>
      </c>
      <c r="I48" s="17">
        <v>81</v>
      </c>
      <c r="J48" s="18">
        <f>CONVERT(drilling_equipment_data[[#This Row],[Downhole_Temperature_F]],"F","C")</f>
        <v>105.55555555555556</v>
      </c>
      <c r="K48" s="17">
        <v>222</v>
      </c>
      <c r="L48" s="18">
        <v>1.25</v>
      </c>
      <c r="M48" s="17">
        <v>4341</v>
      </c>
      <c r="N48" t="s">
        <v>20</v>
      </c>
      <c r="O48" t="s">
        <v>24</v>
      </c>
      <c r="P48">
        <v>12</v>
      </c>
      <c r="Q48" t="s">
        <v>37</v>
      </c>
    </row>
    <row r="49" spans="1:17" x14ac:dyDescent="0.25">
      <c r="A49" s="2">
        <v>45257</v>
      </c>
      <c r="B49" s="3">
        <v>9.0277777777777776E-2</v>
      </c>
      <c r="C49" s="17">
        <v>112</v>
      </c>
      <c r="D49" s="18">
        <v>11.19</v>
      </c>
      <c r="E49" s="17">
        <v>2400</v>
      </c>
      <c r="F49" s="17">
        <v>1091</v>
      </c>
      <c r="G49" s="17">
        <v>117</v>
      </c>
      <c r="H49" s="17">
        <v>24</v>
      </c>
      <c r="I49" s="17">
        <v>53</v>
      </c>
      <c r="J49" s="18">
        <f>CONVERT(drilling_equipment_data[[#This Row],[Downhole_Temperature_F]],"F","C")</f>
        <v>96.111111111111114</v>
      </c>
      <c r="K49" s="17">
        <v>205</v>
      </c>
      <c r="L49" s="18">
        <v>0.97</v>
      </c>
      <c r="M49" s="17">
        <v>3685</v>
      </c>
      <c r="N49" t="s">
        <v>20</v>
      </c>
      <c r="O49" t="s">
        <v>24</v>
      </c>
      <c r="P49">
        <v>11</v>
      </c>
      <c r="Q49" t="s">
        <v>36</v>
      </c>
    </row>
    <row r="50" spans="1:17" x14ac:dyDescent="0.25">
      <c r="A50" s="2">
        <v>45244</v>
      </c>
      <c r="B50" s="3">
        <v>0.85902777777777772</v>
      </c>
      <c r="C50" s="17">
        <v>125</v>
      </c>
      <c r="D50" s="18">
        <v>11.4</v>
      </c>
      <c r="E50" s="17">
        <v>3442</v>
      </c>
      <c r="F50" s="17">
        <v>912</v>
      </c>
      <c r="G50" s="17">
        <v>191</v>
      </c>
      <c r="H50" s="17">
        <v>26</v>
      </c>
      <c r="I50" s="17">
        <v>104</v>
      </c>
      <c r="J50" s="18">
        <f>CONVERT(drilling_equipment_data[[#This Row],[Downhole_Temperature_F]],"F","C")</f>
        <v>84.444444444444443</v>
      </c>
      <c r="K50" s="17">
        <v>184</v>
      </c>
      <c r="L50" s="18">
        <v>1.5</v>
      </c>
      <c r="M50" s="17">
        <v>1329</v>
      </c>
      <c r="N50" t="s">
        <v>20</v>
      </c>
      <c r="O50" t="s">
        <v>24</v>
      </c>
      <c r="P50">
        <v>11</v>
      </c>
      <c r="Q50" t="s">
        <v>36</v>
      </c>
    </row>
    <row r="51" spans="1:17" x14ac:dyDescent="0.25">
      <c r="A51" s="2">
        <v>45241</v>
      </c>
      <c r="B51" s="3">
        <v>0.11180555555555556</v>
      </c>
      <c r="C51" s="17">
        <v>115</v>
      </c>
      <c r="D51" s="18">
        <v>10.3</v>
      </c>
      <c r="E51" s="17">
        <v>3891</v>
      </c>
      <c r="F51" s="17">
        <v>1371</v>
      </c>
      <c r="G51" s="17">
        <v>139</v>
      </c>
      <c r="H51" s="17">
        <v>39</v>
      </c>
      <c r="I51" s="17">
        <v>56</v>
      </c>
      <c r="J51" s="18">
        <f>CONVERT(drilling_equipment_data[[#This Row],[Downhole_Temperature_F]],"F","C")</f>
        <v>93.888888888888886</v>
      </c>
      <c r="K51" s="17">
        <v>201</v>
      </c>
      <c r="L51" s="18">
        <v>0.88</v>
      </c>
      <c r="M51" s="17">
        <v>2944</v>
      </c>
      <c r="N51" t="s">
        <v>20</v>
      </c>
      <c r="O51" t="s">
        <v>24</v>
      </c>
      <c r="P51">
        <v>11</v>
      </c>
      <c r="Q51" t="s">
        <v>36</v>
      </c>
    </row>
    <row r="52" spans="1:17" x14ac:dyDescent="0.25">
      <c r="A52" s="2">
        <v>45240</v>
      </c>
      <c r="B52" s="3">
        <v>0.70972222222222225</v>
      </c>
      <c r="C52" s="17">
        <v>137</v>
      </c>
      <c r="D52" s="18">
        <v>12.17</v>
      </c>
      <c r="E52" s="17">
        <v>4092</v>
      </c>
      <c r="F52" s="17">
        <v>1000</v>
      </c>
      <c r="G52" s="17">
        <v>139</v>
      </c>
      <c r="H52" s="17">
        <v>25</v>
      </c>
      <c r="I52" s="17">
        <v>53</v>
      </c>
      <c r="J52" s="18">
        <f>CONVERT(drilling_equipment_data[[#This Row],[Downhole_Temperature_F]],"F","C")</f>
        <v>88.888888888888886</v>
      </c>
      <c r="K52" s="17">
        <v>192</v>
      </c>
      <c r="L52" s="18">
        <v>1.47</v>
      </c>
      <c r="M52" s="17">
        <v>3123</v>
      </c>
      <c r="N52" t="s">
        <v>20</v>
      </c>
      <c r="O52" t="s">
        <v>24</v>
      </c>
      <c r="P52">
        <v>11</v>
      </c>
      <c r="Q52" t="s">
        <v>36</v>
      </c>
    </row>
    <row r="53" spans="1:17" x14ac:dyDescent="0.25">
      <c r="A53" s="2">
        <v>45239</v>
      </c>
      <c r="B53" s="3">
        <v>0.10694444444444444</v>
      </c>
      <c r="C53" s="17">
        <v>112</v>
      </c>
      <c r="D53" s="18">
        <v>13.57</v>
      </c>
      <c r="E53" s="17">
        <v>2094</v>
      </c>
      <c r="F53" s="17">
        <v>1369</v>
      </c>
      <c r="G53" s="17">
        <v>131</v>
      </c>
      <c r="H53" s="17">
        <v>37</v>
      </c>
      <c r="I53" s="17">
        <v>86</v>
      </c>
      <c r="J53" s="18">
        <f>CONVERT(drilling_equipment_data[[#This Row],[Downhole_Temperature_F]],"F","C")</f>
        <v>101.66666666666666</v>
      </c>
      <c r="K53" s="17">
        <v>215</v>
      </c>
      <c r="L53" s="18">
        <v>1.06</v>
      </c>
      <c r="M53" s="17">
        <v>4003</v>
      </c>
      <c r="N53" t="s">
        <v>20</v>
      </c>
      <c r="O53" t="s">
        <v>24</v>
      </c>
      <c r="P53">
        <v>11</v>
      </c>
      <c r="Q53" t="s">
        <v>36</v>
      </c>
    </row>
    <row r="54" spans="1:17" x14ac:dyDescent="0.25">
      <c r="A54" s="2">
        <v>45230</v>
      </c>
      <c r="B54" s="3">
        <v>6.8750000000000006E-2</v>
      </c>
      <c r="C54" s="17">
        <v>145</v>
      </c>
      <c r="D54" s="18">
        <v>11.82</v>
      </c>
      <c r="E54" s="17">
        <v>4623</v>
      </c>
      <c r="F54" s="17">
        <v>1088</v>
      </c>
      <c r="G54" s="17">
        <v>150</v>
      </c>
      <c r="H54" s="17">
        <v>25</v>
      </c>
      <c r="I54" s="17">
        <v>82</v>
      </c>
      <c r="J54" s="18">
        <f>CONVERT(drilling_equipment_data[[#This Row],[Downhole_Temperature_F]],"F","C")</f>
        <v>75.555555555555557</v>
      </c>
      <c r="K54" s="17">
        <v>168</v>
      </c>
      <c r="L54" s="18">
        <v>1.24</v>
      </c>
      <c r="M54" s="17">
        <v>1038</v>
      </c>
      <c r="N54" t="s">
        <v>20</v>
      </c>
      <c r="O54" t="s">
        <v>24</v>
      </c>
      <c r="P54">
        <v>10</v>
      </c>
      <c r="Q54" t="s">
        <v>35</v>
      </c>
    </row>
    <row r="55" spans="1:17" x14ac:dyDescent="0.25">
      <c r="A55" s="2">
        <v>45221</v>
      </c>
      <c r="B55" s="3">
        <v>0.97013888888888888</v>
      </c>
      <c r="C55" s="17">
        <v>140</v>
      </c>
      <c r="D55" s="18">
        <v>12.79</v>
      </c>
      <c r="E55" s="17">
        <v>4310</v>
      </c>
      <c r="F55" s="17">
        <v>1262</v>
      </c>
      <c r="G55" s="17">
        <v>145</v>
      </c>
      <c r="H55" s="17">
        <v>31</v>
      </c>
      <c r="I55" s="17">
        <v>59</v>
      </c>
      <c r="J55" s="18">
        <f>CONVERT(drilling_equipment_data[[#This Row],[Downhole_Temperature_F]],"F","C")</f>
        <v>84.444444444444443</v>
      </c>
      <c r="K55" s="17">
        <v>184</v>
      </c>
      <c r="L55" s="18">
        <v>0.9</v>
      </c>
      <c r="M55" s="17">
        <v>1550</v>
      </c>
      <c r="N55" t="s">
        <v>20</v>
      </c>
      <c r="O55" t="s">
        <v>24</v>
      </c>
      <c r="P55">
        <v>10</v>
      </c>
      <c r="Q55" t="s">
        <v>35</v>
      </c>
    </row>
    <row r="56" spans="1:17" x14ac:dyDescent="0.25">
      <c r="A56" s="2">
        <v>45216</v>
      </c>
      <c r="B56" s="3">
        <v>0.17291666666666666</v>
      </c>
      <c r="C56" s="17">
        <v>142</v>
      </c>
      <c r="D56" s="18">
        <v>12.64</v>
      </c>
      <c r="E56" s="17">
        <v>4040</v>
      </c>
      <c r="F56" s="17">
        <v>1111</v>
      </c>
      <c r="G56" s="17">
        <v>139</v>
      </c>
      <c r="H56" s="17">
        <v>27</v>
      </c>
      <c r="I56" s="17">
        <v>114</v>
      </c>
      <c r="J56" s="18">
        <f>CONVERT(drilling_equipment_data[[#This Row],[Downhole_Temperature_F]],"F","C")</f>
        <v>104.44444444444444</v>
      </c>
      <c r="K56" s="17">
        <v>220</v>
      </c>
      <c r="L56" s="18">
        <v>1.36</v>
      </c>
      <c r="M56" s="17">
        <v>2742</v>
      </c>
      <c r="N56" t="s">
        <v>20</v>
      </c>
      <c r="O56" t="s">
        <v>24</v>
      </c>
      <c r="P56">
        <v>10</v>
      </c>
      <c r="Q56" t="s">
        <v>35</v>
      </c>
    </row>
    <row r="57" spans="1:17" x14ac:dyDescent="0.25">
      <c r="A57" s="2">
        <v>45210</v>
      </c>
      <c r="B57" s="3">
        <v>0.12916666666666668</v>
      </c>
      <c r="C57" s="17">
        <v>104</v>
      </c>
      <c r="D57" s="18">
        <v>12.15</v>
      </c>
      <c r="E57" s="17">
        <v>2495</v>
      </c>
      <c r="F57" s="17">
        <v>868</v>
      </c>
      <c r="G57" s="17">
        <v>178</v>
      </c>
      <c r="H57" s="17">
        <v>30</v>
      </c>
      <c r="I57" s="17">
        <v>61</v>
      </c>
      <c r="J57" s="18">
        <f>CONVERT(drilling_equipment_data[[#This Row],[Downhole_Temperature_F]],"F","C")</f>
        <v>110.55555555555556</v>
      </c>
      <c r="K57" s="17">
        <v>231</v>
      </c>
      <c r="L57" s="18">
        <v>1.41</v>
      </c>
      <c r="M57" s="17">
        <v>3522</v>
      </c>
      <c r="N57" t="s">
        <v>20</v>
      </c>
      <c r="O57" t="s">
        <v>24</v>
      </c>
      <c r="P57">
        <v>10</v>
      </c>
      <c r="Q57" t="s">
        <v>35</v>
      </c>
    </row>
    <row r="58" spans="1:17" x14ac:dyDescent="0.25">
      <c r="A58" s="2">
        <v>45210</v>
      </c>
      <c r="B58" s="3">
        <v>6.805555555555555E-2</v>
      </c>
      <c r="C58" s="17">
        <v>121</v>
      </c>
      <c r="D58" s="18">
        <v>13.68</v>
      </c>
      <c r="E58" s="17">
        <v>4705</v>
      </c>
      <c r="F58" s="17">
        <v>1183</v>
      </c>
      <c r="G58" s="17">
        <v>181</v>
      </c>
      <c r="H58" s="17">
        <v>20</v>
      </c>
      <c r="I58" s="17">
        <v>69</v>
      </c>
      <c r="J58" s="18">
        <f>CONVERT(drilling_equipment_data[[#This Row],[Downhole_Temperature_F]],"F","C")</f>
        <v>120</v>
      </c>
      <c r="K58" s="17">
        <v>248</v>
      </c>
      <c r="L58" s="18">
        <v>1.21</v>
      </c>
      <c r="M58" s="17">
        <v>3222</v>
      </c>
      <c r="N58" t="s">
        <v>20</v>
      </c>
      <c r="O58" t="s">
        <v>24</v>
      </c>
      <c r="P58">
        <v>10</v>
      </c>
      <c r="Q58" t="s">
        <v>35</v>
      </c>
    </row>
    <row r="59" spans="1:17" x14ac:dyDescent="0.25">
      <c r="A59" s="2">
        <v>45206</v>
      </c>
      <c r="B59" s="3">
        <v>0.76180555555555551</v>
      </c>
      <c r="C59" s="17">
        <v>134</v>
      </c>
      <c r="D59" s="18">
        <v>11.11</v>
      </c>
      <c r="E59" s="17">
        <v>2743</v>
      </c>
      <c r="F59" s="17">
        <v>1340</v>
      </c>
      <c r="G59" s="17">
        <v>198</v>
      </c>
      <c r="H59" s="17">
        <v>32</v>
      </c>
      <c r="I59" s="17">
        <v>109</v>
      </c>
      <c r="J59" s="18">
        <f>CONVERT(drilling_equipment_data[[#This Row],[Downhole_Temperature_F]],"F","C")</f>
        <v>120.55555555555556</v>
      </c>
      <c r="K59" s="17">
        <v>249</v>
      </c>
      <c r="L59" s="18">
        <v>1.1399999999999999</v>
      </c>
      <c r="M59" s="17">
        <v>4858</v>
      </c>
      <c r="N59" t="s">
        <v>20</v>
      </c>
      <c r="O59" t="s">
        <v>24</v>
      </c>
      <c r="P59">
        <v>10</v>
      </c>
      <c r="Q59" t="s">
        <v>35</v>
      </c>
    </row>
    <row r="60" spans="1:17" x14ac:dyDescent="0.25">
      <c r="A60" s="2">
        <v>45206</v>
      </c>
      <c r="B60" s="3">
        <v>0.38333333333333336</v>
      </c>
      <c r="C60" s="17">
        <v>141</v>
      </c>
      <c r="D60" s="18">
        <v>11.04</v>
      </c>
      <c r="E60" s="17">
        <v>2900</v>
      </c>
      <c r="F60" s="17">
        <v>1180</v>
      </c>
      <c r="G60" s="17">
        <v>174</v>
      </c>
      <c r="H60" s="17">
        <v>36</v>
      </c>
      <c r="I60" s="17">
        <v>66</v>
      </c>
      <c r="J60" s="18">
        <f>CONVERT(drilling_equipment_data[[#This Row],[Downhole_Temperature_F]],"F","C")</f>
        <v>96.111111111111114</v>
      </c>
      <c r="K60" s="17">
        <v>205</v>
      </c>
      <c r="L60" s="18">
        <v>0.96</v>
      </c>
      <c r="M60" s="17">
        <v>4040</v>
      </c>
      <c r="N60" t="s">
        <v>20</v>
      </c>
      <c r="O60" t="s">
        <v>24</v>
      </c>
      <c r="P60">
        <v>10</v>
      </c>
      <c r="Q60" t="s">
        <v>35</v>
      </c>
    </row>
    <row r="61" spans="1:17" x14ac:dyDescent="0.25">
      <c r="A61" s="2">
        <v>45205</v>
      </c>
      <c r="B61" s="3">
        <v>0.61388888888888893</v>
      </c>
      <c r="C61" s="17">
        <v>128</v>
      </c>
      <c r="D61" s="18">
        <v>14.98</v>
      </c>
      <c r="E61" s="17">
        <v>4569</v>
      </c>
      <c r="F61" s="17">
        <v>1434</v>
      </c>
      <c r="G61" s="17">
        <v>179</v>
      </c>
      <c r="H61" s="17">
        <v>31</v>
      </c>
      <c r="I61" s="17">
        <v>107</v>
      </c>
      <c r="J61" s="18">
        <f>CONVERT(drilling_equipment_data[[#This Row],[Downhole_Temperature_F]],"F","C")</f>
        <v>113.33333333333333</v>
      </c>
      <c r="K61" s="17">
        <v>236</v>
      </c>
      <c r="L61" s="18">
        <v>1.5</v>
      </c>
      <c r="M61" s="17">
        <v>4946</v>
      </c>
      <c r="N61" t="s">
        <v>20</v>
      </c>
      <c r="O61" t="s">
        <v>24</v>
      </c>
      <c r="P61">
        <v>10</v>
      </c>
      <c r="Q61" t="s">
        <v>35</v>
      </c>
    </row>
    <row r="62" spans="1:17" x14ac:dyDescent="0.25">
      <c r="A62" s="2">
        <v>45197</v>
      </c>
      <c r="B62" s="3">
        <v>0.99444444444444446</v>
      </c>
      <c r="C62" s="17">
        <v>139</v>
      </c>
      <c r="D62" s="18">
        <v>11.82</v>
      </c>
      <c r="E62" s="17">
        <v>3160</v>
      </c>
      <c r="F62" s="17">
        <v>1251</v>
      </c>
      <c r="G62" s="17">
        <v>120</v>
      </c>
      <c r="H62" s="17">
        <v>23</v>
      </c>
      <c r="I62" s="17">
        <v>80</v>
      </c>
      <c r="J62" s="18">
        <f>CONVERT(drilling_equipment_data[[#This Row],[Downhole_Temperature_F]],"F","C")</f>
        <v>95.555555555555557</v>
      </c>
      <c r="K62" s="17">
        <v>204</v>
      </c>
      <c r="L62" s="18">
        <v>1.4</v>
      </c>
      <c r="M62" s="17">
        <v>2099</v>
      </c>
      <c r="N62" t="s">
        <v>20</v>
      </c>
      <c r="O62" t="s">
        <v>23</v>
      </c>
      <c r="P62">
        <v>9</v>
      </c>
      <c r="Q62" t="s">
        <v>34</v>
      </c>
    </row>
    <row r="63" spans="1:17" x14ac:dyDescent="0.25">
      <c r="A63" s="2">
        <v>45188</v>
      </c>
      <c r="B63" s="3">
        <v>0.83888888888888891</v>
      </c>
      <c r="C63" s="17">
        <v>131</v>
      </c>
      <c r="D63" s="18">
        <v>13.88</v>
      </c>
      <c r="E63" s="17">
        <v>2384</v>
      </c>
      <c r="F63" s="17">
        <v>847</v>
      </c>
      <c r="G63" s="17">
        <v>136</v>
      </c>
      <c r="H63" s="17">
        <v>20</v>
      </c>
      <c r="I63" s="17">
        <v>68</v>
      </c>
      <c r="J63" s="18">
        <f>CONVERT(drilling_equipment_data[[#This Row],[Downhole_Temperature_F]],"F","C")</f>
        <v>85</v>
      </c>
      <c r="K63" s="17">
        <v>185</v>
      </c>
      <c r="L63" s="18">
        <v>1.4</v>
      </c>
      <c r="M63" s="17">
        <v>1333</v>
      </c>
      <c r="N63" t="s">
        <v>20</v>
      </c>
      <c r="O63" t="s">
        <v>23</v>
      </c>
      <c r="P63">
        <v>9</v>
      </c>
      <c r="Q63" t="s">
        <v>34</v>
      </c>
    </row>
    <row r="64" spans="1:17" x14ac:dyDescent="0.25">
      <c r="A64" s="2">
        <v>45184</v>
      </c>
      <c r="B64" s="3">
        <v>0.27847222222222223</v>
      </c>
      <c r="C64" s="17">
        <v>122</v>
      </c>
      <c r="D64" s="18">
        <v>12.22</v>
      </c>
      <c r="E64" s="17">
        <v>2644</v>
      </c>
      <c r="F64" s="17">
        <v>1131</v>
      </c>
      <c r="G64" s="17">
        <v>130</v>
      </c>
      <c r="H64" s="17">
        <v>39</v>
      </c>
      <c r="I64" s="17">
        <v>61</v>
      </c>
      <c r="J64" s="18">
        <f>CONVERT(drilling_equipment_data[[#This Row],[Downhole_Temperature_F]],"F","C")</f>
        <v>76.111111111111114</v>
      </c>
      <c r="K64" s="17">
        <v>169</v>
      </c>
      <c r="L64" s="18">
        <v>0.81</v>
      </c>
      <c r="M64" s="17">
        <v>1008</v>
      </c>
      <c r="N64" t="s">
        <v>20</v>
      </c>
      <c r="O64" t="s">
        <v>23</v>
      </c>
      <c r="P64">
        <v>9</v>
      </c>
      <c r="Q64" t="s">
        <v>34</v>
      </c>
    </row>
    <row r="65" spans="1:17" x14ac:dyDescent="0.25">
      <c r="A65" s="2">
        <v>45183</v>
      </c>
      <c r="B65" s="3">
        <v>0.19166666666666668</v>
      </c>
      <c r="C65" s="17">
        <v>105</v>
      </c>
      <c r="D65" s="18">
        <v>13.5</v>
      </c>
      <c r="E65" s="17">
        <v>3054</v>
      </c>
      <c r="F65" s="17">
        <v>873</v>
      </c>
      <c r="G65" s="17">
        <v>113</v>
      </c>
      <c r="H65" s="17">
        <v>31</v>
      </c>
      <c r="I65" s="17">
        <v>99</v>
      </c>
      <c r="J65" s="18">
        <f>CONVERT(drilling_equipment_data[[#This Row],[Downhole_Temperature_F]],"F","C")</f>
        <v>114.44444444444444</v>
      </c>
      <c r="K65" s="17">
        <v>238</v>
      </c>
      <c r="L65" s="18">
        <v>1.48</v>
      </c>
      <c r="M65" s="17">
        <v>3442</v>
      </c>
      <c r="N65" t="s">
        <v>20</v>
      </c>
      <c r="O65" t="s">
        <v>23</v>
      </c>
      <c r="P65">
        <v>9</v>
      </c>
      <c r="Q65" t="s">
        <v>34</v>
      </c>
    </row>
    <row r="66" spans="1:17" x14ac:dyDescent="0.25">
      <c r="A66" s="2">
        <v>45180</v>
      </c>
      <c r="B66" s="3">
        <v>0.6166666666666667</v>
      </c>
      <c r="C66" s="17">
        <v>120</v>
      </c>
      <c r="D66" s="18">
        <v>10.220000000000001</v>
      </c>
      <c r="E66" s="17">
        <v>3677</v>
      </c>
      <c r="F66" s="17">
        <v>904</v>
      </c>
      <c r="G66" s="17">
        <v>122</v>
      </c>
      <c r="H66" s="17">
        <v>38</v>
      </c>
      <c r="I66" s="17">
        <v>58</v>
      </c>
      <c r="J66" s="18">
        <f>CONVERT(drilling_equipment_data[[#This Row],[Downhole_Temperature_F]],"F","C")</f>
        <v>104.44444444444444</v>
      </c>
      <c r="K66" s="17">
        <v>220</v>
      </c>
      <c r="L66" s="18">
        <v>0.94</v>
      </c>
      <c r="M66" s="17">
        <v>2257</v>
      </c>
      <c r="N66" t="s">
        <v>20</v>
      </c>
      <c r="O66" t="s">
        <v>23</v>
      </c>
      <c r="P66">
        <v>9</v>
      </c>
      <c r="Q66" t="s">
        <v>34</v>
      </c>
    </row>
    <row r="67" spans="1:17" x14ac:dyDescent="0.25">
      <c r="A67" s="2">
        <v>45174</v>
      </c>
      <c r="B67" s="3">
        <v>0.5541666666666667</v>
      </c>
      <c r="C67" s="17">
        <v>121</v>
      </c>
      <c r="D67" s="18">
        <v>13.83</v>
      </c>
      <c r="E67" s="17">
        <v>2709</v>
      </c>
      <c r="F67" s="17">
        <v>902</v>
      </c>
      <c r="G67" s="17">
        <v>150</v>
      </c>
      <c r="H67" s="17">
        <v>36</v>
      </c>
      <c r="I67" s="17">
        <v>74</v>
      </c>
      <c r="J67" s="18">
        <f>CONVERT(drilling_equipment_data[[#This Row],[Downhole_Temperature_F]],"F","C")</f>
        <v>88.333333333333329</v>
      </c>
      <c r="K67" s="17">
        <v>191</v>
      </c>
      <c r="L67" s="18">
        <v>1.49</v>
      </c>
      <c r="M67" s="17">
        <v>4951</v>
      </c>
      <c r="N67" t="s">
        <v>20</v>
      </c>
      <c r="O67" t="s">
        <v>23</v>
      </c>
      <c r="P67">
        <v>9</v>
      </c>
      <c r="Q67" t="s">
        <v>34</v>
      </c>
    </row>
    <row r="68" spans="1:17" x14ac:dyDescent="0.25">
      <c r="A68" s="2">
        <v>45174</v>
      </c>
      <c r="B68" s="3">
        <v>0.34791666666666665</v>
      </c>
      <c r="C68" s="17">
        <v>115</v>
      </c>
      <c r="D68" s="18">
        <v>14.16</v>
      </c>
      <c r="E68" s="17">
        <v>3932</v>
      </c>
      <c r="F68" s="17">
        <v>984</v>
      </c>
      <c r="G68" s="17">
        <v>194</v>
      </c>
      <c r="H68" s="17">
        <v>38</v>
      </c>
      <c r="I68" s="17">
        <v>89</v>
      </c>
      <c r="J68" s="18">
        <f>CONVERT(drilling_equipment_data[[#This Row],[Downhole_Temperature_F]],"F","C")</f>
        <v>104.44444444444444</v>
      </c>
      <c r="K68" s="17">
        <v>220</v>
      </c>
      <c r="L68" s="18">
        <v>1.24</v>
      </c>
      <c r="M68" s="17">
        <v>2302</v>
      </c>
      <c r="N68" t="s">
        <v>20</v>
      </c>
      <c r="O68" t="s">
        <v>23</v>
      </c>
      <c r="P68">
        <v>9</v>
      </c>
      <c r="Q68" t="s">
        <v>34</v>
      </c>
    </row>
    <row r="69" spans="1:17" x14ac:dyDescent="0.25">
      <c r="A69" s="2">
        <v>45173</v>
      </c>
      <c r="B69" s="3">
        <v>0.16666666666666666</v>
      </c>
      <c r="C69" s="17">
        <v>141</v>
      </c>
      <c r="D69" s="18">
        <v>10.81</v>
      </c>
      <c r="E69" s="17">
        <v>3543</v>
      </c>
      <c r="F69" s="17">
        <v>1325</v>
      </c>
      <c r="G69" s="17">
        <v>115</v>
      </c>
      <c r="H69" s="17">
        <v>36</v>
      </c>
      <c r="I69" s="17">
        <v>60</v>
      </c>
      <c r="J69" s="18">
        <f>CONVERT(drilling_equipment_data[[#This Row],[Downhole_Temperature_F]],"F","C")</f>
        <v>82.777777777777771</v>
      </c>
      <c r="K69" s="17">
        <v>181</v>
      </c>
      <c r="L69" s="18">
        <v>1.1200000000000001</v>
      </c>
      <c r="M69" s="17">
        <v>2261</v>
      </c>
      <c r="N69" t="s">
        <v>20</v>
      </c>
      <c r="O69" t="s">
        <v>23</v>
      </c>
      <c r="P69">
        <v>9</v>
      </c>
      <c r="Q69" t="s">
        <v>34</v>
      </c>
    </row>
    <row r="70" spans="1:17" x14ac:dyDescent="0.25">
      <c r="A70" s="2">
        <v>45171</v>
      </c>
      <c r="B70" s="3">
        <v>0.60902777777777772</v>
      </c>
      <c r="C70" s="17">
        <v>129</v>
      </c>
      <c r="D70" s="18">
        <v>11.81</v>
      </c>
      <c r="E70" s="17">
        <v>4247</v>
      </c>
      <c r="F70" s="17">
        <v>1060</v>
      </c>
      <c r="G70" s="17">
        <v>150</v>
      </c>
      <c r="H70" s="17">
        <v>23</v>
      </c>
      <c r="I70" s="17">
        <v>52</v>
      </c>
      <c r="J70" s="18">
        <f>CONVERT(drilling_equipment_data[[#This Row],[Downhole_Temperature_F]],"F","C")</f>
        <v>110</v>
      </c>
      <c r="K70" s="17">
        <v>230</v>
      </c>
      <c r="L70" s="18">
        <v>1.27</v>
      </c>
      <c r="M70" s="17">
        <v>2914</v>
      </c>
      <c r="N70" t="s">
        <v>20</v>
      </c>
      <c r="O70" t="s">
        <v>23</v>
      </c>
      <c r="P70">
        <v>9</v>
      </c>
      <c r="Q70" t="s">
        <v>34</v>
      </c>
    </row>
    <row r="71" spans="1:17" x14ac:dyDescent="0.25">
      <c r="A71" s="2">
        <v>45167</v>
      </c>
      <c r="B71" s="3">
        <v>0.67361111111111116</v>
      </c>
      <c r="C71" s="17">
        <v>143</v>
      </c>
      <c r="D71" s="18">
        <v>11.85</v>
      </c>
      <c r="E71" s="17">
        <v>2981</v>
      </c>
      <c r="F71" s="17">
        <v>814</v>
      </c>
      <c r="G71" s="17">
        <v>150</v>
      </c>
      <c r="H71" s="17">
        <v>24</v>
      </c>
      <c r="I71" s="17">
        <v>57</v>
      </c>
      <c r="J71" s="18">
        <f>CONVERT(drilling_equipment_data[[#This Row],[Downhole_Temperature_F]],"F","C")</f>
        <v>72.777777777777771</v>
      </c>
      <c r="K71" s="17">
        <v>163</v>
      </c>
      <c r="L71" s="18">
        <v>1.43</v>
      </c>
      <c r="M71" s="17">
        <v>3587</v>
      </c>
      <c r="N71" t="s">
        <v>20</v>
      </c>
      <c r="O71" t="s">
        <v>23</v>
      </c>
      <c r="P71">
        <v>8</v>
      </c>
      <c r="Q71" t="s">
        <v>33</v>
      </c>
    </row>
    <row r="72" spans="1:17" x14ac:dyDescent="0.25">
      <c r="A72" s="2">
        <v>45162</v>
      </c>
      <c r="B72" s="3">
        <v>0.92152777777777772</v>
      </c>
      <c r="C72" s="17">
        <v>141</v>
      </c>
      <c r="D72" s="18">
        <v>12.28</v>
      </c>
      <c r="E72" s="17">
        <v>3855</v>
      </c>
      <c r="F72" s="17">
        <v>1437</v>
      </c>
      <c r="G72" s="17">
        <v>149</v>
      </c>
      <c r="H72" s="17">
        <v>21</v>
      </c>
      <c r="I72" s="17">
        <v>66</v>
      </c>
      <c r="J72" s="18">
        <f>CONVERT(drilling_equipment_data[[#This Row],[Downhole_Temperature_F]],"F","C")</f>
        <v>108.33333333333333</v>
      </c>
      <c r="K72" s="17">
        <v>227</v>
      </c>
      <c r="L72" s="18">
        <v>1.08</v>
      </c>
      <c r="M72" s="17">
        <v>3773</v>
      </c>
      <c r="N72" t="s">
        <v>20</v>
      </c>
      <c r="O72" t="s">
        <v>23</v>
      </c>
      <c r="P72">
        <v>8</v>
      </c>
      <c r="Q72" t="s">
        <v>33</v>
      </c>
    </row>
    <row r="73" spans="1:17" x14ac:dyDescent="0.25">
      <c r="A73" s="2">
        <v>45158</v>
      </c>
      <c r="B73" s="3">
        <v>4.583333333333333E-2</v>
      </c>
      <c r="C73" s="17">
        <v>136</v>
      </c>
      <c r="D73" s="18">
        <v>14.8</v>
      </c>
      <c r="E73" s="17">
        <v>4331</v>
      </c>
      <c r="F73" s="17">
        <v>1160</v>
      </c>
      <c r="G73" s="17">
        <v>190</v>
      </c>
      <c r="H73" s="17">
        <v>29</v>
      </c>
      <c r="I73" s="17">
        <v>91</v>
      </c>
      <c r="J73" s="18">
        <f>CONVERT(drilling_equipment_data[[#This Row],[Downhole_Temperature_F]],"F","C")</f>
        <v>90</v>
      </c>
      <c r="K73" s="17">
        <v>194</v>
      </c>
      <c r="L73" s="18">
        <v>1.31</v>
      </c>
      <c r="M73" s="17">
        <v>2433</v>
      </c>
      <c r="N73" t="s">
        <v>20</v>
      </c>
      <c r="O73" t="s">
        <v>23</v>
      </c>
      <c r="P73">
        <v>8</v>
      </c>
      <c r="Q73" t="s">
        <v>33</v>
      </c>
    </row>
    <row r="74" spans="1:17" x14ac:dyDescent="0.25">
      <c r="A74" s="2">
        <v>45140</v>
      </c>
      <c r="B74" s="3">
        <v>0.44722222222222224</v>
      </c>
      <c r="C74" s="17">
        <v>111</v>
      </c>
      <c r="D74" s="18">
        <v>13.15</v>
      </c>
      <c r="E74" s="17">
        <v>2207</v>
      </c>
      <c r="F74" s="17">
        <v>829</v>
      </c>
      <c r="G74" s="17">
        <v>196</v>
      </c>
      <c r="H74" s="17">
        <v>37</v>
      </c>
      <c r="I74" s="17">
        <v>57</v>
      </c>
      <c r="J74" s="18">
        <f>CONVERT(drilling_equipment_data[[#This Row],[Downhole_Temperature_F]],"F","C")</f>
        <v>83.333333333333329</v>
      </c>
      <c r="K74" s="17">
        <v>182</v>
      </c>
      <c r="L74" s="18">
        <v>1.27</v>
      </c>
      <c r="M74" s="17">
        <v>4578</v>
      </c>
      <c r="N74" t="s">
        <v>20</v>
      </c>
      <c r="O74" t="s">
        <v>23</v>
      </c>
      <c r="P74">
        <v>8</v>
      </c>
      <c r="Q74" t="s">
        <v>33</v>
      </c>
    </row>
    <row r="75" spans="1:17" x14ac:dyDescent="0.25">
      <c r="A75" s="2">
        <v>45137</v>
      </c>
      <c r="B75" s="3">
        <v>0.17083333333333334</v>
      </c>
      <c r="C75" s="17">
        <v>147</v>
      </c>
      <c r="D75" s="18">
        <v>14.81</v>
      </c>
      <c r="E75" s="17">
        <v>3792</v>
      </c>
      <c r="F75" s="17">
        <v>857</v>
      </c>
      <c r="G75" s="17">
        <v>104</v>
      </c>
      <c r="H75" s="17">
        <v>33</v>
      </c>
      <c r="I75" s="17">
        <v>59</v>
      </c>
      <c r="J75" s="18">
        <f>CONVERT(drilling_equipment_data[[#This Row],[Downhole_Temperature_F]],"F","C")</f>
        <v>67.222222222222214</v>
      </c>
      <c r="K75" s="17">
        <v>153</v>
      </c>
      <c r="L75" s="18">
        <v>1.34</v>
      </c>
      <c r="M75" s="17">
        <v>4420</v>
      </c>
      <c r="N75" t="s">
        <v>20</v>
      </c>
      <c r="O75" t="s">
        <v>23</v>
      </c>
      <c r="P75">
        <v>7</v>
      </c>
      <c r="Q75" t="s">
        <v>32</v>
      </c>
    </row>
    <row r="76" spans="1:17" x14ac:dyDescent="0.25">
      <c r="A76" s="2">
        <v>45134</v>
      </c>
      <c r="B76" s="3">
        <v>0.54166666666666663</v>
      </c>
      <c r="C76" s="17">
        <v>116</v>
      </c>
      <c r="D76" s="18">
        <v>12.85</v>
      </c>
      <c r="E76" s="17">
        <v>2810</v>
      </c>
      <c r="F76" s="17">
        <v>840</v>
      </c>
      <c r="G76" s="17">
        <v>122</v>
      </c>
      <c r="H76" s="17">
        <v>32</v>
      </c>
      <c r="I76" s="17">
        <v>52</v>
      </c>
      <c r="J76" s="18">
        <f>CONVERT(drilling_equipment_data[[#This Row],[Downhole_Temperature_F]],"F","C")</f>
        <v>76.666666666666671</v>
      </c>
      <c r="K76" s="17">
        <v>170</v>
      </c>
      <c r="L76" s="18">
        <v>0.89</v>
      </c>
      <c r="M76" s="17">
        <v>1963</v>
      </c>
      <c r="N76" t="s">
        <v>20</v>
      </c>
      <c r="O76" t="s">
        <v>23</v>
      </c>
      <c r="P76">
        <v>7</v>
      </c>
      <c r="Q76" t="s">
        <v>32</v>
      </c>
    </row>
    <row r="77" spans="1:17" x14ac:dyDescent="0.25">
      <c r="A77" s="2">
        <v>45119</v>
      </c>
      <c r="B77" s="3">
        <v>0.5854166666666667</v>
      </c>
      <c r="C77" s="17">
        <v>149</v>
      </c>
      <c r="D77" s="18">
        <v>14.01</v>
      </c>
      <c r="E77" s="17">
        <v>3231</v>
      </c>
      <c r="F77" s="17">
        <v>1232</v>
      </c>
      <c r="G77" s="17">
        <v>144</v>
      </c>
      <c r="H77" s="17">
        <v>38</v>
      </c>
      <c r="I77" s="17">
        <v>102</v>
      </c>
      <c r="J77" s="18">
        <f>CONVERT(drilling_equipment_data[[#This Row],[Downhole_Temperature_F]],"F","C")</f>
        <v>117.22222222222221</v>
      </c>
      <c r="K77" s="17">
        <v>243</v>
      </c>
      <c r="L77" s="18">
        <v>1.02</v>
      </c>
      <c r="M77" s="17">
        <v>1189</v>
      </c>
      <c r="N77" t="s">
        <v>20</v>
      </c>
      <c r="O77" t="s">
        <v>23</v>
      </c>
      <c r="P77">
        <v>7</v>
      </c>
      <c r="Q77" t="s">
        <v>32</v>
      </c>
    </row>
    <row r="78" spans="1:17" x14ac:dyDescent="0.25">
      <c r="A78" s="2">
        <v>45113</v>
      </c>
      <c r="B78" s="3">
        <v>0.36041666666666666</v>
      </c>
      <c r="C78" s="17">
        <v>111</v>
      </c>
      <c r="D78" s="18">
        <v>11.59</v>
      </c>
      <c r="E78" s="17">
        <v>2624</v>
      </c>
      <c r="F78" s="17">
        <v>1429</v>
      </c>
      <c r="G78" s="17">
        <v>141</v>
      </c>
      <c r="H78" s="17">
        <v>37</v>
      </c>
      <c r="I78" s="17">
        <v>102</v>
      </c>
      <c r="J78" s="18">
        <f>CONVERT(drilling_equipment_data[[#This Row],[Downhole_Temperature_F]],"F","C")</f>
        <v>115</v>
      </c>
      <c r="K78" s="17">
        <v>239</v>
      </c>
      <c r="L78" s="18">
        <v>1</v>
      </c>
      <c r="M78" s="17">
        <v>1744</v>
      </c>
      <c r="N78" t="s">
        <v>20</v>
      </c>
      <c r="O78" t="s">
        <v>23</v>
      </c>
      <c r="P78">
        <v>7</v>
      </c>
      <c r="Q78" t="s">
        <v>32</v>
      </c>
    </row>
    <row r="79" spans="1:17" x14ac:dyDescent="0.25">
      <c r="A79" s="2">
        <v>45113</v>
      </c>
      <c r="B79" s="3">
        <v>0.3034722222222222</v>
      </c>
      <c r="C79" s="17">
        <v>114</v>
      </c>
      <c r="D79" s="18">
        <v>13.7</v>
      </c>
      <c r="E79" s="17">
        <v>4551</v>
      </c>
      <c r="F79" s="17">
        <v>1379</v>
      </c>
      <c r="G79" s="17">
        <v>166</v>
      </c>
      <c r="H79" s="17">
        <v>21</v>
      </c>
      <c r="I79" s="17">
        <v>75</v>
      </c>
      <c r="J79" s="18">
        <f>CONVERT(drilling_equipment_data[[#This Row],[Downhole_Temperature_F]],"F","C")</f>
        <v>115.55555555555556</v>
      </c>
      <c r="K79" s="17">
        <v>240</v>
      </c>
      <c r="L79" s="18">
        <v>1.49</v>
      </c>
      <c r="M79" s="17">
        <v>3308</v>
      </c>
      <c r="N79" t="s">
        <v>20</v>
      </c>
      <c r="O79" t="s">
        <v>23</v>
      </c>
      <c r="P79">
        <v>7</v>
      </c>
      <c r="Q79" t="s">
        <v>32</v>
      </c>
    </row>
    <row r="80" spans="1:17" x14ac:dyDescent="0.25">
      <c r="A80" s="2">
        <v>45107</v>
      </c>
      <c r="B80" s="3">
        <v>0.27361111111111114</v>
      </c>
      <c r="C80" s="17">
        <v>150</v>
      </c>
      <c r="D80" s="18">
        <v>13.76</v>
      </c>
      <c r="E80" s="17">
        <v>2469</v>
      </c>
      <c r="F80" s="17">
        <v>1410</v>
      </c>
      <c r="G80" s="17">
        <v>145</v>
      </c>
      <c r="H80" s="17">
        <v>33</v>
      </c>
      <c r="I80" s="17">
        <v>117</v>
      </c>
      <c r="J80" s="18">
        <f>CONVERT(drilling_equipment_data[[#This Row],[Downhole_Temperature_F]],"F","C")</f>
        <v>82.777777777777771</v>
      </c>
      <c r="K80" s="17">
        <v>181</v>
      </c>
      <c r="L80" s="18">
        <v>1.46</v>
      </c>
      <c r="M80" s="17">
        <v>1047</v>
      </c>
      <c r="N80" t="s">
        <v>20</v>
      </c>
      <c r="O80" t="s">
        <v>22</v>
      </c>
      <c r="P80">
        <v>6</v>
      </c>
      <c r="Q80" t="s">
        <v>31</v>
      </c>
    </row>
    <row r="81" spans="1:17" x14ac:dyDescent="0.25">
      <c r="A81" s="2">
        <v>45095</v>
      </c>
      <c r="B81" s="3">
        <v>0.42986111111111114</v>
      </c>
      <c r="C81" s="17">
        <v>116</v>
      </c>
      <c r="D81" s="18">
        <v>11.34</v>
      </c>
      <c r="E81" s="17">
        <v>4473</v>
      </c>
      <c r="F81" s="17">
        <v>1044</v>
      </c>
      <c r="G81" s="17">
        <v>107</v>
      </c>
      <c r="H81" s="17">
        <v>29</v>
      </c>
      <c r="I81" s="17">
        <v>93</v>
      </c>
      <c r="J81" s="18">
        <f>CONVERT(drilling_equipment_data[[#This Row],[Downhole_Temperature_F]],"F","C")</f>
        <v>73.333333333333329</v>
      </c>
      <c r="K81" s="17">
        <v>164</v>
      </c>
      <c r="L81" s="18">
        <v>1.1399999999999999</v>
      </c>
      <c r="M81" s="17">
        <v>4354</v>
      </c>
      <c r="N81" t="s">
        <v>20</v>
      </c>
      <c r="O81" t="s">
        <v>22</v>
      </c>
      <c r="P81">
        <v>6</v>
      </c>
      <c r="Q81" t="s">
        <v>31</v>
      </c>
    </row>
    <row r="82" spans="1:17" x14ac:dyDescent="0.25">
      <c r="A82" s="2">
        <v>45086</v>
      </c>
      <c r="B82" s="3">
        <v>0.97222222222222221</v>
      </c>
      <c r="C82" s="17">
        <v>135</v>
      </c>
      <c r="D82" s="18">
        <v>13.83</v>
      </c>
      <c r="E82" s="17">
        <v>2898</v>
      </c>
      <c r="F82" s="17">
        <v>1431</v>
      </c>
      <c r="G82" s="17">
        <v>185</v>
      </c>
      <c r="H82" s="17">
        <v>34</v>
      </c>
      <c r="I82" s="17">
        <v>116</v>
      </c>
      <c r="J82" s="18">
        <f>CONVERT(drilling_equipment_data[[#This Row],[Downhole_Temperature_F]],"F","C")</f>
        <v>89.444444444444443</v>
      </c>
      <c r="K82" s="17">
        <v>193</v>
      </c>
      <c r="L82" s="18">
        <v>1.22</v>
      </c>
      <c r="M82" s="17">
        <v>2570</v>
      </c>
      <c r="N82" t="s">
        <v>20</v>
      </c>
      <c r="O82" t="s">
        <v>22</v>
      </c>
      <c r="P82">
        <v>6</v>
      </c>
      <c r="Q82" t="s">
        <v>31</v>
      </c>
    </row>
    <row r="83" spans="1:17" x14ac:dyDescent="0.25">
      <c r="A83" s="2">
        <v>45084</v>
      </c>
      <c r="B83" s="3">
        <v>0.76527777777777772</v>
      </c>
      <c r="C83" s="17">
        <v>136</v>
      </c>
      <c r="D83" s="18">
        <v>14.78</v>
      </c>
      <c r="E83" s="17">
        <v>4490</v>
      </c>
      <c r="F83" s="17">
        <v>912</v>
      </c>
      <c r="G83" s="17">
        <v>164</v>
      </c>
      <c r="H83" s="17">
        <v>32</v>
      </c>
      <c r="I83" s="17">
        <v>116</v>
      </c>
      <c r="J83" s="18">
        <f>CONVERT(drilling_equipment_data[[#This Row],[Downhole_Temperature_F]],"F","C")</f>
        <v>77.777777777777771</v>
      </c>
      <c r="K83" s="17">
        <v>172</v>
      </c>
      <c r="L83" s="18">
        <v>0.94</v>
      </c>
      <c r="M83" s="17">
        <v>3133</v>
      </c>
      <c r="N83" t="s">
        <v>20</v>
      </c>
      <c r="O83" t="s">
        <v>22</v>
      </c>
      <c r="P83">
        <v>6</v>
      </c>
      <c r="Q83" t="s">
        <v>31</v>
      </c>
    </row>
    <row r="84" spans="1:17" x14ac:dyDescent="0.25">
      <c r="A84" s="2">
        <v>45084</v>
      </c>
      <c r="B84" s="3">
        <v>0.16458333333333333</v>
      </c>
      <c r="C84" s="17">
        <v>104</v>
      </c>
      <c r="D84" s="18">
        <v>14.99</v>
      </c>
      <c r="E84" s="17">
        <v>4175</v>
      </c>
      <c r="F84" s="17">
        <v>1422</v>
      </c>
      <c r="G84" s="17">
        <v>121</v>
      </c>
      <c r="H84" s="17">
        <v>33</v>
      </c>
      <c r="I84" s="17">
        <v>81</v>
      </c>
      <c r="J84" s="18">
        <f>CONVERT(drilling_equipment_data[[#This Row],[Downhole_Temperature_F]],"F","C")</f>
        <v>112.22222222222221</v>
      </c>
      <c r="K84" s="17">
        <v>234</v>
      </c>
      <c r="L84" s="18">
        <v>0.98</v>
      </c>
      <c r="M84" s="17">
        <v>1907</v>
      </c>
      <c r="N84" t="s">
        <v>20</v>
      </c>
      <c r="O84" t="s">
        <v>22</v>
      </c>
      <c r="P84">
        <v>6</v>
      </c>
      <c r="Q84" t="s">
        <v>31</v>
      </c>
    </row>
    <row r="85" spans="1:17" x14ac:dyDescent="0.25">
      <c r="A85" s="2">
        <v>45072</v>
      </c>
      <c r="B85" s="3">
        <v>7.4999999999999997E-2</v>
      </c>
      <c r="C85" s="17">
        <v>118</v>
      </c>
      <c r="D85" s="18">
        <v>11.46</v>
      </c>
      <c r="E85" s="17">
        <v>2192</v>
      </c>
      <c r="F85" s="17">
        <v>905</v>
      </c>
      <c r="G85" s="17">
        <v>105</v>
      </c>
      <c r="H85" s="17">
        <v>32</v>
      </c>
      <c r="I85" s="17">
        <v>97</v>
      </c>
      <c r="J85" s="18">
        <f>CONVERT(drilling_equipment_data[[#This Row],[Downhole_Temperature_F]],"F","C")</f>
        <v>111.66666666666666</v>
      </c>
      <c r="K85" s="17">
        <v>233</v>
      </c>
      <c r="L85" s="18">
        <v>0.94</v>
      </c>
      <c r="M85" s="17">
        <v>2128</v>
      </c>
      <c r="N85" t="s">
        <v>20</v>
      </c>
      <c r="O85" t="s">
        <v>22</v>
      </c>
      <c r="P85">
        <v>5</v>
      </c>
      <c r="Q85" t="s">
        <v>30</v>
      </c>
    </row>
    <row r="86" spans="1:17" x14ac:dyDescent="0.25">
      <c r="A86" s="2">
        <v>45061</v>
      </c>
      <c r="B86" s="3">
        <v>0.46250000000000002</v>
      </c>
      <c r="C86" s="17">
        <v>146</v>
      </c>
      <c r="D86" s="18">
        <v>14.84</v>
      </c>
      <c r="E86" s="17">
        <v>3384</v>
      </c>
      <c r="F86" s="17">
        <v>840</v>
      </c>
      <c r="G86" s="17">
        <v>151</v>
      </c>
      <c r="H86" s="17">
        <v>35</v>
      </c>
      <c r="I86" s="17">
        <v>103</v>
      </c>
      <c r="J86" s="18">
        <f>CONVERT(drilling_equipment_data[[#This Row],[Downhole_Temperature_F]],"F","C")</f>
        <v>92.222222222222214</v>
      </c>
      <c r="K86" s="17">
        <v>198</v>
      </c>
      <c r="L86" s="18">
        <v>1</v>
      </c>
      <c r="M86" s="17">
        <v>4082</v>
      </c>
      <c r="N86" t="s">
        <v>20</v>
      </c>
      <c r="O86" t="s">
        <v>22</v>
      </c>
      <c r="P86">
        <v>5</v>
      </c>
      <c r="Q86" t="s">
        <v>30</v>
      </c>
    </row>
    <row r="87" spans="1:17" x14ac:dyDescent="0.25">
      <c r="A87" s="2">
        <v>45058</v>
      </c>
      <c r="B87" s="3">
        <v>0.20902777777777778</v>
      </c>
      <c r="C87" s="17">
        <v>129</v>
      </c>
      <c r="D87" s="18">
        <v>10.44</v>
      </c>
      <c r="E87" s="17">
        <v>3752</v>
      </c>
      <c r="F87" s="17">
        <v>865</v>
      </c>
      <c r="G87" s="17">
        <v>166</v>
      </c>
      <c r="H87" s="17">
        <v>34</v>
      </c>
      <c r="I87" s="17">
        <v>62</v>
      </c>
      <c r="J87" s="18">
        <f>CONVERT(drilling_equipment_data[[#This Row],[Downhole_Temperature_F]],"F","C")</f>
        <v>77.777777777777771</v>
      </c>
      <c r="K87" s="17">
        <v>172</v>
      </c>
      <c r="L87" s="18">
        <v>1.1100000000000001</v>
      </c>
      <c r="M87" s="17">
        <v>3310</v>
      </c>
      <c r="N87" t="s">
        <v>20</v>
      </c>
      <c r="O87" t="s">
        <v>22</v>
      </c>
      <c r="P87">
        <v>5</v>
      </c>
      <c r="Q87" t="s">
        <v>30</v>
      </c>
    </row>
    <row r="88" spans="1:17" x14ac:dyDescent="0.25">
      <c r="A88" s="2">
        <v>45054</v>
      </c>
      <c r="B88" s="3">
        <v>0.22430555555555556</v>
      </c>
      <c r="C88" s="17">
        <v>106</v>
      </c>
      <c r="D88" s="18">
        <v>13.19</v>
      </c>
      <c r="E88" s="17">
        <v>4854</v>
      </c>
      <c r="F88" s="17">
        <v>1495</v>
      </c>
      <c r="G88" s="17">
        <v>108</v>
      </c>
      <c r="H88" s="17">
        <v>33</v>
      </c>
      <c r="I88" s="17">
        <v>113</v>
      </c>
      <c r="J88" s="18">
        <f>CONVERT(drilling_equipment_data[[#This Row],[Downhole_Temperature_F]],"F","C")</f>
        <v>106.66666666666666</v>
      </c>
      <c r="K88" s="17">
        <v>224</v>
      </c>
      <c r="L88" s="18">
        <v>1.17</v>
      </c>
      <c r="M88" s="17">
        <v>3405</v>
      </c>
      <c r="N88" t="s">
        <v>20</v>
      </c>
      <c r="O88" t="s">
        <v>22</v>
      </c>
      <c r="P88">
        <v>5</v>
      </c>
      <c r="Q88" t="s">
        <v>30</v>
      </c>
    </row>
    <row r="89" spans="1:17" x14ac:dyDescent="0.25">
      <c r="A89" s="2">
        <v>45046</v>
      </c>
      <c r="B89" s="3">
        <v>0.23819444444444443</v>
      </c>
      <c r="C89" s="17">
        <v>132</v>
      </c>
      <c r="D89" s="18">
        <v>12.54</v>
      </c>
      <c r="E89" s="17">
        <v>3998</v>
      </c>
      <c r="F89" s="17">
        <v>1404</v>
      </c>
      <c r="G89" s="17">
        <v>200</v>
      </c>
      <c r="H89" s="17">
        <v>25</v>
      </c>
      <c r="I89" s="17">
        <v>51</v>
      </c>
      <c r="J89" s="18">
        <f>CONVERT(drilling_equipment_data[[#This Row],[Downhole_Temperature_F]],"F","C")</f>
        <v>105</v>
      </c>
      <c r="K89" s="17">
        <v>221</v>
      </c>
      <c r="L89" s="18">
        <v>1.24</v>
      </c>
      <c r="M89" s="17">
        <v>1880</v>
      </c>
      <c r="N89" t="s">
        <v>20</v>
      </c>
      <c r="O89" t="s">
        <v>22</v>
      </c>
      <c r="P89">
        <v>4</v>
      </c>
      <c r="Q89" t="s">
        <v>29</v>
      </c>
    </row>
    <row r="90" spans="1:17" x14ac:dyDescent="0.25">
      <c r="A90" s="2">
        <v>45040</v>
      </c>
      <c r="B90" s="3">
        <v>0.6645833333333333</v>
      </c>
      <c r="C90" s="17">
        <v>106</v>
      </c>
      <c r="D90" s="18">
        <v>10.52</v>
      </c>
      <c r="E90" s="17">
        <v>3544</v>
      </c>
      <c r="F90" s="17">
        <v>1375</v>
      </c>
      <c r="G90" s="17">
        <v>169</v>
      </c>
      <c r="H90" s="17">
        <v>23</v>
      </c>
      <c r="I90" s="17">
        <v>119</v>
      </c>
      <c r="J90" s="18">
        <f>CONVERT(drilling_equipment_data[[#This Row],[Downhole_Temperature_F]],"F","C")</f>
        <v>71.111111111111114</v>
      </c>
      <c r="K90" s="17">
        <v>160</v>
      </c>
      <c r="L90" s="18">
        <v>1.21</v>
      </c>
      <c r="M90" s="17">
        <v>3438</v>
      </c>
      <c r="N90" t="s">
        <v>20</v>
      </c>
      <c r="O90" t="s">
        <v>22</v>
      </c>
      <c r="P90">
        <v>4</v>
      </c>
      <c r="Q90" t="s">
        <v>29</v>
      </c>
    </row>
    <row r="91" spans="1:17" x14ac:dyDescent="0.25">
      <c r="A91" s="2">
        <v>45036</v>
      </c>
      <c r="B91" s="3">
        <v>0.43125000000000002</v>
      </c>
      <c r="C91" s="17">
        <v>127</v>
      </c>
      <c r="D91" s="18">
        <v>11.65</v>
      </c>
      <c r="E91" s="17">
        <v>4823</v>
      </c>
      <c r="F91" s="17">
        <v>1171</v>
      </c>
      <c r="G91" s="17">
        <v>144</v>
      </c>
      <c r="H91" s="17">
        <v>30</v>
      </c>
      <c r="I91" s="17">
        <v>99</v>
      </c>
      <c r="J91" s="18">
        <f>CONVERT(drilling_equipment_data[[#This Row],[Downhole_Temperature_F]],"F","C")</f>
        <v>79.444444444444443</v>
      </c>
      <c r="K91" s="17">
        <v>175</v>
      </c>
      <c r="L91" s="18">
        <v>1.41</v>
      </c>
      <c r="M91" s="17">
        <v>4359</v>
      </c>
      <c r="N91" t="s">
        <v>20</v>
      </c>
      <c r="O91" t="s">
        <v>22</v>
      </c>
      <c r="P91">
        <v>4</v>
      </c>
      <c r="Q91" t="s">
        <v>29</v>
      </c>
    </row>
    <row r="92" spans="1:17" x14ac:dyDescent="0.25">
      <c r="A92" s="2">
        <v>45030</v>
      </c>
      <c r="B92" s="3">
        <v>8.3333333333333329E-2</v>
      </c>
      <c r="C92" s="17">
        <v>117</v>
      </c>
      <c r="D92" s="18">
        <v>11.29</v>
      </c>
      <c r="E92" s="17">
        <v>3016</v>
      </c>
      <c r="F92" s="17">
        <v>1065</v>
      </c>
      <c r="G92" s="17">
        <v>175</v>
      </c>
      <c r="H92" s="17">
        <v>24</v>
      </c>
      <c r="I92" s="17">
        <v>105</v>
      </c>
      <c r="J92" s="18">
        <f>CONVERT(drilling_equipment_data[[#This Row],[Downhole_Temperature_F]],"F","C")</f>
        <v>116.66666666666666</v>
      </c>
      <c r="K92" s="17">
        <v>242</v>
      </c>
      <c r="L92" s="18">
        <v>1.5</v>
      </c>
      <c r="M92" s="17">
        <v>1943</v>
      </c>
      <c r="N92" t="s">
        <v>20</v>
      </c>
      <c r="O92" t="s">
        <v>22</v>
      </c>
      <c r="P92">
        <v>4</v>
      </c>
      <c r="Q92" t="s">
        <v>29</v>
      </c>
    </row>
    <row r="93" spans="1:17" x14ac:dyDescent="0.25">
      <c r="A93" s="2">
        <v>45024</v>
      </c>
      <c r="B93" s="3">
        <v>0.71597222222222223</v>
      </c>
      <c r="C93" s="17">
        <v>141</v>
      </c>
      <c r="D93" s="18">
        <v>11.03</v>
      </c>
      <c r="E93" s="17">
        <v>2298</v>
      </c>
      <c r="F93" s="17">
        <v>871</v>
      </c>
      <c r="G93" s="17">
        <v>137</v>
      </c>
      <c r="H93" s="17">
        <v>25</v>
      </c>
      <c r="I93" s="17">
        <v>115</v>
      </c>
      <c r="J93" s="18">
        <f>CONVERT(drilling_equipment_data[[#This Row],[Downhole_Temperature_F]],"F","C")</f>
        <v>86.666666666666671</v>
      </c>
      <c r="K93" s="17">
        <v>188</v>
      </c>
      <c r="L93" s="18">
        <v>1.2</v>
      </c>
      <c r="M93" s="17">
        <v>3768</v>
      </c>
      <c r="N93" t="s">
        <v>20</v>
      </c>
      <c r="O93" t="s">
        <v>22</v>
      </c>
      <c r="P93">
        <v>4</v>
      </c>
      <c r="Q93" t="s">
        <v>29</v>
      </c>
    </row>
    <row r="94" spans="1:17" x14ac:dyDescent="0.25">
      <c r="A94" s="2">
        <v>45020</v>
      </c>
      <c r="B94" s="3">
        <v>9.5138888888888884E-2</v>
      </c>
      <c r="C94" s="17">
        <v>138</v>
      </c>
      <c r="D94" s="18">
        <v>12.58</v>
      </c>
      <c r="E94" s="17">
        <v>3481</v>
      </c>
      <c r="F94" s="17">
        <v>1373</v>
      </c>
      <c r="G94" s="17">
        <v>157</v>
      </c>
      <c r="H94" s="17">
        <v>39</v>
      </c>
      <c r="I94" s="17">
        <v>66</v>
      </c>
      <c r="J94" s="18">
        <f>CONVERT(drilling_equipment_data[[#This Row],[Downhole_Temperature_F]],"F","C")</f>
        <v>105</v>
      </c>
      <c r="K94" s="17">
        <v>221</v>
      </c>
      <c r="L94" s="18">
        <v>0.84</v>
      </c>
      <c r="M94" s="17">
        <v>2204</v>
      </c>
      <c r="N94" t="s">
        <v>20</v>
      </c>
      <c r="O94" t="s">
        <v>22</v>
      </c>
      <c r="P94">
        <v>4</v>
      </c>
      <c r="Q94" t="s">
        <v>29</v>
      </c>
    </row>
    <row r="95" spans="1:17" x14ac:dyDescent="0.25">
      <c r="A95" s="2">
        <v>45013</v>
      </c>
      <c r="B95" s="3">
        <v>0.12569444444444444</v>
      </c>
      <c r="C95" s="17">
        <v>118</v>
      </c>
      <c r="D95" s="18">
        <v>13.08</v>
      </c>
      <c r="E95" s="17">
        <v>4347</v>
      </c>
      <c r="F95" s="17">
        <v>1394</v>
      </c>
      <c r="G95" s="17">
        <v>190</v>
      </c>
      <c r="H95" s="17">
        <v>22</v>
      </c>
      <c r="I95" s="17">
        <v>81</v>
      </c>
      <c r="J95" s="18">
        <f>CONVERT(drilling_equipment_data[[#This Row],[Downhole_Temperature_F]],"F","C")</f>
        <v>97.222222222222214</v>
      </c>
      <c r="K95" s="17">
        <v>207</v>
      </c>
      <c r="L95" s="18">
        <v>1.18</v>
      </c>
      <c r="M95" s="17">
        <v>4536</v>
      </c>
      <c r="N95" t="s">
        <v>20</v>
      </c>
      <c r="O95" t="s">
        <v>21</v>
      </c>
      <c r="P95">
        <v>3</v>
      </c>
      <c r="Q95" t="s">
        <v>28</v>
      </c>
    </row>
    <row r="96" spans="1:17" x14ac:dyDescent="0.25">
      <c r="A96" s="2">
        <v>45008</v>
      </c>
      <c r="B96" s="3">
        <v>0.2951388888888889</v>
      </c>
      <c r="C96" s="17">
        <v>147</v>
      </c>
      <c r="D96" s="18">
        <v>10.48</v>
      </c>
      <c r="E96" s="17">
        <v>2940</v>
      </c>
      <c r="F96" s="17">
        <v>840</v>
      </c>
      <c r="G96" s="17">
        <v>122</v>
      </c>
      <c r="H96" s="17">
        <v>31</v>
      </c>
      <c r="I96" s="17">
        <v>84</v>
      </c>
      <c r="J96" s="18">
        <f>CONVERT(drilling_equipment_data[[#This Row],[Downhole_Temperature_F]],"F","C")</f>
        <v>106.11111111111111</v>
      </c>
      <c r="K96" s="17">
        <v>223</v>
      </c>
      <c r="L96" s="18">
        <v>1.47</v>
      </c>
      <c r="M96" s="17">
        <v>2494</v>
      </c>
      <c r="N96" t="s">
        <v>20</v>
      </c>
      <c r="O96" t="s">
        <v>21</v>
      </c>
      <c r="P96">
        <v>3</v>
      </c>
      <c r="Q96" t="s">
        <v>28</v>
      </c>
    </row>
    <row r="97" spans="1:17" x14ac:dyDescent="0.25">
      <c r="A97" s="2">
        <v>44989</v>
      </c>
      <c r="B97" s="3">
        <v>0.55277777777777781</v>
      </c>
      <c r="C97" s="17">
        <v>144</v>
      </c>
      <c r="D97" s="18">
        <v>11.43</v>
      </c>
      <c r="E97" s="17">
        <v>4537</v>
      </c>
      <c r="F97" s="17">
        <v>1065</v>
      </c>
      <c r="G97" s="17">
        <v>101</v>
      </c>
      <c r="H97" s="17">
        <v>36</v>
      </c>
      <c r="I97" s="17">
        <v>87</v>
      </c>
      <c r="J97" s="18">
        <f>CONVERT(drilling_equipment_data[[#This Row],[Downhole_Temperature_F]],"F","C")</f>
        <v>82.222222222222214</v>
      </c>
      <c r="K97" s="17">
        <v>180</v>
      </c>
      <c r="L97" s="18">
        <v>1.07</v>
      </c>
      <c r="M97" s="17">
        <v>2825</v>
      </c>
      <c r="N97" t="s">
        <v>20</v>
      </c>
      <c r="O97" t="s">
        <v>21</v>
      </c>
      <c r="P97">
        <v>3</v>
      </c>
      <c r="Q97" t="s">
        <v>28</v>
      </c>
    </row>
    <row r="98" spans="1:17" x14ac:dyDescent="0.25">
      <c r="A98" s="2">
        <v>44963</v>
      </c>
      <c r="B98" s="3">
        <v>0.97222222222222221</v>
      </c>
      <c r="C98" s="17">
        <v>142</v>
      </c>
      <c r="D98" s="18">
        <v>12.27</v>
      </c>
      <c r="E98" s="17">
        <v>3798</v>
      </c>
      <c r="F98" s="17">
        <v>846</v>
      </c>
      <c r="G98" s="17">
        <v>139</v>
      </c>
      <c r="H98" s="17">
        <v>40</v>
      </c>
      <c r="I98" s="17">
        <v>89</v>
      </c>
      <c r="J98" s="18">
        <f>CONVERT(drilling_equipment_data[[#This Row],[Downhole_Temperature_F]],"F","C")</f>
        <v>111.11111111111111</v>
      </c>
      <c r="K98" s="17">
        <v>232</v>
      </c>
      <c r="L98" s="18">
        <v>0.98</v>
      </c>
      <c r="M98" s="17">
        <v>3314</v>
      </c>
      <c r="N98" t="s">
        <v>20</v>
      </c>
      <c r="O98" t="s">
        <v>21</v>
      </c>
      <c r="P98">
        <v>2</v>
      </c>
      <c r="Q98" t="s">
        <v>27</v>
      </c>
    </row>
    <row r="99" spans="1:17" x14ac:dyDescent="0.25">
      <c r="A99" s="2">
        <v>44956</v>
      </c>
      <c r="B99" s="3">
        <v>0.88958333333333328</v>
      </c>
      <c r="C99" s="17">
        <v>144</v>
      </c>
      <c r="D99" s="18">
        <v>13.57</v>
      </c>
      <c r="E99" s="17">
        <v>2754</v>
      </c>
      <c r="F99" s="17">
        <v>1338</v>
      </c>
      <c r="G99" s="17">
        <v>104</v>
      </c>
      <c r="H99" s="17">
        <v>35</v>
      </c>
      <c r="I99" s="17">
        <v>65</v>
      </c>
      <c r="J99" s="18">
        <f>CONVERT(drilling_equipment_data[[#This Row],[Downhole_Temperature_F]],"F","C")</f>
        <v>118.88888888888889</v>
      </c>
      <c r="K99" s="17">
        <v>246</v>
      </c>
      <c r="L99" s="18">
        <v>1.41</v>
      </c>
      <c r="M99" s="17">
        <v>2926</v>
      </c>
      <c r="N99" t="s">
        <v>20</v>
      </c>
      <c r="O99" t="s">
        <v>21</v>
      </c>
      <c r="P99">
        <v>1</v>
      </c>
      <c r="Q99" t="s">
        <v>26</v>
      </c>
    </row>
    <row r="100" spans="1:17" x14ac:dyDescent="0.25">
      <c r="A100" s="2">
        <v>44953</v>
      </c>
      <c r="B100" s="3">
        <v>7.1527777777777773E-2</v>
      </c>
      <c r="C100" s="17">
        <v>109</v>
      </c>
      <c r="D100" s="18">
        <v>10.44</v>
      </c>
      <c r="E100" s="17">
        <v>4698</v>
      </c>
      <c r="F100" s="17">
        <v>894</v>
      </c>
      <c r="G100" s="17">
        <v>135</v>
      </c>
      <c r="H100" s="17">
        <v>31</v>
      </c>
      <c r="I100" s="17">
        <v>89</v>
      </c>
      <c r="J100" s="18">
        <f>CONVERT(drilling_equipment_data[[#This Row],[Downhole_Temperature_F]],"F","C")</f>
        <v>71.666666666666671</v>
      </c>
      <c r="K100" s="17">
        <v>161</v>
      </c>
      <c r="L100" s="18">
        <v>0.8</v>
      </c>
      <c r="M100" s="17">
        <v>2774</v>
      </c>
      <c r="N100" t="s">
        <v>20</v>
      </c>
      <c r="O100" t="s">
        <v>21</v>
      </c>
      <c r="P100">
        <v>1</v>
      </c>
      <c r="Q100" t="s">
        <v>26</v>
      </c>
    </row>
    <row r="101" spans="1:17" x14ac:dyDescent="0.25">
      <c r="A101" s="2">
        <v>44944</v>
      </c>
      <c r="B101" s="3">
        <v>0.74861111111111112</v>
      </c>
      <c r="C101" s="17">
        <v>148</v>
      </c>
      <c r="D101" s="18">
        <v>13.13</v>
      </c>
      <c r="E101" s="17">
        <v>3650</v>
      </c>
      <c r="F101" s="17">
        <v>1115</v>
      </c>
      <c r="G101" s="17">
        <v>128</v>
      </c>
      <c r="H101" s="17">
        <v>36</v>
      </c>
      <c r="I101" s="17">
        <v>56</v>
      </c>
      <c r="J101" s="18">
        <f>CONVERT(drilling_equipment_data[[#This Row],[Downhole_Temperature_F]],"F","C")</f>
        <v>120</v>
      </c>
      <c r="K101" s="17">
        <v>248</v>
      </c>
      <c r="L101" s="18">
        <v>1.1200000000000001</v>
      </c>
      <c r="M101" s="17">
        <v>4090</v>
      </c>
      <c r="N101" t="s">
        <v>20</v>
      </c>
      <c r="O101" t="s">
        <v>21</v>
      </c>
      <c r="P101">
        <v>1</v>
      </c>
      <c r="Q101" t="s">
        <v>26</v>
      </c>
    </row>
  </sheetData>
  <phoneticPr fontId="1"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C881-37D0-4521-A4A7-5D86B0372329}">
  <dimension ref="A1:D12"/>
  <sheetViews>
    <sheetView showGridLines="0" workbookViewId="0">
      <selection activeCell="K20" sqref="K20"/>
    </sheetView>
  </sheetViews>
  <sheetFormatPr defaultRowHeight="15" x14ac:dyDescent="0.25"/>
  <sheetData>
    <row r="1" spans="1:4" ht="15.75" x14ac:dyDescent="0.25">
      <c r="A1" s="50" t="s">
        <v>122</v>
      </c>
      <c r="B1" s="51"/>
      <c r="C1" s="51"/>
      <c r="D1" s="51"/>
    </row>
    <row r="2" spans="1:4" ht="15.75" x14ac:dyDescent="0.25">
      <c r="A2" s="34" t="s">
        <v>123</v>
      </c>
    </row>
    <row r="3" spans="1:4" ht="15.75" x14ac:dyDescent="0.25">
      <c r="A3" s="34" t="s">
        <v>124</v>
      </c>
    </row>
    <row r="4" spans="1:4" ht="15.75" x14ac:dyDescent="0.25">
      <c r="A4" s="33" t="s">
        <v>125</v>
      </c>
    </row>
    <row r="5" spans="1:4" ht="15.75" x14ac:dyDescent="0.25">
      <c r="A5" s="33" t="s">
        <v>126</v>
      </c>
    </row>
    <row r="6" spans="1:4" ht="15.75" x14ac:dyDescent="0.25">
      <c r="A6" s="33" t="s">
        <v>127</v>
      </c>
    </row>
    <row r="7" spans="1:4" ht="15.75" x14ac:dyDescent="0.25">
      <c r="A7" s="33" t="s">
        <v>128</v>
      </c>
    </row>
    <row r="8" spans="1:4" ht="15.75" x14ac:dyDescent="0.25">
      <c r="A8" s="33" t="s">
        <v>129</v>
      </c>
    </row>
    <row r="9" spans="1:4" ht="15.75" x14ac:dyDescent="0.25">
      <c r="A9" s="33" t="s">
        <v>130</v>
      </c>
    </row>
    <row r="10" spans="1:4" ht="15.75" x14ac:dyDescent="0.25">
      <c r="A10" s="33" t="s">
        <v>131</v>
      </c>
    </row>
    <row r="11" spans="1:4" ht="15.75" x14ac:dyDescent="0.25">
      <c r="A11" s="33" t="s">
        <v>132</v>
      </c>
    </row>
    <row r="12" spans="1:4" ht="15.75" x14ac:dyDescent="0.25">
      <c r="A12" s="14">
        <v>11</v>
      </c>
      <c r="B12" s="35" t="s">
        <v>133</v>
      </c>
    </row>
  </sheetData>
  <mergeCells count="1">
    <mergeCell ref="A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ACBA-0631-4DCC-98E3-B06E23393A99}">
  <dimension ref="A3:E190"/>
  <sheetViews>
    <sheetView zoomScale="90" zoomScaleNormal="90" workbookViewId="0">
      <selection activeCell="L6" sqref="L6"/>
    </sheetView>
  </sheetViews>
  <sheetFormatPr defaultRowHeight="15" x14ac:dyDescent="0.25"/>
  <cols>
    <col min="1" max="1" width="13.28515625" bestFit="1" customWidth="1"/>
    <col min="2" max="2" width="35.5703125" bestFit="1" customWidth="1"/>
    <col min="3" max="3" width="32" bestFit="1" customWidth="1"/>
    <col min="4" max="4" width="35.5703125" bestFit="1" customWidth="1"/>
    <col min="5" max="5" width="32" bestFit="1" customWidth="1"/>
    <col min="6" max="6" width="4" bestFit="1" customWidth="1"/>
    <col min="7" max="7" width="3.42578125" bestFit="1" customWidth="1"/>
    <col min="8" max="8" width="4.42578125" bestFit="1" customWidth="1"/>
    <col min="9" max="9" width="4.28515625" bestFit="1" customWidth="1"/>
    <col min="10" max="10" width="4.140625" bestFit="1" customWidth="1"/>
    <col min="11" max="11" width="4.5703125" bestFit="1" customWidth="1"/>
    <col min="12" max="12" width="4.28515625" bestFit="1" customWidth="1"/>
    <col min="13" max="15" width="6.140625" bestFit="1" customWidth="1"/>
    <col min="16" max="16" width="9.140625" bestFit="1" customWidth="1"/>
    <col min="17" max="25" width="6.42578125" bestFit="1" customWidth="1"/>
    <col min="26" max="26" width="9.42578125" bestFit="1" customWidth="1"/>
    <col min="27" max="38" width="6" bestFit="1" customWidth="1"/>
    <col min="39" max="39" width="9" bestFit="1" customWidth="1"/>
    <col min="40" max="46" width="6.7109375" bestFit="1" customWidth="1"/>
    <col min="47" max="47" width="9.7109375" bestFit="1" customWidth="1"/>
    <col min="48" max="57" width="5.85546875" bestFit="1" customWidth="1"/>
    <col min="58" max="58" width="8.85546875" bestFit="1" customWidth="1"/>
    <col min="59" max="67" width="5.5703125" bestFit="1" customWidth="1"/>
    <col min="68" max="68" width="8.28515625" bestFit="1" customWidth="1"/>
    <col min="69" max="75" width="6.28515625" bestFit="1" customWidth="1"/>
    <col min="76" max="76" width="9.28515625" bestFit="1" customWidth="1"/>
    <col min="77" max="90" width="6.140625" bestFit="1" customWidth="1"/>
    <col min="91" max="91" width="9.140625" bestFit="1" customWidth="1"/>
    <col min="92" max="99" width="5.85546875" bestFit="1" customWidth="1"/>
    <col min="100" max="100" width="8.85546875" bestFit="1" customWidth="1"/>
    <col min="101" max="105" width="6.42578125" bestFit="1" customWidth="1"/>
    <col min="106" max="106" width="9.42578125" bestFit="1" customWidth="1"/>
    <col min="107" max="111" width="6.140625" bestFit="1" customWidth="1"/>
    <col min="112" max="112" width="9.140625" bestFit="1" customWidth="1"/>
    <col min="113" max="115" width="6.28515625" bestFit="1" customWidth="1"/>
    <col min="116" max="116" width="9.28515625" bestFit="1" customWidth="1"/>
    <col min="117" max="121" width="6.140625" bestFit="1" customWidth="1"/>
    <col min="122" max="122" width="9.140625" bestFit="1" customWidth="1"/>
    <col min="123" max="124" width="10.28515625" bestFit="1" customWidth="1"/>
    <col min="125" max="125" width="5.5703125" bestFit="1" customWidth="1"/>
    <col min="126" max="126" width="10.28515625" bestFit="1" customWidth="1"/>
    <col min="127" max="127" width="5.5703125" bestFit="1" customWidth="1"/>
    <col min="128" max="128" width="10.28515625" bestFit="1" customWidth="1"/>
    <col min="129" max="129" width="5.5703125" bestFit="1" customWidth="1"/>
    <col min="130" max="130" width="10.28515625" bestFit="1" customWidth="1"/>
    <col min="131" max="131" width="5.5703125" bestFit="1" customWidth="1"/>
    <col min="132" max="132" width="10.28515625" bestFit="1" customWidth="1"/>
    <col min="133" max="133" width="5.5703125" bestFit="1" customWidth="1"/>
    <col min="134" max="134" width="10.28515625" bestFit="1" customWidth="1"/>
    <col min="135" max="135" width="5.5703125" bestFit="1" customWidth="1"/>
    <col min="136" max="136" width="10.28515625" bestFit="1" customWidth="1"/>
    <col min="137" max="138" width="5.5703125" bestFit="1" customWidth="1"/>
    <col min="139" max="139" width="10.28515625" bestFit="1" customWidth="1"/>
    <col min="140" max="140" width="5.5703125" bestFit="1" customWidth="1"/>
    <col min="141" max="141" width="10.28515625" bestFit="1" customWidth="1"/>
    <col min="142" max="142" width="5.5703125" bestFit="1" customWidth="1"/>
    <col min="143" max="143" width="10.28515625" bestFit="1" customWidth="1"/>
    <col min="144" max="144" width="5.5703125" bestFit="1" customWidth="1"/>
    <col min="145" max="145" width="10.28515625" bestFit="1" customWidth="1"/>
    <col min="146" max="146" width="5.5703125" bestFit="1" customWidth="1"/>
    <col min="147" max="147" width="10.28515625" bestFit="1" customWidth="1"/>
    <col min="148" max="148" width="5.5703125" bestFit="1" customWidth="1"/>
    <col min="149" max="149" width="10.28515625" bestFit="1" customWidth="1"/>
    <col min="150" max="150" width="5.5703125" bestFit="1" customWidth="1"/>
    <col min="151" max="151" width="10.28515625" bestFit="1" customWidth="1"/>
    <col min="152" max="152" width="5.5703125" bestFit="1" customWidth="1"/>
    <col min="153" max="153" width="10.28515625" bestFit="1" customWidth="1"/>
    <col min="154" max="154" width="5.5703125" bestFit="1" customWidth="1"/>
    <col min="155" max="155" width="10.28515625" bestFit="1" customWidth="1"/>
    <col min="156" max="156" width="5.5703125" bestFit="1" customWidth="1"/>
    <col min="157" max="157" width="10.28515625" bestFit="1" customWidth="1"/>
    <col min="158" max="158" width="5.5703125" bestFit="1" customWidth="1"/>
    <col min="159" max="159" width="10.28515625" bestFit="1" customWidth="1"/>
    <col min="160" max="160" width="5.5703125" bestFit="1" customWidth="1"/>
    <col min="161" max="161" width="10.28515625" bestFit="1" customWidth="1"/>
    <col min="162" max="162" width="5.5703125" bestFit="1" customWidth="1"/>
    <col min="163" max="163" width="10.28515625" bestFit="1" customWidth="1"/>
    <col min="164" max="164" width="5.5703125" bestFit="1" customWidth="1"/>
    <col min="165" max="165" width="10.28515625" bestFit="1" customWidth="1"/>
    <col min="166" max="167" width="5.5703125" bestFit="1" customWidth="1"/>
    <col min="168" max="168" width="10.28515625" bestFit="1" customWidth="1"/>
    <col min="169" max="169" width="5.5703125" bestFit="1" customWidth="1"/>
    <col min="170" max="170" width="10.28515625" bestFit="1" customWidth="1"/>
    <col min="171" max="171" width="5.5703125" bestFit="1" customWidth="1"/>
    <col min="172" max="172" width="10.28515625" bestFit="1" customWidth="1"/>
    <col min="173" max="173" width="5.5703125" bestFit="1" customWidth="1"/>
    <col min="174" max="174" width="10.28515625" bestFit="1" customWidth="1"/>
    <col min="175" max="175" width="5.5703125" bestFit="1" customWidth="1"/>
    <col min="176" max="176" width="10.28515625" bestFit="1" customWidth="1"/>
    <col min="177" max="177" width="5.5703125" bestFit="1" customWidth="1"/>
    <col min="178" max="178" width="10.28515625" bestFit="1" customWidth="1"/>
    <col min="179" max="179" width="5.5703125" bestFit="1" customWidth="1"/>
    <col min="180" max="180" width="10.28515625" bestFit="1" customWidth="1"/>
    <col min="181" max="181" width="5.5703125" bestFit="1" customWidth="1"/>
    <col min="182" max="182" width="10.28515625" bestFit="1" customWidth="1"/>
    <col min="183" max="183" width="5.5703125" bestFit="1" customWidth="1"/>
    <col min="184" max="184" width="10.28515625" bestFit="1" customWidth="1"/>
    <col min="185" max="185" width="5.5703125" bestFit="1" customWidth="1"/>
    <col min="186" max="186" width="10.28515625" bestFit="1" customWidth="1"/>
    <col min="187" max="187" width="5.5703125" bestFit="1" customWidth="1"/>
    <col min="188" max="188" width="10.28515625" bestFit="1" customWidth="1"/>
    <col min="189" max="189" width="5.5703125" bestFit="1" customWidth="1"/>
    <col min="190" max="190" width="10.28515625" bestFit="1" customWidth="1"/>
    <col min="191" max="191" width="5.5703125" bestFit="1" customWidth="1"/>
    <col min="192" max="192" width="10.28515625" bestFit="1" customWidth="1"/>
    <col min="193" max="193" width="5.5703125" bestFit="1" customWidth="1"/>
    <col min="194" max="194" width="10.28515625" bestFit="1" customWidth="1"/>
    <col min="195" max="195" width="5.5703125" bestFit="1" customWidth="1"/>
    <col min="196" max="196" width="10.28515625" bestFit="1" customWidth="1"/>
    <col min="197" max="197" width="5.5703125" bestFit="1" customWidth="1"/>
    <col min="198" max="201" width="10.28515625" bestFit="1" customWidth="1"/>
  </cols>
  <sheetData>
    <row r="3" spans="1:3" x14ac:dyDescent="0.25">
      <c r="A3" s="13" t="s">
        <v>14</v>
      </c>
      <c r="B3" t="s">
        <v>77</v>
      </c>
      <c r="C3" t="s">
        <v>76</v>
      </c>
    </row>
    <row r="4" spans="1:3" x14ac:dyDescent="0.25">
      <c r="A4" s="14" t="s">
        <v>20</v>
      </c>
      <c r="B4" s="1">
        <v>8599</v>
      </c>
      <c r="C4" s="1">
        <v>1785</v>
      </c>
    </row>
    <row r="5" spans="1:3" x14ac:dyDescent="0.25">
      <c r="A5" s="20" t="s">
        <v>26</v>
      </c>
      <c r="B5" s="1">
        <v>367</v>
      </c>
      <c r="C5" s="1">
        <v>102</v>
      </c>
    </row>
    <row r="6" spans="1:3" x14ac:dyDescent="0.25">
      <c r="A6" s="20" t="s">
        <v>27</v>
      </c>
      <c r="B6" s="1">
        <v>139</v>
      </c>
      <c r="C6" s="1">
        <v>40</v>
      </c>
    </row>
    <row r="7" spans="1:3" x14ac:dyDescent="0.25">
      <c r="A7" s="20" t="s">
        <v>28</v>
      </c>
      <c r="B7" s="1">
        <v>413</v>
      </c>
      <c r="C7" s="1">
        <v>89</v>
      </c>
    </row>
    <row r="8" spans="1:3" x14ac:dyDescent="0.25">
      <c r="A8" s="20" t="s">
        <v>29</v>
      </c>
      <c r="B8" s="1">
        <v>982</v>
      </c>
      <c r="C8" s="1">
        <v>166</v>
      </c>
    </row>
    <row r="9" spans="1:3" x14ac:dyDescent="0.25">
      <c r="A9" s="20" t="s">
        <v>30</v>
      </c>
      <c r="B9" s="1">
        <v>530</v>
      </c>
      <c r="C9" s="1">
        <v>134</v>
      </c>
    </row>
    <row r="10" spans="1:3" x14ac:dyDescent="0.25">
      <c r="A10" s="20" t="s">
        <v>31</v>
      </c>
      <c r="B10" s="1">
        <v>722</v>
      </c>
      <c r="C10" s="1">
        <v>161</v>
      </c>
    </row>
    <row r="11" spans="1:3" x14ac:dyDescent="0.25">
      <c r="A11" s="20" t="s">
        <v>32</v>
      </c>
      <c r="B11" s="1">
        <v>677</v>
      </c>
      <c r="C11" s="1">
        <v>161</v>
      </c>
    </row>
    <row r="12" spans="1:3" x14ac:dyDescent="0.25">
      <c r="A12" s="20" t="s">
        <v>33</v>
      </c>
      <c r="B12" s="1">
        <v>685</v>
      </c>
      <c r="C12" s="1">
        <v>111</v>
      </c>
    </row>
    <row r="13" spans="1:3" x14ac:dyDescent="0.25">
      <c r="A13" s="20" t="s">
        <v>34</v>
      </c>
      <c r="B13" s="1">
        <v>1230</v>
      </c>
      <c r="C13" s="1">
        <v>284</v>
      </c>
    </row>
    <row r="14" spans="1:3" x14ac:dyDescent="0.25">
      <c r="A14" s="20" t="s">
        <v>35</v>
      </c>
      <c r="B14" s="1">
        <v>1344</v>
      </c>
      <c r="C14" s="1">
        <v>232</v>
      </c>
    </row>
    <row r="15" spans="1:3" x14ac:dyDescent="0.25">
      <c r="A15" s="20" t="s">
        <v>36</v>
      </c>
      <c r="B15" s="1">
        <v>717</v>
      </c>
      <c r="C15" s="1">
        <v>151</v>
      </c>
    </row>
    <row r="16" spans="1:3" x14ac:dyDescent="0.25">
      <c r="A16" s="20" t="s">
        <v>37</v>
      </c>
      <c r="B16" s="1">
        <v>793</v>
      </c>
      <c r="C16" s="1">
        <v>154</v>
      </c>
    </row>
    <row r="17" spans="1:5" x14ac:dyDescent="0.25">
      <c r="A17" s="14" t="s">
        <v>25</v>
      </c>
      <c r="B17" s="1">
        <v>6411</v>
      </c>
      <c r="C17" s="1">
        <v>1273</v>
      </c>
    </row>
    <row r="18" spans="1:5" x14ac:dyDescent="0.25">
      <c r="A18" s="20" t="s">
        <v>26</v>
      </c>
      <c r="B18" s="1">
        <v>905</v>
      </c>
      <c r="C18" s="1">
        <v>196</v>
      </c>
    </row>
    <row r="19" spans="1:5" x14ac:dyDescent="0.25">
      <c r="A19" s="20" t="s">
        <v>27</v>
      </c>
      <c r="B19" s="1">
        <v>619</v>
      </c>
      <c r="C19" s="1">
        <v>141</v>
      </c>
    </row>
    <row r="20" spans="1:5" x14ac:dyDescent="0.25">
      <c r="A20" s="20" t="s">
        <v>28</v>
      </c>
      <c r="B20" s="1">
        <v>913</v>
      </c>
      <c r="C20" s="1">
        <v>177</v>
      </c>
    </row>
    <row r="21" spans="1:5" x14ac:dyDescent="0.25">
      <c r="A21" s="20" t="s">
        <v>29</v>
      </c>
      <c r="B21" s="1">
        <v>884</v>
      </c>
      <c r="C21" s="1">
        <v>156</v>
      </c>
    </row>
    <row r="22" spans="1:5" x14ac:dyDescent="0.25">
      <c r="A22" s="20" t="s">
        <v>30</v>
      </c>
      <c r="B22" s="1">
        <v>496</v>
      </c>
      <c r="C22" s="1">
        <v>92</v>
      </c>
    </row>
    <row r="23" spans="1:5" x14ac:dyDescent="0.25">
      <c r="A23" s="20" t="s">
        <v>31</v>
      </c>
      <c r="B23" s="1">
        <v>719</v>
      </c>
      <c r="C23" s="1">
        <v>159</v>
      </c>
    </row>
    <row r="24" spans="1:5" x14ac:dyDescent="0.25">
      <c r="A24" s="20" t="s">
        <v>32</v>
      </c>
      <c r="B24" s="1">
        <v>610</v>
      </c>
      <c r="C24" s="1">
        <v>120</v>
      </c>
    </row>
    <row r="25" spans="1:5" x14ac:dyDescent="0.25">
      <c r="A25" s="20" t="s">
        <v>33</v>
      </c>
      <c r="B25" s="1">
        <v>490</v>
      </c>
      <c r="C25" s="1">
        <v>99</v>
      </c>
    </row>
    <row r="26" spans="1:5" x14ac:dyDescent="0.25">
      <c r="A26" s="20" t="s">
        <v>34</v>
      </c>
      <c r="B26" s="1">
        <v>775</v>
      </c>
      <c r="C26" s="1">
        <v>133</v>
      </c>
    </row>
    <row r="29" spans="1:5" x14ac:dyDescent="0.25">
      <c r="B29" s="13" t="s">
        <v>82</v>
      </c>
    </row>
    <row r="30" spans="1:5" x14ac:dyDescent="0.25">
      <c r="B30" t="s">
        <v>20</v>
      </c>
      <c r="D30" t="s">
        <v>25</v>
      </c>
    </row>
    <row r="31" spans="1:5" x14ac:dyDescent="0.25">
      <c r="A31" s="13" t="s">
        <v>14</v>
      </c>
      <c r="B31" t="s">
        <v>79</v>
      </c>
      <c r="C31" t="s">
        <v>76</v>
      </c>
      <c r="D31" t="s">
        <v>79</v>
      </c>
      <c r="E31" t="s">
        <v>76</v>
      </c>
    </row>
    <row r="32" spans="1:5" x14ac:dyDescent="0.25">
      <c r="A32" s="16" t="s">
        <v>26</v>
      </c>
      <c r="B32" s="1">
        <v>310.55555555555554</v>
      </c>
      <c r="C32" s="1">
        <v>102</v>
      </c>
      <c r="D32" s="1">
        <v>537.22222222222217</v>
      </c>
      <c r="E32" s="1">
        <v>196</v>
      </c>
    </row>
    <row r="33" spans="1:5" x14ac:dyDescent="0.25">
      <c r="A33" s="16" t="s">
        <v>27</v>
      </c>
      <c r="B33" s="1">
        <v>111.11111111111111</v>
      </c>
      <c r="C33" s="1">
        <v>40</v>
      </c>
      <c r="D33" s="1">
        <v>392.22222222222217</v>
      </c>
      <c r="E33" s="1">
        <v>141</v>
      </c>
    </row>
    <row r="34" spans="1:5" x14ac:dyDescent="0.25">
      <c r="A34" s="16" t="s">
        <v>28</v>
      </c>
      <c r="B34" s="1">
        <v>285.55555555555554</v>
      </c>
      <c r="C34" s="1">
        <v>89</v>
      </c>
      <c r="D34" s="1">
        <v>530.55555555555554</v>
      </c>
      <c r="E34" s="1">
        <v>177</v>
      </c>
    </row>
    <row r="35" spans="1:5" x14ac:dyDescent="0.25">
      <c r="A35" s="16" t="s">
        <v>29</v>
      </c>
      <c r="B35" s="1">
        <v>563.88888888888891</v>
      </c>
      <c r="C35" s="1">
        <v>166</v>
      </c>
      <c r="D35" s="1">
        <v>542.77777777777771</v>
      </c>
      <c r="E35" s="1">
        <v>156</v>
      </c>
    </row>
    <row r="36" spans="1:5" x14ac:dyDescent="0.25">
      <c r="A36" s="16" t="s">
        <v>30</v>
      </c>
      <c r="B36" s="1">
        <v>388.33333333333326</v>
      </c>
      <c r="C36" s="1">
        <v>134</v>
      </c>
      <c r="D36" s="1">
        <v>248.33333333333331</v>
      </c>
      <c r="E36" s="1">
        <v>92</v>
      </c>
    </row>
    <row r="37" spans="1:5" x14ac:dyDescent="0.25">
      <c r="A37" s="16" t="s">
        <v>31</v>
      </c>
      <c r="B37" s="1">
        <v>435.55555555555554</v>
      </c>
      <c r="C37" s="1">
        <v>161</v>
      </c>
      <c r="D37" s="1">
        <v>478.33333333333326</v>
      </c>
      <c r="E37" s="1">
        <v>159</v>
      </c>
    </row>
    <row r="38" spans="1:5" x14ac:dyDescent="0.25">
      <c r="A38" s="16" t="s">
        <v>32</v>
      </c>
      <c r="B38" s="1">
        <v>491.66666666666663</v>
      </c>
      <c r="C38" s="1">
        <v>161</v>
      </c>
      <c r="D38" s="1">
        <v>406.66666666666663</v>
      </c>
      <c r="E38" s="1">
        <v>120</v>
      </c>
    </row>
    <row r="39" spans="1:5" x14ac:dyDescent="0.25">
      <c r="A39" s="16" t="s">
        <v>33</v>
      </c>
      <c r="B39" s="1">
        <v>354.4444444444444</v>
      </c>
      <c r="C39" s="1">
        <v>111</v>
      </c>
      <c r="D39" s="1">
        <v>264.44444444444446</v>
      </c>
      <c r="E39" s="1">
        <v>99</v>
      </c>
    </row>
    <row r="40" spans="1:5" x14ac:dyDescent="0.25">
      <c r="A40" s="16" t="s">
        <v>34</v>
      </c>
      <c r="B40" s="1">
        <v>861.11111111111109</v>
      </c>
      <c r="C40" s="1">
        <v>284</v>
      </c>
      <c r="D40" s="1">
        <v>471.66666666666663</v>
      </c>
      <c r="E40" s="1">
        <v>133</v>
      </c>
    </row>
    <row r="41" spans="1:5" x14ac:dyDescent="0.25">
      <c r="A41" s="16" t="s">
        <v>35</v>
      </c>
      <c r="B41" s="1">
        <v>825</v>
      </c>
      <c r="C41" s="1">
        <v>232</v>
      </c>
      <c r="D41" s="1"/>
      <c r="E41" s="1"/>
    </row>
    <row r="42" spans="1:5" x14ac:dyDescent="0.25">
      <c r="A42" s="16" t="s">
        <v>36</v>
      </c>
      <c r="B42" s="1">
        <v>465</v>
      </c>
      <c r="C42" s="1">
        <v>151</v>
      </c>
      <c r="D42" s="1"/>
      <c r="E42" s="1"/>
    </row>
    <row r="43" spans="1:5" x14ac:dyDescent="0.25">
      <c r="A43" s="16" t="s">
        <v>37</v>
      </c>
      <c r="B43" s="1">
        <v>402.77777777777777</v>
      </c>
      <c r="C43" s="1">
        <v>154</v>
      </c>
      <c r="D43" s="1"/>
      <c r="E43" s="1"/>
    </row>
    <row r="46" spans="1:5" x14ac:dyDescent="0.25">
      <c r="B46" t="s">
        <v>82</v>
      </c>
    </row>
    <row r="47" spans="1:5" x14ac:dyDescent="0.25">
      <c r="B47" t="s">
        <v>20</v>
      </c>
      <c r="D47" t="s">
        <v>25</v>
      </c>
    </row>
    <row r="48" spans="1:5" x14ac:dyDescent="0.25">
      <c r="A48" t="s">
        <v>14</v>
      </c>
      <c r="B48" t="s">
        <v>79</v>
      </c>
      <c r="C48" t="s">
        <v>76</v>
      </c>
      <c r="D48" t="s">
        <v>79</v>
      </c>
      <c r="E48" t="s">
        <v>76</v>
      </c>
    </row>
    <row r="49" spans="1:5" x14ac:dyDescent="0.25">
      <c r="A49" t="s">
        <v>26</v>
      </c>
      <c r="B49">
        <v>310.55555555555554</v>
      </c>
      <c r="C49">
        <v>102</v>
      </c>
      <c r="D49">
        <v>537.22222222222217</v>
      </c>
      <c r="E49">
        <v>196</v>
      </c>
    </row>
    <row r="50" spans="1:5" x14ac:dyDescent="0.25">
      <c r="A50" t="s">
        <v>27</v>
      </c>
      <c r="B50">
        <v>111.11111111111111</v>
      </c>
      <c r="C50">
        <v>40</v>
      </c>
      <c r="D50">
        <v>392.22222222222217</v>
      </c>
      <c r="E50">
        <v>141</v>
      </c>
    </row>
    <row r="51" spans="1:5" x14ac:dyDescent="0.25">
      <c r="A51" t="s">
        <v>28</v>
      </c>
      <c r="B51">
        <v>285.55555555555554</v>
      </c>
      <c r="C51">
        <v>89</v>
      </c>
      <c r="D51">
        <v>530.55555555555554</v>
      </c>
      <c r="E51">
        <v>177</v>
      </c>
    </row>
    <row r="52" spans="1:5" x14ac:dyDescent="0.25">
      <c r="A52" t="s">
        <v>29</v>
      </c>
      <c r="B52">
        <v>563.88888888888891</v>
      </c>
      <c r="C52">
        <v>166</v>
      </c>
      <c r="D52">
        <v>542.77777777777771</v>
      </c>
      <c r="E52">
        <v>156</v>
      </c>
    </row>
    <row r="53" spans="1:5" x14ac:dyDescent="0.25">
      <c r="A53" t="s">
        <v>30</v>
      </c>
      <c r="B53">
        <v>388.33333333333326</v>
      </c>
      <c r="C53">
        <v>134</v>
      </c>
      <c r="D53">
        <v>248.33333333333331</v>
      </c>
      <c r="E53">
        <v>92</v>
      </c>
    </row>
    <row r="54" spans="1:5" x14ac:dyDescent="0.25">
      <c r="A54" t="s">
        <v>31</v>
      </c>
      <c r="B54">
        <v>435.55555555555554</v>
      </c>
      <c r="C54">
        <v>161</v>
      </c>
      <c r="D54">
        <v>478.33333333333326</v>
      </c>
      <c r="E54">
        <v>159</v>
      </c>
    </row>
    <row r="55" spans="1:5" x14ac:dyDescent="0.25">
      <c r="A55" t="s">
        <v>32</v>
      </c>
      <c r="B55">
        <v>491.66666666666663</v>
      </c>
      <c r="C55">
        <v>161</v>
      </c>
      <c r="D55">
        <v>406.66666666666663</v>
      </c>
      <c r="E55">
        <v>120</v>
      </c>
    </row>
    <row r="56" spans="1:5" x14ac:dyDescent="0.25">
      <c r="A56" t="s">
        <v>33</v>
      </c>
      <c r="B56">
        <v>354.4444444444444</v>
      </c>
      <c r="C56">
        <v>111</v>
      </c>
      <c r="D56">
        <v>264.44444444444446</v>
      </c>
      <c r="E56">
        <v>99</v>
      </c>
    </row>
    <row r="57" spans="1:5" x14ac:dyDescent="0.25">
      <c r="A57" t="s">
        <v>34</v>
      </c>
      <c r="B57">
        <v>861.11111111111109</v>
      </c>
      <c r="C57">
        <v>284</v>
      </c>
      <c r="D57">
        <v>471.66666666666663</v>
      </c>
      <c r="E57">
        <v>133</v>
      </c>
    </row>
    <row r="58" spans="1:5" x14ac:dyDescent="0.25">
      <c r="A58" t="s">
        <v>35</v>
      </c>
      <c r="B58">
        <v>825</v>
      </c>
      <c r="C58">
        <v>232</v>
      </c>
    </row>
    <row r="59" spans="1:5" x14ac:dyDescent="0.25">
      <c r="A59" t="s">
        <v>36</v>
      </c>
      <c r="B59">
        <v>465</v>
      </c>
      <c r="C59">
        <v>151</v>
      </c>
    </row>
    <row r="60" spans="1:5" x14ac:dyDescent="0.25">
      <c r="A60" t="s">
        <v>37</v>
      </c>
      <c r="B60">
        <v>402.77777777777777</v>
      </c>
      <c r="C60">
        <v>154</v>
      </c>
    </row>
    <row r="90" spans="1:3" x14ac:dyDescent="0.25">
      <c r="B90" s="13" t="s">
        <v>82</v>
      </c>
    </row>
    <row r="91" spans="1:3" x14ac:dyDescent="0.25">
      <c r="B91" t="s">
        <v>25</v>
      </c>
    </row>
    <row r="92" spans="1:3" x14ac:dyDescent="0.25">
      <c r="A92" s="13" t="s">
        <v>14</v>
      </c>
      <c r="B92" t="s">
        <v>76</v>
      </c>
      <c r="C92" t="s">
        <v>83</v>
      </c>
    </row>
    <row r="93" spans="1:3" x14ac:dyDescent="0.25">
      <c r="A93" s="16" t="s">
        <v>26</v>
      </c>
      <c r="B93" s="1">
        <v>196</v>
      </c>
      <c r="C93" s="1">
        <v>73.53</v>
      </c>
    </row>
    <row r="94" spans="1:3" x14ac:dyDescent="0.25">
      <c r="A94" s="16" t="s">
        <v>27</v>
      </c>
      <c r="B94" s="1">
        <v>141</v>
      </c>
      <c r="C94" s="1">
        <v>48.52</v>
      </c>
    </row>
    <row r="95" spans="1:3" x14ac:dyDescent="0.25">
      <c r="A95" s="16" t="s">
        <v>28</v>
      </c>
      <c r="B95" s="1">
        <v>177</v>
      </c>
      <c r="C95" s="1">
        <v>76.790000000000006</v>
      </c>
    </row>
    <row r="96" spans="1:3" x14ac:dyDescent="0.25">
      <c r="A96" s="16" t="s">
        <v>29</v>
      </c>
      <c r="B96" s="1">
        <v>156</v>
      </c>
      <c r="C96" s="1">
        <v>75.94</v>
      </c>
    </row>
    <row r="97" spans="1:5" x14ac:dyDescent="0.25">
      <c r="A97" s="16" t="s">
        <v>30</v>
      </c>
      <c r="B97" s="1">
        <v>92</v>
      </c>
      <c r="C97" s="1">
        <v>41.37</v>
      </c>
    </row>
    <row r="98" spans="1:5" x14ac:dyDescent="0.25">
      <c r="A98" s="16" t="s">
        <v>31</v>
      </c>
      <c r="B98" s="1">
        <v>159</v>
      </c>
      <c r="C98" s="1">
        <v>65.61</v>
      </c>
    </row>
    <row r="99" spans="1:5" x14ac:dyDescent="0.25">
      <c r="A99" s="16" t="s">
        <v>32</v>
      </c>
      <c r="B99" s="1">
        <v>120</v>
      </c>
      <c r="C99" s="1">
        <v>48.05</v>
      </c>
    </row>
    <row r="100" spans="1:5" x14ac:dyDescent="0.25">
      <c r="A100" s="16" t="s">
        <v>33</v>
      </c>
      <c r="B100" s="1">
        <v>99</v>
      </c>
      <c r="C100" s="1">
        <v>38.020000000000003</v>
      </c>
    </row>
    <row r="101" spans="1:5" x14ac:dyDescent="0.25">
      <c r="A101" s="16" t="s">
        <v>34</v>
      </c>
      <c r="B101" s="1">
        <v>133</v>
      </c>
      <c r="C101" s="1">
        <v>65.92</v>
      </c>
    </row>
    <row r="110" spans="1:5" x14ac:dyDescent="0.25">
      <c r="B110" s="13" t="s">
        <v>82</v>
      </c>
    </row>
    <row r="111" spans="1:5" x14ac:dyDescent="0.25">
      <c r="B111" t="s">
        <v>20</v>
      </c>
      <c r="D111" t="s">
        <v>25</v>
      </c>
    </row>
    <row r="112" spans="1:5" x14ac:dyDescent="0.25">
      <c r="A112" s="13" t="s">
        <v>14</v>
      </c>
      <c r="B112" t="s">
        <v>76</v>
      </c>
      <c r="C112" t="s">
        <v>38</v>
      </c>
      <c r="D112" t="s">
        <v>76</v>
      </c>
      <c r="E112" t="s">
        <v>38</v>
      </c>
    </row>
    <row r="113" spans="1:5" x14ac:dyDescent="0.25">
      <c r="A113" s="16" t="s">
        <v>26</v>
      </c>
      <c r="B113" s="1">
        <v>102</v>
      </c>
      <c r="C113" s="1">
        <v>3.33</v>
      </c>
      <c r="D113" s="1">
        <v>196</v>
      </c>
      <c r="E113" s="1">
        <v>5.95</v>
      </c>
    </row>
    <row r="114" spans="1:5" x14ac:dyDescent="0.25">
      <c r="A114" s="16" t="s">
        <v>27</v>
      </c>
      <c r="B114" s="1">
        <v>40</v>
      </c>
      <c r="C114" s="1">
        <v>0.98</v>
      </c>
      <c r="D114" s="1">
        <v>141</v>
      </c>
      <c r="E114" s="1">
        <v>4.43</v>
      </c>
    </row>
    <row r="115" spans="1:5" x14ac:dyDescent="0.25">
      <c r="A115" s="16" t="s">
        <v>28</v>
      </c>
      <c r="B115" s="1">
        <v>89</v>
      </c>
      <c r="C115" s="1">
        <v>3.7199999999999998</v>
      </c>
      <c r="D115" s="1">
        <v>177</v>
      </c>
      <c r="E115" s="1">
        <v>6.83</v>
      </c>
    </row>
    <row r="116" spans="1:5" x14ac:dyDescent="0.25">
      <c r="A116" s="16" t="s">
        <v>29</v>
      </c>
      <c r="B116" s="1">
        <v>166</v>
      </c>
      <c r="C116" s="1">
        <v>7.4</v>
      </c>
      <c r="D116" s="1">
        <v>156</v>
      </c>
      <c r="E116" s="1">
        <v>7.58</v>
      </c>
    </row>
    <row r="117" spans="1:5" x14ac:dyDescent="0.25">
      <c r="A117" s="16" t="s">
        <v>30</v>
      </c>
      <c r="B117" s="1">
        <v>134</v>
      </c>
      <c r="C117" s="1">
        <v>4.22</v>
      </c>
      <c r="D117" s="1">
        <v>92</v>
      </c>
      <c r="E117" s="1">
        <v>2.9899999999999998</v>
      </c>
    </row>
    <row r="118" spans="1:5" x14ac:dyDescent="0.25">
      <c r="A118" s="16" t="s">
        <v>31</v>
      </c>
      <c r="B118" s="1">
        <v>161</v>
      </c>
      <c r="C118" s="1">
        <v>5.74</v>
      </c>
      <c r="D118" s="1">
        <v>159</v>
      </c>
      <c r="E118" s="1">
        <v>5.65</v>
      </c>
    </row>
    <row r="119" spans="1:5" x14ac:dyDescent="0.25">
      <c r="A119" s="16" t="s">
        <v>32</v>
      </c>
      <c r="B119" s="1">
        <v>161</v>
      </c>
      <c r="C119" s="1">
        <v>5.74</v>
      </c>
      <c r="D119" s="1">
        <v>120</v>
      </c>
      <c r="E119" s="1">
        <v>4.5599999999999996</v>
      </c>
    </row>
    <row r="120" spans="1:5" x14ac:dyDescent="0.25">
      <c r="A120" s="16" t="s">
        <v>33</v>
      </c>
      <c r="B120" s="1">
        <v>111</v>
      </c>
      <c r="C120" s="1">
        <v>5.09</v>
      </c>
      <c r="D120" s="1">
        <v>99</v>
      </c>
      <c r="E120" s="1">
        <v>3.3200000000000003</v>
      </c>
    </row>
    <row r="121" spans="1:5" x14ac:dyDescent="0.25">
      <c r="A121" s="16" t="s">
        <v>34</v>
      </c>
      <c r="B121" s="1">
        <v>284</v>
      </c>
      <c r="C121" s="1">
        <v>11.149999999999999</v>
      </c>
      <c r="D121" s="1">
        <v>133</v>
      </c>
      <c r="E121" s="1">
        <v>6.08</v>
      </c>
    </row>
    <row r="122" spans="1:5" x14ac:dyDescent="0.25">
      <c r="A122" s="16" t="s">
        <v>35</v>
      </c>
      <c r="B122" s="1">
        <v>232</v>
      </c>
      <c r="C122" s="1">
        <v>9.7199999999999989</v>
      </c>
      <c r="D122" s="1"/>
      <c r="E122" s="1"/>
    </row>
    <row r="123" spans="1:5" x14ac:dyDescent="0.25">
      <c r="A123" s="16" t="s">
        <v>36</v>
      </c>
      <c r="B123" s="1">
        <v>151</v>
      </c>
      <c r="C123" s="1">
        <v>5.879999999999999</v>
      </c>
      <c r="D123" s="1"/>
      <c r="E123" s="1"/>
    </row>
    <row r="124" spans="1:5" x14ac:dyDescent="0.25">
      <c r="A124" s="16" t="s">
        <v>37</v>
      </c>
      <c r="B124" s="1">
        <v>154</v>
      </c>
      <c r="C124" s="1">
        <v>5.52</v>
      </c>
      <c r="D124" s="1"/>
      <c r="E124" s="1"/>
    </row>
    <row r="149" spans="1:3" x14ac:dyDescent="0.25">
      <c r="A149" s="4"/>
      <c r="B149" s="5"/>
      <c r="C149" s="6"/>
    </row>
    <row r="150" spans="1:3" x14ac:dyDescent="0.25">
      <c r="A150" s="7"/>
      <c r="B150" s="8"/>
      <c r="C150" s="9"/>
    </row>
    <row r="151" spans="1:3" x14ac:dyDescent="0.25">
      <c r="A151" s="7"/>
      <c r="B151" s="8"/>
      <c r="C151" s="9"/>
    </row>
    <row r="152" spans="1:3" x14ac:dyDescent="0.25">
      <c r="A152" s="7"/>
      <c r="B152" s="8"/>
      <c r="C152" s="9"/>
    </row>
    <row r="153" spans="1:3" x14ac:dyDescent="0.25">
      <c r="A153" s="7"/>
      <c r="B153" s="8"/>
      <c r="C153" s="9"/>
    </row>
    <row r="154" spans="1:3" x14ac:dyDescent="0.25">
      <c r="A154" s="7"/>
      <c r="B154" s="8"/>
      <c r="C154" s="9"/>
    </row>
    <row r="155" spans="1:3" x14ac:dyDescent="0.25">
      <c r="A155" s="7"/>
      <c r="B155" s="8"/>
      <c r="C155" s="9"/>
    </row>
    <row r="156" spans="1:3" x14ac:dyDescent="0.25">
      <c r="A156" s="7"/>
      <c r="B156" s="8"/>
      <c r="C156" s="9"/>
    </row>
    <row r="157" spans="1:3" x14ac:dyDescent="0.25">
      <c r="A157" s="7"/>
      <c r="B157" s="8"/>
      <c r="C157" s="9"/>
    </row>
    <row r="158" spans="1:3" x14ac:dyDescent="0.25">
      <c r="A158" s="7"/>
      <c r="B158" s="8"/>
      <c r="C158" s="9"/>
    </row>
    <row r="159" spans="1:3" x14ac:dyDescent="0.25">
      <c r="A159" s="7"/>
      <c r="B159" s="8"/>
      <c r="C159" s="9"/>
    </row>
    <row r="160" spans="1:3" x14ac:dyDescent="0.25">
      <c r="A160" s="7"/>
      <c r="B160" s="8"/>
      <c r="C160" s="9"/>
    </row>
    <row r="161" spans="1:3" x14ac:dyDescent="0.25">
      <c r="A161" s="7"/>
      <c r="B161" s="8"/>
      <c r="C161" s="9"/>
    </row>
    <row r="162" spans="1:3" x14ac:dyDescent="0.25">
      <c r="A162" s="7"/>
      <c r="B162" s="8"/>
      <c r="C162" s="9"/>
    </row>
    <row r="163" spans="1:3" x14ac:dyDescent="0.25">
      <c r="A163" s="7"/>
      <c r="B163" s="8"/>
      <c r="C163" s="9"/>
    </row>
    <row r="164" spans="1:3" x14ac:dyDescent="0.25">
      <c r="A164" s="7"/>
      <c r="B164" s="8"/>
      <c r="C164" s="9"/>
    </row>
    <row r="165" spans="1:3" x14ac:dyDescent="0.25">
      <c r="A165" s="7"/>
      <c r="B165" s="8"/>
      <c r="C165" s="9"/>
    </row>
    <row r="166" spans="1:3" x14ac:dyDescent="0.25">
      <c r="A166" s="10"/>
      <c r="B166" s="11"/>
      <c r="C166" s="12"/>
    </row>
    <row r="176" spans="1:3" x14ac:dyDescent="0.25">
      <c r="B176" s="13" t="s">
        <v>82</v>
      </c>
    </row>
    <row r="177" spans="1:5" x14ac:dyDescent="0.25">
      <c r="B177" t="s">
        <v>20</v>
      </c>
      <c r="D177" t="s">
        <v>25</v>
      </c>
    </row>
    <row r="178" spans="1:5" x14ac:dyDescent="0.25">
      <c r="A178" s="13" t="s">
        <v>14</v>
      </c>
      <c r="B178" t="s">
        <v>78</v>
      </c>
      <c r="C178" t="s">
        <v>99</v>
      </c>
      <c r="D178" t="s">
        <v>78</v>
      </c>
      <c r="E178" t="s">
        <v>99</v>
      </c>
    </row>
    <row r="179" spans="1:5" x14ac:dyDescent="0.25">
      <c r="A179" s="16" t="s">
        <v>26</v>
      </c>
      <c r="B179" s="18">
        <v>34</v>
      </c>
      <c r="C179" s="18">
        <v>70</v>
      </c>
      <c r="D179" s="18">
        <v>32.666666666666664</v>
      </c>
      <c r="E179" s="18">
        <v>82.666666666666671</v>
      </c>
    </row>
    <row r="180" spans="1:5" x14ac:dyDescent="0.25">
      <c r="A180" s="16" t="s">
        <v>27</v>
      </c>
      <c r="B180" s="18">
        <v>40</v>
      </c>
      <c r="C180" s="18">
        <v>89</v>
      </c>
      <c r="D180" s="18">
        <v>35.25</v>
      </c>
      <c r="E180" s="18">
        <v>84.75</v>
      </c>
    </row>
    <row r="181" spans="1:5" x14ac:dyDescent="0.25">
      <c r="A181" s="16" t="s">
        <v>28</v>
      </c>
      <c r="B181" s="18">
        <v>29.666666666666668</v>
      </c>
      <c r="C181" s="18">
        <v>84</v>
      </c>
      <c r="D181" s="18">
        <v>29.5</v>
      </c>
      <c r="E181" s="18">
        <v>77.666666666666671</v>
      </c>
    </row>
    <row r="182" spans="1:5" x14ac:dyDescent="0.25">
      <c r="A182" s="16" t="s">
        <v>29</v>
      </c>
      <c r="B182" s="18">
        <v>27.666666666666668</v>
      </c>
      <c r="C182" s="18">
        <v>92.5</v>
      </c>
      <c r="D182" s="18">
        <v>26</v>
      </c>
      <c r="E182" s="18">
        <v>66</v>
      </c>
    </row>
    <row r="183" spans="1:5" x14ac:dyDescent="0.25">
      <c r="A183" s="16" t="s">
        <v>30</v>
      </c>
      <c r="B183" s="18">
        <v>33.5</v>
      </c>
      <c r="C183" s="18">
        <v>93.75</v>
      </c>
      <c r="D183" s="18">
        <v>30.666666666666668</v>
      </c>
      <c r="E183" s="18">
        <v>84.333333333333329</v>
      </c>
    </row>
    <row r="184" spans="1:5" x14ac:dyDescent="0.25">
      <c r="A184" s="16" t="s">
        <v>31</v>
      </c>
      <c r="B184" s="18">
        <v>32.200000000000003</v>
      </c>
      <c r="C184" s="18">
        <v>104.6</v>
      </c>
      <c r="D184" s="18">
        <v>31.8</v>
      </c>
      <c r="E184" s="18">
        <v>92</v>
      </c>
    </row>
    <row r="185" spans="1:5" x14ac:dyDescent="0.25">
      <c r="A185" s="16" t="s">
        <v>32</v>
      </c>
      <c r="B185" s="18">
        <v>32.200000000000003</v>
      </c>
      <c r="C185" s="18">
        <v>78</v>
      </c>
      <c r="D185" s="18">
        <v>30</v>
      </c>
      <c r="E185" s="18">
        <v>88.5</v>
      </c>
    </row>
    <row r="186" spans="1:5" x14ac:dyDescent="0.25">
      <c r="A186" s="16" t="s">
        <v>33</v>
      </c>
      <c r="B186" s="18">
        <v>27.75</v>
      </c>
      <c r="C186" s="18">
        <v>67.75</v>
      </c>
      <c r="D186" s="18">
        <v>33</v>
      </c>
      <c r="E186" s="18">
        <v>95</v>
      </c>
    </row>
    <row r="187" spans="1:5" x14ac:dyDescent="0.25">
      <c r="A187" s="16" t="s">
        <v>34</v>
      </c>
      <c r="B187" s="18">
        <v>31.555555555555557</v>
      </c>
      <c r="C187" s="18">
        <v>71.222222222222229</v>
      </c>
      <c r="D187" s="18">
        <v>26.6</v>
      </c>
      <c r="E187" s="18">
        <v>94.2</v>
      </c>
    </row>
    <row r="188" spans="1:5" x14ac:dyDescent="0.25">
      <c r="A188" s="16" t="s">
        <v>35</v>
      </c>
      <c r="B188" s="18">
        <v>29</v>
      </c>
      <c r="C188" s="18">
        <v>83.375</v>
      </c>
      <c r="D188" s="18"/>
      <c r="E188" s="1"/>
    </row>
    <row r="189" spans="1:5" x14ac:dyDescent="0.25">
      <c r="A189" s="16" t="s">
        <v>36</v>
      </c>
      <c r="B189" s="18">
        <v>30.2</v>
      </c>
      <c r="C189" s="18">
        <v>70.400000000000006</v>
      </c>
      <c r="D189" s="18"/>
      <c r="E189" s="1"/>
    </row>
    <row r="190" spans="1:5" x14ac:dyDescent="0.25">
      <c r="A190" s="16" t="s">
        <v>37</v>
      </c>
      <c r="B190" s="18">
        <v>30.8</v>
      </c>
      <c r="C190" s="18">
        <v>87.6</v>
      </c>
      <c r="D190" s="18"/>
      <c r="E190" s="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1B19-74C5-467B-97D0-5D9DC8E9ED60}">
  <dimension ref="A1:C4"/>
  <sheetViews>
    <sheetView workbookViewId="0"/>
  </sheetViews>
  <sheetFormatPr defaultRowHeight="15" x14ac:dyDescent="0.25"/>
  <cols>
    <col min="3" max="3" width="15.85546875" bestFit="1" customWidth="1"/>
    <col min="5" max="5" width="10.140625" bestFit="1" customWidth="1"/>
  </cols>
  <sheetData>
    <row r="1" spans="1:3" x14ac:dyDescent="0.25">
      <c r="A1" t="s">
        <v>80</v>
      </c>
    </row>
    <row r="2" spans="1:3" x14ac:dyDescent="0.25">
      <c r="A2">
        <v>2024</v>
      </c>
    </row>
    <row r="3" spans="1:3" x14ac:dyDescent="0.25">
      <c r="A3">
        <v>2023</v>
      </c>
      <c r="C3" t="s">
        <v>121</v>
      </c>
    </row>
    <row r="4" spans="1:3" x14ac:dyDescent="0.25">
      <c r="C4" s="27">
        <f ca="1">NOW()</f>
        <v>45587.790854166669</v>
      </c>
    </row>
  </sheetData>
  <dataConsolidate/>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6839-87F3-40C3-91ED-CE4A9BB94883}">
  <dimension ref="A1:H101"/>
  <sheetViews>
    <sheetView workbookViewId="0">
      <selection activeCell="E10" sqref="E10"/>
    </sheetView>
  </sheetViews>
  <sheetFormatPr defaultRowHeight="15" x14ac:dyDescent="0.25"/>
  <cols>
    <col min="1" max="1" width="29.140625" style="17" bestFit="1" customWidth="1"/>
    <col min="2" max="2" width="23.7109375" style="18" bestFit="1" customWidth="1"/>
    <col min="3" max="3" width="18.7109375" style="18" bestFit="1" customWidth="1"/>
    <col min="4" max="4" width="20.28515625" style="18" bestFit="1" customWidth="1"/>
    <col min="5" max="5" width="26.7109375" style="18" bestFit="1" customWidth="1"/>
    <col min="6" max="6" width="21.5703125" style="18" bestFit="1" customWidth="1"/>
  </cols>
  <sheetData>
    <row r="1" spans="1:8" x14ac:dyDescent="0.25">
      <c r="A1" s="17" t="s">
        <v>39</v>
      </c>
      <c r="B1" s="18" t="s">
        <v>40</v>
      </c>
      <c r="C1" s="18" t="s">
        <v>41</v>
      </c>
      <c r="D1" s="18" t="s">
        <v>42</v>
      </c>
      <c r="E1" s="18" t="s">
        <v>43</v>
      </c>
      <c r="F1" s="18" t="s">
        <v>44</v>
      </c>
    </row>
    <row r="2" spans="1:8" x14ac:dyDescent="0.25">
      <c r="A2" s="17">
        <v>7770</v>
      </c>
      <c r="B2" s="18">
        <v>870.82</v>
      </c>
      <c r="C2" s="18">
        <v>72.62</v>
      </c>
      <c r="D2" s="18">
        <v>4.67</v>
      </c>
      <c r="E2" s="18">
        <v>0.2</v>
      </c>
      <c r="F2" s="18">
        <v>13.94</v>
      </c>
    </row>
    <row r="3" spans="1:8" x14ac:dyDescent="0.25">
      <c r="A3" s="17">
        <v>1360</v>
      </c>
      <c r="B3" s="18">
        <v>1168.8399999999999</v>
      </c>
      <c r="C3" s="18">
        <v>30.57</v>
      </c>
      <c r="D3" s="18">
        <v>6.88</v>
      </c>
      <c r="E3" s="18">
        <v>2.09</v>
      </c>
      <c r="F3" s="18">
        <v>7.68</v>
      </c>
      <c r="H3" t="s">
        <v>114</v>
      </c>
    </row>
    <row r="4" spans="1:8" x14ac:dyDescent="0.25">
      <c r="A4" s="17">
        <v>5890</v>
      </c>
      <c r="B4" s="18">
        <v>1165.92</v>
      </c>
      <c r="C4" s="18">
        <v>25.75</v>
      </c>
      <c r="D4" s="18">
        <v>3.62</v>
      </c>
      <c r="E4" s="18">
        <v>4.84</v>
      </c>
      <c r="F4" s="18">
        <v>14.74</v>
      </c>
      <c r="H4" s="17">
        <f>MAX(A:A)</f>
        <v>9967</v>
      </c>
    </row>
    <row r="5" spans="1:8" x14ac:dyDescent="0.25">
      <c r="A5" s="17">
        <v>5691</v>
      </c>
      <c r="B5" s="18">
        <v>1091.3</v>
      </c>
      <c r="C5" s="18">
        <v>98.4</v>
      </c>
      <c r="D5" s="18">
        <v>1.97</v>
      </c>
      <c r="E5" s="18">
        <v>2.74</v>
      </c>
      <c r="F5" s="18">
        <v>18.309999999999999</v>
      </c>
    </row>
    <row r="6" spans="1:8" x14ac:dyDescent="0.25">
      <c r="A6" s="17">
        <v>6234</v>
      </c>
      <c r="B6" s="18">
        <v>774.72</v>
      </c>
      <c r="C6" s="18">
        <v>56.5</v>
      </c>
      <c r="D6" s="18">
        <v>9.83</v>
      </c>
      <c r="E6" s="18">
        <v>2.12</v>
      </c>
      <c r="F6" s="18">
        <v>19.170000000000002</v>
      </c>
      <c r="H6" t="s">
        <v>115</v>
      </c>
    </row>
    <row r="7" spans="1:8" x14ac:dyDescent="0.25">
      <c r="A7" s="17">
        <v>6765</v>
      </c>
      <c r="B7" s="18">
        <v>1061.24</v>
      </c>
      <c r="C7" s="18">
        <v>33.47</v>
      </c>
      <c r="D7" s="18">
        <v>8.4700000000000006</v>
      </c>
      <c r="E7" s="18">
        <v>2.84</v>
      </c>
      <c r="F7" s="18">
        <v>1.1599999999999999</v>
      </c>
      <c r="H7" s="17">
        <f>MIN(A:A)</f>
        <v>564</v>
      </c>
    </row>
    <row r="8" spans="1:8" x14ac:dyDescent="0.25">
      <c r="A8" s="17">
        <v>966</v>
      </c>
      <c r="B8" s="18">
        <v>882.93</v>
      </c>
      <c r="C8" s="18">
        <v>99.66</v>
      </c>
      <c r="D8" s="18">
        <v>8.67</v>
      </c>
      <c r="E8" s="18">
        <v>2.88</v>
      </c>
      <c r="F8" s="18">
        <v>7.89</v>
      </c>
    </row>
    <row r="9" spans="1:8" x14ac:dyDescent="0.25">
      <c r="A9" s="17">
        <v>4926</v>
      </c>
      <c r="B9" s="18">
        <v>1471.71</v>
      </c>
      <c r="C9" s="18">
        <v>96.89</v>
      </c>
      <c r="D9" s="18">
        <v>2.88</v>
      </c>
      <c r="E9" s="18">
        <v>3.66</v>
      </c>
      <c r="F9" s="18">
        <v>2.14</v>
      </c>
    </row>
    <row r="10" spans="1:8" x14ac:dyDescent="0.25">
      <c r="A10" s="17">
        <v>6078</v>
      </c>
      <c r="B10" s="18">
        <v>1348.91</v>
      </c>
      <c r="C10" s="18">
        <v>60.25</v>
      </c>
      <c r="D10" s="18">
        <v>0.87</v>
      </c>
      <c r="E10" s="18">
        <v>0.64</v>
      </c>
      <c r="F10" s="18">
        <v>6.71</v>
      </c>
    </row>
    <row r="11" spans="1:8" x14ac:dyDescent="0.25">
      <c r="A11" s="17">
        <v>8822</v>
      </c>
      <c r="B11" s="18">
        <v>1221.73</v>
      </c>
      <c r="C11" s="18">
        <v>89.44</v>
      </c>
      <c r="D11" s="18">
        <v>3.38</v>
      </c>
      <c r="E11" s="18">
        <v>1.25</v>
      </c>
      <c r="F11" s="18">
        <v>3.39</v>
      </c>
    </row>
    <row r="12" spans="1:8" x14ac:dyDescent="0.25">
      <c r="A12" s="17">
        <v>2185</v>
      </c>
      <c r="B12" s="18">
        <v>735.98</v>
      </c>
      <c r="C12" s="18">
        <v>26.98</v>
      </c>
      <c r="D12" s="18">
        <v>5.6</v>
      </c>
      <c r="E12" s="18">
        <v>2.9</v>
      </c>
      <c r="F12" s="18">
        <v>12.94</v>
      </c>
    </row>
    <row r="13" spans="1:8" x14ac:dyDescent="0.25">
      <c r="A13" s="17">
        <v>1269</v>
      </c>
      <c r="B13" s="18">
        <v>756.07</v>
      </c>
      <c r="C13" s="18">
        <v>35.1</v>
      </c>
      <c r="D13" s="18">
        <v>3.6</v>
      </c>
      <c r="E13" s="18">
        <v>4.34</v>
      </c>
      <c r="F13" s="18">
        <v>7.77</v>
      </c>
    </row>
    <row r="14" spans="1:8" x14ac:dyDescent="0.25">
      <c r="A14" s="17">
        <v>7449</v>
      </c>
      <c r="B14" s="18">
        <v>540.42999999999995</v>
      </c>
      <c r="C14" s="18">
        <v>73.03</v>
      </c>
      <c r="D14" s="18">
        <v>8.36</v>
      </c>
      <c r="E14" s="18">
        <v>2.81</v>
      </c>
      <c r="F14" s="18">
        <v>4.59</v>
      </c>
    </row>
    <row r="15" spans="1:8" x14ac:dyDescent="0.25">
      <c r="A15" s="17">
        <v>2933</v>
      </c>
      <c r="B15" s="18">
        <v>1210.6600000000001</v>
      </c>
      <c r="C15" s="18">
        <v>86.2</v>
      </c>
      <c r="D15" s="18">
        <v>3.08</v>
      </c>
      <c r="E15" s="18">
        <v>1.19</v>
      </c>
      <c r="F15" s="18">
        <v>5.32</v>
      </c>
    </row>
    <row r="16" spans="1:8" x14ac:dyDescent="0.25">
      <c r="A16" s="17">
        <v>5811</v>
      </c>
      <c r="B16" s="18">
        <v>610.89</v>
      </c>
      <c r="C16" s="18">
        <v>87.07</v>
      </c>
      <c r="D16" s="18">
        <v>9.67</v>
      </c>
      <c r="E16" s="18">
        <v>3.4</v>
      </c>
      <c r="F16" s="18">
        <v>7.21</v>
      </c>
    </row>
    <row r="17" spans="1:6" x14ac:dyDescent="0.25">
      <c r="A17" s="17">
        <v>5551</v>
      </c>
      <c r="B17" s="18">
        <v>939.34</v>
      </c>
      <c r="C17" s="18">
        <v>46.41</v>
      </c>
      <c r="D17" s="18">
        <v>4.84</v>
      </c>
      <c r="E17" s="18">
        <v>3.7</v>
      </c>
      <c r="F17" s="18">
        <v>5.2</v>
      </c>
    </row>
    <row r="18" spans="1:6" x14ac:dyDescent="0.25">
      <c r="A18" s="17">
        <v>6920</v>
      </c>
      <c r="B18" s="18">
        <v>701.72</v>
      </c>
      <c r="C18" s="18">
        <v>89.9</v>
      </c>
      <c r="D18" s="18">
        <v>8.5</v>
      </c>
      <c r="E18" s="18">
        <v>1.19</v>
      </c>
      <c r="F18" s="18">
        <v>9.06</v>
      </c>
    </row>
    <row r="19" spans="1:6" x14ac:dyDescent="0.25">
      <c r="A19" s="17">
        <v>1684</v>
      </c>
      <c r="B19" s="18">
        <v>1395.76</v>
      </c>
      <c r="C19" s="18">
        <v>86.58</v>
      </c>
      <c r="D19" s="18">
        <v>2.35</v>
      </c>
      <c r="E19" s="18">
        <v>1.89</v>
      </c>
      <c r="F19" s="18">
        <v>0.65</v>
      </c>
    </row>
    <row r="20" spans="1:6" x14ac:dyDescent="0.25">
      <c r="A20" s="17">
        <v>5055</v>
      </c>
      <c r="B20" s="18">
        <v>975.37</v>
      </c>
      <c r="C20" s="18">
        <v>94.21</v>
      </c>
      <c r="D20" s="18">
        <v>4.41</v>
      </c>
      <c r="E20" s="18">
        <v>2.67</v>
      </c>
      <c r="F20" s="18">
        <v>5.6</v>
      </c>
    </row>
    <row r="21" spans="1:6" x14ac:dyDescent="0.25">
      <c r="A21" s="17">
        <v>3885</v>
      </c>
      <c r="B21" s="18">
        <v>1063.28</v>
      </c>
      <c r="C21" s="18">
        <v>80.680000000000007</v>
      </c>
      <c r="D21" s="18">
        <v>7.15</v>
      </c>
      <c r="E21" s="18">
        <v>2.48</v>
      </c>
      <c r="F21" s="18">
        <v>8.2200000000000006</v>
      </c>
    </row>
    <row r="22" spans="1:6" x14ac:dyDescent="0.25">
      <c r="A22" s="17">
        <v>6896</v>
      </c>
      <c r="B22" s="18">
        <v>1195.52</v>
      </c>
      <c r="C22" s="18">
        <v>70.209999999999994</v>
      </c>
      <c r="D22" s="18">
        <v>1.81</v>
      </c>
      <c r="E22" s="18">
        <v>1.95</v>
      </c>
      <c r="F22" s="18">
        <v>12.06</v>
      </c>
    </row>
    <row r="23" spans="1:6" x14ac:dyDescent="0.25">
      <c r="A23" s="17">
        <v>9166</v>
      </c>
      <c r="B23" s="18">
        <v>639.33000000000004</v>
      </c>
      <c r="C23" s="18">
        <v>62.26</v>
      </c>
      <c r="D23" s="18">
        <v>1.76</v>
      </c>
      <c r="E23" s="18">
        <v>1.49</v>
      </c>
      <c r="F23" s="18">
        <v>5.42</v>
      </c>
    </row>
    <row r="24" spans="1:6" x14ac:dyDescent="0.25">
      <c r="A24" s="17">
        <v>9774</v>
      </c>
      <c r="B24" s="18">
        <v>1104.42</v>
      </c>
      <c r="C24" s="18">
        <v>43.51</v>
      </c>
      <c r="D24" s="18">
        <v>9.7100000000000009</v>
      </c>
      <c r="E24" s="18">
        <v>0.5</v>
      </c>
      <c r="F24" s="18">
        <v>2.66</v>
      </c>
    </row>
    <row r="25" spans="1:6" x14ac:dyDescent="0.25">
      <c r="A25" s="17">
        <v>3058</v>
      </c>
      <c r="B25" s="18">
        <v>1039.8399999999999</v>
      </c>
      <c r="C25" s="18">
        <v>94.61</v>
      </c>
      <c r="D25" s="18">
        <v>7.29</v>
      </c>
      <c r="E25" s="18">
        <v>0.27</v>
      </c>
      <c r="F25" s="18">
        <v>1.52</v>
      </c>
    </row>
    <row r="26" spans="1:6" x14ac:dyDescent="0.25">
      <c r="A26" s="17">
        <v>8349</v>
      </c>
      <c r="B26" s="18">
        <v>703.06</v>
      </c>
      <c r="C26" s="18">
        <v>97.63</v>
      </c>
      <c r="D26" s="18">
        <v>0.89</v>
      </c>
      <c r="E26" s="18">
        <v>4.79</v>
      </c>
      <c r="F26" s="18">
        <v>18.809999999999999</v>
      </c>
    </row>
    <row r="27" spans="1:6" x14ac:dyDescent="0.25">
      <c r="A27" s="17">
        <v>2547</v>
      </c>
      <c r="B27" s="18">
        <v>1442.85</v>
      </c>
      <c r="C27" s="18">
        <v>35.549999999999997</v>
      </c>
      <c r="D27" s="18">
        <v>4.29</v>
      </c>
      <c r="E27" s="18">
        <v>4.24</v>
      </c>
      <c r="F27" s="18">
        <v>8.33</v>
      </c>
    </row>
    <row r="28" spans="1:6" x14ac:dyDescent="0.25">
      <c r="A28" s="17">
        <v>3247</v>
      </c>
      <c r="B28" s="18">
        <v>1098.8699999999999</v>
      </c>
      <c r="C28" s="18">
        <v>37.479999999999997</v>
      </c>
      <c r="D28" s="18">
        <v>4.62</v>
      </c>
      <c r="E28" s="18">
        <v>1.77</v>
      </c>
      <c r="F28" s="18">
        <v>11.62</v>
      </c>
    </row>
    <row r="29" spans="1:6" x14ac:dyDescent="0.25">
      <c r="A29" s="17">
        <v>9667</v>
      </c>
      <c r="B29" s="18">
        <v>1194.78</v>
      </c>
      <c r="C29" s="18">
        <v>53.71</v>
      </c>
      <c r="D29" s="18">
        <v>7.57</v>
      </c>
      <c r="E29" s="18">
        <v>4.78</v>
      </c>
      <c r="F29" s="18">
        <v>18.38</v>
      </c>
    </row>
    <row r="30" spans="1:6" x14ac:dyDescent="0.25">
      <c r="A30" s="17">
        <v>689</v>
      </c>
      <c r="B30" s="18">
        <v>1380.47</v>
      </c>
      <c r="C30" s="18">
        <v>50.36</v>
      </c>
      <c r="D30" s="18">
        <v>2.88</v>
      </c>
      <c r="E30" s="18">
        <v>3.38</v>
      </c>
      <c r="F30" s="18">
        <v>1.65</v>
      </c>
    </row>
    <row r="31" spans="1:6" x14ac:dyDescent="0.25">
      <c r="A31" s="17">
        <v>3234</v>
      </c>
      <c r="B31" s="18">
        <v>1124.3499999999999</v>
      </c>
      <c r="C31" s="18">
        <v>99.5</v>
      </c>
      <c r="D31" s="18">
        <v>2.25</v>
      </c>
      <c r="E31" s="18">
        <v>2.41</v>
      </c>
      <c r="F31" s="18">
        <v>17.53</v>
      </c>
    </row>
    <row r="32" spans="1:6" x14ac:dyDescent="0.25">
      <c r="A32" s="17">
        <v>3505</v>
      </c>
      <c r="B32" s="18">
        <v>795.63</v>
      </c>
      <c r="C32" s="18">
        <v>25.83</v>
      </c>
      <c r="D32" s="18">
        <v>1.27</v>
      </c>
      <c r="E32" s="18">
        <v>2.4700000000000002</v>
      </c>
      <c r="F32" s="18">
        <v>11.03</v>
      </c>
    </row>
    <row r="33" spans="1:6" x14ac:dyDescent="0.25">
      <c r="A33" s="17">
        <v>5158</v>
      </c>
      <c r="B33" s="18">
        <v>605.49</v>
      </c>
      <c r="C33" s="18">
        <v>11.63</v>
      </c>
      <c r="D33" s="18">
        <v>4.57</v>
      </c>
      <c r="E33" s="18">
        <v>0.42</v>
      </c>
      <c r="F33" s="18">
        <v>3.3</v>
      </c>
    </row>
    <row r="34" spans="1:6" x14ac:dyDescent="0.25">
      <c r="A34" s="17">
        <v>2399</v>
      </c>
      <c r="B34" s="18">
        <v>956.53</v>
      </c>
      <c r="C34" s="18">
        <v>54.45</v>
      </c>
      <c r="D34" s="18">
        <v>7.04</v>
      </c>
      <c r="E34" s="18">
        <v>0.46</v>
      </c>
      <c r="F34" s="18">
        <v>8.23</v>
      </c>
    </row>
    <row r="35" spans="1:6" x14ac:dyDescent="0.25">
      <c r="A35" s="17">
        <v>8234</v>
      </c>
      <c r="B35" s="18">
        <v>718.44</v>
      </c>
      <c r="C35" s="18">
        <v>26.09</v>
      </c>
      <c r="D35" s="18">
        <v>1.05</v>
      </c>
      <c r="E35" s="18">
        <v>3.01</v>
      </c>
      <c r="F35" s="18">
        <v>15.55</v>
      </c>
    </row>
    <row r="36" spans="1:6" x14ac:dyDescent="0.25">
      <c r="A36" s="17">
        <v>1767</v>
      </c>
      <c r="B36" s="18">
        <v>916.51</v>
      </c>
      <c r="C36" s="18">
        <v>42.98</v>
      </c>
      <c r="D36" s="18">
        <v>9.19</v>
      </c>
      <c r="E36" s="18">
        <v>2.77</v>
      </c>
      <c r="F36" s="18">
        <v>9.61</v>
      </c>
    </row>
    <row r="37" spans="1:6" x14ac:dyDescent="0.25">
      <c r="A37" s="17">
        <v>2028</v>
      </c>
      <c r="B37" s="18">
        <v>1383.28</v>
      </c>
      <c r="C37" s="18">
        <v>76.98</v>
      </c>
      <c r="D37" s="18">
        <v>4.7</v>
      </c>
      <c r="E37" s="18">
        <v>1.06</v>
      </c>
      <c r="F37" s="18">
        <v>19.71</v>
      </c>
    </row>
    <row r="38" spans="1:6" x14ac:dyDescent="0.25">
      <c r="A38" s="17">
        <v>4056</v>
      </c>
      <c r="B38" s="18">
        <v>824.35</v>
      </c>
      <c r="C38" s="18">
        <v>74.88</v>
      </c>
      <c r="D38" s="18">
        <v>2.78</v>
      </c>
      <c r="E38" s="18">
        <v>4.7300000000000004</v>
      </c>
      <c r="F38" s="18">
        <v>7.53</v>
      </c>
    </row>
    <row r="39" spans="1:6" x14ac:dyDescent="0.25">
      <c r="A39" s="17">
        <v>4390</v>
      </c>
      <c r="B39" s="18">
        <v>622.09</v>
      </c>
      <c r="C39" s="18">
        <v>37.729999999999997</v>
      </c>
      <c r="D39" s="18">
        <v>1.39</v>
      </c>
      <c r="E39" s="18">
        <v>3.91</v>
      </c>
      <c r="F39" s="18">
        <v>14.99</v>
      </c>
    </row>
    <row r="40" spans="1:6" x14ac:dyDescent="0.25">
      <c r="A40" s="17">
        <v>9338</v>
      </c>
      <c r="B40" s="18">
        <v>856.3</v>
      </c>
      <c r="C40" s="18">
        <v>58.83</v>
      </c>
      <c r="D40" s="18">
        <v>2.2400000000000002</v>
      </c>
      <c r="E40" s="18">
        <v>0.56999999999999995</v>
      </c>
      <c r="F40" s="18">
        <v>7.86</v>
      </c>
    </row>
    <row r="41" spans="1:6" x14ac:dyDescent="0.25">
      <c r="A41" s="17">
        <v>5893</v>
      </c>
      <c r="B41" s="18">
        <v>1406.83</v>
      </c>
      <c r="C41" s="18">
        <v>55.79</v>
      </c>
      <c r="D41" s="18">
        <v>9.3800000000000008</v>
      </c>
      <c r="E41" s="18">
        <v>4.6500000000000004</v>
      </c>
      <c r="F41" s="18">
        <v>16.579999999999998</v>
      </c>
    </row>
    <row r="42" spans="1:6" x14ac:dyDescent="0.25">
      <c r="A42" s="17">
        <v>9292</v>
      </c>
      <c r="B42" s="18">
        <v>772.13</v>
      </c>
      <c r="C42" s="18">
        <v>67.27</v>
      </c>
      <c r="D42" s="18">
        <v>6.56</v>
      </c>
      <c r="E42" s="18">
        <v>4.87</v>
      </c>
      <c r="F42" s="18">
        <v>11.38</v>
      </c>
    </row>
    <row r="43" spans="1:6" x14ac:dyDescent="0.25">
      <c r="A43" s="17">
        <v>8933</v>
      </c>
      <c r="B43" s="18">
        <v>1147.69</v>
      </c>
      <c r="C43" s="18">
        <v>32.54</v>
      </c>
      <c r="D43" s="18">
        <v>5.41</v>
      </c>
      <c r="E43" s="18">
        <v>4.9800000000000004</v>
      </c>
      <c r="F43" s="18">
        <v>1.27</v>
      </c>
    </row>
    <row r="44" spans="1:6" x14ac:dyDescent="0.25">
      <c r="A44" s="17">
        <v>8013</v>
      </c>
      <c r="B44" s="18">
        <v>500.52</v>
      </c>
      <c r="C44" s="18">
        <v>63.09</v>
      </c>
      <c r="D44" s="18">
        <v>6.74</v>
      </c>
      <c r="E44" s="18">
        <v>0.28000000000000003</v>
      </c>
      <c r="F44" s="18">
        <v>0.74</v>
      </c>
    </row>
    <row r="45" spans="1:6" x14ac:dyDescent="0.25">
      <c r="A45" s="17">
        <v>3112</v>
      </c>
      <c r="B45" s="18">
        <v>852.57</v>
      </c>
      <c r="C45" s="18">
        <v>98.1</v>
      </c>
      <c r="D45" s="18">
        <v>4.6399999999999997</v>
      </c>
      <c r="E45" s="18">
        <v>3.69</v>
      </c>
      <c r="F45" s="18">
        <v>2.68</v>
      </c>
    </row>
    <row r="46" spans="1:6" x14ac:dyDescent="0.25">
      <c r="A46" s="17">
        <v>7541</v>
      </c>
      <c r="B46" s="18">
        <v>804.78</v>
      </c>
      <c r="C46" s="18">
        <v>53.81</v>
      </c>
      <c r="D46" s="18">
        <v>7.44</v>
      </c>
      <c r="E46" s="18">
        <v>2.73</v>
      </c>
      <c r="F46" s="18">
        <v>0.27</v>
      </c>
    </row>
    <row r="47" spans="1:6" x14ac:dyDescent="0.25">
      <c r="A47" s="17">
        <v>6735</v>
      </c>
      <c r="B47" s="18">
        <v>664.66</v>
      </c>
      <c r="C47" s="18">
        <v>91.55</v>
      </c>
      <c r="D47" s="18">
        <v>0.95</v>
      </c>
      <c r="E47" s="18">
        <v>3.53</v>
      </c>
      <c r="F47" s="18">
        <v>1.51</v>
      </c>
    </row>
    <row r="48" spans="1:6" x14ac:dyDescent="0.25">
      <c r="A48" s="17">
        <v>5986</v>
      </c>
      <c r="B48" s="18">
        <v>1034.0899999999999</v>
      </c>
      <c r="C48" s="18">
        <v>49.1</v>
      </c>
      <c r="D48" s="18">
        <v>5.88</v>
      </c>
      <c r="E48" s="18">
        <v>4.84</v>
      </c>
      <c r="F48" s="18">
        <v>13.83</v>
      </c>
    </row>
    <row r="49" spans="1:6" x14ac:dyDescent="0.25">
      <c r="A49" s="17">
        <v>7599</v>
      </c>
      <c r="B49" s="18">
        <v>984.83</v>
      </c>
      <c r="C49" s="18">
        <v>41.51</v>
      </c>
      <c r="D49" s="18">
        <v>2.0099999999999998</v>
      </c>
      <c r="E49" s="18">
        <v>3.44</v>
      </c>
      <c r="F49" s="18">
        <v>10.69</v>
      </c>
    </row>
    <row r="50" spans="1:6" x14ac:dyDescent="0.25">
      <c r="A50" s="17">
        <v>1275</v>
      </c>
      <c r="B50" s="18">
        <v>1192.44</v>
      </c>
      <c r="C50" s="18">
        <v>68.06</v>
      </c>
      <c r="D50" s="18">
        <v>1.64</v>
      </c>
      <c r="E50" s="18">
        <v>4.18</v>
      </c>
      <c r="F50" s="18">
        <v>15</v>
      </c>
    </row>
    <row r="51" spans="1:6" x14ac:dyDescent="0.25">
      <c r="A51" s="17">
        <v>8726</v>
      </c>
      <c r="B51" s="18">
        <v>769.41</v>
      </c>
      <c r="C51" s="18">
        <v>70.2</v>
      </c>
      <c r="D51" s="18">
        <v>3.75</v>
      </c>
      <c r="E51" s="18">
        <v>4.33</v>
      </c>
      <c r="F51" s="18">
        <v>18.260000000000002</v>
      </c>
    </row>
    <row r="52" spans="1:6" x14ac:dyDescent="0.25">
      <c r="A52" s="17">
        <v>3652</v>
      </c>
      <c r="B52" s="18">
        <v>744.13</v>
      </c>
      <c r="C52" s="18">
        <v>87.78</v>
      </c>
      <c r="D52" s="18">
        <v>1.37</v>
      </c>
      <c r="E52" s="18">
        <v>4.1900000000000004</v>
      </c>
      <c r="F52" s="18">
        <v>11.7</v>
      </c>
    </row>
    <row r="53" spans="1:6" x14ac:dyDescent="0.25">
      <c r="A53" s="17">
        <v>2085</v>
      </c>
      <c r="B53" s="18">
        <v>668.29</v>
      </c>
      <c r="C53" s="18">
        <v>30.72</v>
      </c>
      <c r="D53" s="18">
        <v>1.39</v>
      </c>
      <c r="E53" s="18">
        <v>2.13</v>
      </c>
      <c r="F53" s="18">
        <v>14.52</v>
      </c>
    </row>
    <row r="54" spans="1:6" x14ac:dyDescent="0.25">
      <c r="A54" s="17">
        <v>4443</v>
      </c>
      <c r="B54" s="18">
        <v>718.76</v>
      </c>
      <c r="C54" s="18">
        <v>54.93</v>
      </c>
      <c r="D54" s="18">
        <v>3.46</v>
      </c>
      <c r="E54" s="18">
        <v>1.1100000000000001</v>
      </c>
      <c r="F54" s="18">
        <v>15.14</v>
      </c>
    </row>
    <row r="55" spans="1:6" x14ac:dyDescent="0.25">
      <c r="A55" s="17">
        <v>8055</v>
      </c>
      <c r="B55" s="18">
        <v>1058.0999999999999</v>
      </c>
      <c r="C55" s="18">
        <v>61.48</v>
      </c>
      <c r="D55" s="18">
        <v>9.81</v>
      </c>
      <c r="E55" s="18">
        <v>1.98</v>
      </c>
      <c r="F55" s="18">
        <v>7.56</v>
      </c>
    </row>
    <row r="56" spans="1:6" x14ac:dyDescent="0.25">
      <c r="A56" s="17">
        <v>3573</v>
      </c>
      <c r="B56" s="18">
        <v>903.84</v>
      </c>
      <c r="C56" s="18">
        <v>79.17</v>
      </c>
      <c r="D56" s="18">
        <v>2.17</v>
      </c>
      <c r="E56" s="18">
        <v>4.46</v>
      </c>
      <c r="F56" s="18">
        <v>4.82</v>
      </c>
    </row>
    <row r="57" spans="1:6" x14ac:dyDescent="0.25">
      <c r="A57" s="17">
        <v>1521</v>
      </c>
      <c r="B57" s="18">
        <v>564.89</v>
      </c>
      <c r="C57" s="18">
        <v>13.92</v>
      </c>
      <c r="D57" s="18">
        <v>0.66</v>
      </c>
      <c r="E57" s="18">
        <v>0.73</v>
      </c>
      <c r="F57" s="18">
        <v>4.0999999999999996</v>
      </c>
    </row>
    <row r="58" spans="1:6" x14ac:dyDescent="0.25">
      <c r="A58" s="17">
        <v>4343</v>
      </c>
      <c r="B58" s="18">
        <v>753.92</v>
      </c>
      <c r="C58" s="18">
        <v>99.51</v>
      </c>
      <c r="D58" s="18">
        <v>7.75</v>
      </c>
      <c r="E58" s="18">
        <v>2.57</v>
      </c>
      <c r="F58" s="18">
        <v>5.03</v>
      </c>
    </row>
    <row r="59" spans="1:6" x14ac:dyDescent="0.25">
      <c r="A59" s="17">
        <v>8489</v>
      </c>
      <c r="B59" s="18">
        <v>746.88</v>
      </c>
      <c r="C59" s="18">
        <v>52.3</v>
      </c>
      <c r="D59" s="18">
        <v>8.17</v>
      </c>
      <c r="E59" s="18">
        <v>1.17</v>
      </c>
      <c r="F59" s="18">
        <v>5.49</v>
      </c>
    </row>
    <row r="60" spans="1:6" x14ac:dyDescent="0.25">
      <c r="A60" s="17">
        <v>7373</v>
      </c>
      <c r="B60" s="18">
        <v>1196.3</v>
      </c>
      <c r="C60" s="18">
        <v>35.159999999999997</v>
      </c>
      <c r="D60" s="18">
        <v>3.79</v>
      </c>
      <c r="E60" s="18">
        <v>2.91</v>
      </c>
      <c r="F60" s="18">
        <v>4.1399999999999997</v>
      </c>
    </row>
    <row r="61" spans="1:6" x14ac:dyDescent="0.25">
      <c r="A61" s="17">
        <v>6175</v>
      </c>
      <c r="B61" s="18">
        <v>1212.27</v>
      </c>
      <c r="C61" s="18">
        <v>89.51</v>
      </c>
      <c r="D61" s="18">
        <v>4.91</v>
      </c>
      <c r="E61" s="18">
        <v>4.32</v>
      </c>
      <c r="F61" s="18">
        <v>17.559999999999999</v>
      </c>
    </row>
    <row r="62" spans="1:6" x14ac:dyDescent="0.25">
      <c r="A62" s="17">
        <v>661</v>
      </c>
      <c r="B62" s="18">
        <v>648.09</v>
      </c>
      <c r="C62" s="18">
        <v>77.290000000000006</v>
      </c>
      <c r="D62" s="18">
        <v>6.67</v>
      </c>
      <c r="E62" s="18">
        <v>4.4000000000000004</v>
      </c>
      <c r="F62" s="18">
        <v>15.14</v>
      </c>
    </row>
    <row r="63" spans="1:6" x14ac:dyDescent="0.25">
      <c r="A63" s="17">
        <v>4797</v>
      </c>
      <c r="B63" s="18">
        <v>1497.74</v>
      </c>
      <c r="C63" s="18">
        <v>95.78</v>
      </c>
      <c r="D63" s="18">
        <v>0.96</v>
      </c>
      <c r="E63" s="18">
        <v>1.18</v>
      </c>
      <c r="F63" s="18">
        <v>0.94</v>
      </c>
    </row>
    <row r="64" spans="1:6" x14ac:dyDescent="0.25">
      <c r="A64" s="17">
        <v>1495</v>
      </c>
      <c r="B64" s="18">
        <v>766.78</v>
      </c>
      <c r="C64" s="18">
        <v>39.770000000000003</v>
      </c>
      <c r="D64" s="18">
        <v>9.52</v>
      </c>
      <c r="E64" s="18">
        <v>4.54</v>
      </c>
      <c r="F64" s="18">
        <v>5.37</v>
      </c>
    </row>
    <row r="65" spans="1:6" x14ac:dyDescent="0.25">
      <c r="A65" s="17">
        <v>8129</v>
      </c>
      <c r="B65" s="18">
        <v>1476.61</v>
      </c>
      <c r="C65" s="18">
        <v>59.75</v>
      </c>
      <c r="D65" s="18">
        <v>8.92</v>
      </c>
      <c r="E65" s="18">
        <v>2.96</v>
      </c>
      <c r="F65" s="18">
        <v>0.44</v>
      </c>
    </row>
    <row r="66" spans="1:6" x14ac:dyDescent="0.25">
      <c r="A66" s="17">
        <v>9967</v>
      </c>
      <c r="B66" s="18">
        <v>911.04</v>
      </c>
      <c r="C66" s="18">
        <v>61.51</v>
      </c>
      <c r="D66" s="18">
        <v>2.98</v>
      </c>
      <c r="E66" s="18">
        <v>1.75</v>
      </c>
      <c r="F66" s="18">
        <v>9.9600000000000009</v>
      </c>
    </row>
    <row r="67" spans="1:6" x14ac:dyDescent="0.25">
      <c r="A67" s="17">
        <v>1516</v>
      </c>
      <c r="B67" s="18">
        <v>533.04999999999995</v>
      </c>
      <c r="C67" s="18">
        <v>98.23</v>
      </c>
      <c r="D67" s="18">
        <v>0.65</v>
      </c>
      <c r="E67" s="18">
        <v>3.54</v>
      </c>
      <c r="F67" s="18">
        <v>9.52</v>
      </c>
    </row>
    <row r="68" spans="1:6" x14ac:dyDescent="0.25">
      <c r="A68" s="17">
        <v>8369</v>
      </c>
      <c r="B68" s="18">
        <v>845.07</v>
      </c>
      <c r="C68" s="18">
        <v>16.78</v>
      </c>
      <c r="D68" s="18">
        <v>9.3699999999999992</v>
      </c>
      <c r="E68" s="18">
        <v>2.41</v>
      </c>
      <c r="F68" s="18">
        <v>16.63</v>
      </c>
    </row>
    <row r="69" spans="1:6" x14ac:dyDescent="0.25">
      <c r="A69" s="17">
        <v>6939</v>
      </c>
      <c r="B69" s="18">
        <v>1134.3499999999999</v>
      </c>
      <c r="C69" s="18">
        <v>37.51</v>
      </c>
      <c r="D69" s="18">
        <v>5.26</v>
      </c>
      <c r="E69" s="18">
        <v>1.89</v>
      </c>
      <c r="F69" s="18">
        <v>6.16</v>
      </c>
    </row>
    <row r="70" spans="1:6" x14ac:dyDescent="0.25">
      <c r="A70" s="17">
        <v>8392</v>
      </c>
      <c r="B70" s="18">
        <v>1180.71</v>
      </c>
      <c r="C70" s="18">
        <v>27.18</v>
      </c>
      <c r="D70" s="18">
        <v>5.62</v>
      </c>
      <c r="E70" s="18">
        <v>3.53</v>
      </c>
      <c r="F70" s="18">
        <v>16.329999999999998</v>
      </c>
    </row>
    <row r="71" spans="1:6" x14ac:dyDescent="0.25">
      <c r="A71" s="17">
        <v>7363</v>
      </c>
      <c r="B71" s="18">
        <v>1030.93</v>
      </c>
      <c r="C71" s="18">
        <v>34.159999999999997</v>
      </c>
      <c r="D71" s="18">
        <v>7</v>
      </c>
      <c r="E71" s="18">
        <v>1.24</v>
      </c>
      <c r="F71" s="18">
        <v>19.36</v>
      </c>
    </row>
    <row r="72" spans="1:6" x14ac:dyDescent="0.25">
      <c r="A72" s="17">
        <v>8416</v>
      </c>
      <c r="B72" s="18">
        <v>947.78</v>
      </c>
      <c r="C72" s="18">
        <v>53.68</v>
      </c>
      <c r="D72" s="18">
        <v>6.35</v>
      </c>
      <c r="E72" s="18">
        <v>1.65</v>
      </c>
      <c r="F72" s="18">
        <v>1.77</v>
      </c>
    </row>
    <row r="73" spans="1:6" x14ac:dyDescent="0.25">
      <c r="A73" s="17">
        <v>9029</v>
      </c>
      <c r="B73" s="18">
        <v>1052.8900000000001</v>
      </c>
      <c r="C73" s="18">
        <v>43.54</v>
      </c>
      <c r="D73" s="18">
        <v>9.4700000000000006</v>
      </c>
      <c r="E73" s="18">
        <v>2.17</v>
      </c>
      <c r="F73" s="18">
        <v>15.84</v>
      </c>
    </row>
    <row r="74" spans="1:6" x14ac:dyDescent="0.25">
      <c r="A74" s="17">
        <v>1378</v>
      </c>
      <c r="B74" s="18">
        <v>1092.7</v>
      </c>
      <c r="C74" s="18">
        <v>45.52</v>
      </c>
      <c r="D74" s="18">
        <v>9.4700000000000006</v>
      </c>
      <c r="E74" s="18">
        <v>1.27</v>
      </c>
      <c r="F74" s="18">
        <v>11.8</v>
      </c>
    </row>
    <row r="75" spans="1:6" x14ac:dyDescent="0.25">
      <c r="A75" s="17">
        <v>9768</v>
      </c>
      <c r="B75" s="18">
        <v>580.85</v>
      </c>
      <c r="C75" s="18">
        <v>85.98</v>
      </c>
      <c r="D75" s="18">
        <v>8.74</v>
      </c>
      <c r="E75" s="18">
        <v>2.0299999999999998</v>
      </c>
      <c r="F75" s="18">
        <v>9.6</v>
      </c>
    </row>
    <row r="76" spans="1:6" x14ac:dyDescent="0.25">
      <c r="A76" s="17">
        <v>5387</v>
      </c>
      <c r="B76" s="18">
        <v>869.65</v>
      </c>
      <c r="C76" s="18">
        <v>93.7</v>
      </c>
      <c r="D76" s="18">
        <v>6.55</v>
      </c>
      <c r="E76" s="18">
        <v>2.86</v>
      </c>
      <c r="F76" s="18">
        <v>8.41</v>
      </c>
    </row>
    <row r="77" spans="1:6" x14ac:dyDescent="0.25">
      <c r="A77" s="17">
        <v>5359</v>
      </c>
      <c r="B77" s="18">
        <v>742.16</v>
      </c>
      <c r="C77" s="18">
        <v>16.34</v>
      </c>
      <c r="D77" s="18">
        <v>8.11</v>
      </c>
      <c r="E77" s="18">
        <v>3.7</v>
      </c>
      <c r="F77" s="18">
        <v>15.69</v>
      </c>
    </row>
    <row r="78" spans="1:6" x14ac:dyDescent="0.25">
      <c r="A78" s="17">
        <v>6831</v>
      </c>
      <c r="B78" s="18">
        <v>1303.1400000000001</v>
      </c>
      <c r="C78" s="18">
        <v>28.8</v>
      </c>
      <c r="D78" s="18">
        <v>6.93</v>
      </c>
      <c r="E78" s="18">
        <v>3.84</v>
      </c>
      <c r="F78" s="18">
        <v>12.79</v>
      </c>
    </row>
    <row r="79" spans="1:6" x14ac:dyDescent="0.25">
      <c r="A79" s="17">
        <v>9071</v>
      </c>
      <c r="B79" s="18">
        <v>970.3</v>
      </c>
      <c r="C79" s="18">
        <v>70.400000000000006</v>
      </c>
      <c r="D79" s="18">
        <v>5.95</v>
      </c>
      <c r="E79" s="18">
        <v>4.1100000000000003</v>
      </c>
      <c r="F79" s="18">
        <v>16.100000000000001</v>
      </c>
    </row>
    <row r="80" spans="1:6" x14ac:dyDescent="0.25">
      <c r="A80" s="17">
        <v>9184</v>
      </c>
      <c r="B80" s="18">
        <v>1483.42</v>
      </c>
      <c r="C80" s="18">
        <v>42.28</v>
      </c>
      <c r="D80" s="18">
        <v>1.72</v>
      </c>
      <c r="E80" s="18">
        <v>3.72</v>
      </c>
      <c r="F80" s="18">
        <v>18.059999999999999</v>
      </c>
    </row>
    <row r="81" spans="1:6" x14ac:dyDescent="0.25">
      <c r="A81" s="17">
        <v>7708</v>
      </c>
      <c r="B81" s="18">
        <v>898.82</v>
      </c>
      <c r="C81" s="18">
        <v>32.869999999999997</v>
      </c>
      <c r="D81" s="18">
        <v>8.2100000000000009</v>
      </c>
      <c r="E81" s="18">
        <v>3.41</v>
      </c>
      <c r="F81" s="18">
        <v>12.35</v>
      </c>
    </row>
    <row r="82" spans="1:6" x14ac:dyDescent="0.25">
      <c r="A82" s="17">
        <v>5776</v>
      </c>
      <c r="B82" s="18">
        <v>1316.43</v>
      </c>
      <c r="C82" s="18">
        <v>36.58</v>
      </c>
      <c r="D82" s="18">
        <v>8.3000000000000007</v>
      </c>
      <c r="E82" s="18">
        <v>1.19</v>
      </c>
      <c r="F82" s="18">
        <v>19.61</v>
      </c>
    </row>
    <row r="83" spans="1:6" x14ac:dyDescent="0.25">
      <c r="A83" s="17">
        <v>2562</v>
      </c>
      <c r="B83" s="18">
        <v>1298.3499999999999</v>
      </c>
      <c r="C83" s="18">
        <v>39.03</v>
      </c>
      <c r="D83" s="18">
        <v>6.45</v>
      </c>
      <c r="E83" s="18">
        <v>2</v>
      </c>
      <c r="F83" s="18">
        <v>12.16</v>
      </c>
    </row>
    <row r="84" spans="1:6" x14ac:dyDescent="0.25">
      <c r="A84" s="17">
        <v>564</v>
      </c>
      <c r="B84" s="18">
        <v>650.72</v>
      </c>
      <c r="C84" s="18">
        <v>86.38</v>
      </c>
      <c r="D84" s="18">
        <v>8.2899999999999991</v>
      </c>
      <c r="E84" s="18">
        <v>2.39</v>
      </c>
      <c r="F84" s="18">
        <v>12.73</v>
      </c>
    </row>
    <row r="85" spans="1:6" x14ac:dyDescent="0.25">
      <c r="A85" s="17">
        <v>8506</v>
      </c>
      <c r="B85" s="18">
        <v>1008.2</v>
      </c>
      <c r="C85" s="18">
        <v>22.3</v>
      </c>
      <c r="D85" s="18">
        <v>6.69</v>
      </c>
      <c r="E85" s="18">
        <v>0.41</v>
      </c>
      <c r="F85" s="18">
        <v>11.1</v>
      </c>
    </row>
    <row r="86" spans="1:6" x14ac:dyDescent="0.25">
      <c r="A86" s="17">
        <v>3068</v>
      </c>
      <c r="B86" s="18">
        <v>1195.81</v>
      </c>
      <c r="C86" s="18">
        <v>73.8</v>
      </c>
      <c r="D86" s="18">
        <v>2.46</v>
      </c>
      <c r="E86" s="18">
        <v>2.64</v>
      </c>
      <c r="F86" s="18">
        <v>1.82</v>
      </c>
    </row>
    <row r="87" spans="1:6" x14ac:dyDescent="0.25">
      <c r="A87" s="17">
        <v>5963</v>
      </c>
      <c r="B87" s="18">
        <v>1358.36</v>
      </c>
      <c r="C87" s="18">
        <v>59.75</v>
      </c>
      <c r="D87" s="18">
        <v>3.1</v>
      </c>
      <c r="E87" s="18">
        <v>2.1800000000000002</v>
      </c>
      <c r="F87" s="18">
        <v>14.53</v>
      </c>
    </row>
    <row r="88" spans="1:6" x14ac:dyDescent="0.25">
      <c r="A88" s="17">
        <v>2527</v>
      </c>
      <c r="B88" s="18">
        <v>825.96</v>
      </c>
      <c r="C88" s="18">
        <v>36.69</v>
      </c>
      <c r="D88" s="18">
        <v>2.54</v>
      </c>
      <c r="E88" s="18">
        <v>4.01</v>
      </c>
      <c r="F88" s="18">
        <v>10.95</v>
      </c>
    </row>
    <row r="89" spans="1:6" x14ac:dyDescent="0.25">
      <c r="A89" s="17">
        <v>3195</v>
      </c>
      <c r="B89" s="18">
        <v>720.24</v>
      </c>
      <c r="C89" s="18">
        <v>47.78</v>
      </c>
      <c r="D89" s="18">
        <v>4.08</v>
      </c>
      <c r="E89" s="18">
        <v>4.8899999999999997</v>
      </c>
      <c r="F89" s="18">
        <v>9.02</v>
      </c>
    </row>
    <row r="90" spans="1:6" x14ac:dyDescent="0.25">
      <c r="A90" s="17">
        <v>5758</v>
      </c>
      <c r="B90" s="18">
        <v>1211.1500000000001</v>
      </c>
      <c r="C90" s="18">
        <v>33.06</v>
      </c>
      <c r="D90" s="18">
        <v>0.87</v>
      </c>
      <c r="E90" s="18">
        <v>2.78</v>
      </c>
      <c r="F90" s="18">
        <v>18.21</v>
      </c>
    </row>
    <row r="91" spans="1:6" x14ac:dyDescent="0.25">
      <c r="A91" s="17">
        <v>6118</v>
      </c>
      <c r="B91" s="18">
        <v>1309.5</v>
      </c>
      <c r="C91" s="18">
        <v>65.040000000000006</v>
      </c>
      <c r="D91" s="18">
        <v>6.37</v>
      </c>
      <c r="E91" s="18">
        <v>1.61</v>
      </c>
      <c r="F91" s="18">
        <v>5.96</v>
      </c>
    </row>
    <row r="92" spans="1:6" x14ac:dyDescent="0.25">
      <c r="A92" s="17">
        <v>7236</v>
      </c>
      <c r="B92" s="18">
        <v>848.67</v>
      </c>
      <c r="C92" s="18">
        <v>17.34</v>
      </c>
      <c r="D92" s="18">
        <v>3.7</v>
      </c>
      <c r="E92" s="18">
        <v>0.22</v>
      </c>
      <c r="F92" s="18">
        <v>10.47</v>
      </c>
    </row>
    <row r="93" spans="1:6" x14ac:dyDescent="0.25">
      <c r="A93" s="17">
        <v>891</v>
      </c>
      <c r="B93" s="18">
        <v>596.17999999999995</v>
      </c>
      <c r="C93" s="18">
        <v>10.47</v>
      </c>
      <c r="D93" s="18">
        <v>6.73</v>
      </c>
      <c r="E93" s="18">
        <v>4.62</v>
      </c>
      <c r="F93" s="18">
        <v>13.95</v>
      </c>
    </row>
    <row r="94" spans="1:6" x14ac:dyDescent="0.25">
      <c r="A94" s="17">
        <v>6392</v>
      </c>
      <c r="B94" s="18">
        <v>1440.52</v>
      </c>
      <c r="C94" s="18">
        <v>66.510000000000005</v>
      </c>
      <c r="D94" s="18">
        <v>4.16</v>
      </c>
      <c r="E94" s="18">
        <v>4.5999999999999996</v>
      </c>
      <c r="F94" s="18">
        <v>15.93</v>
      </c>
    </row>
    <row r="95" spans="1:6" x14ac:dyDescent="0.25">
      <c r="A95" s="17">
        <v>4061</v>
      </c>
      <c r="B95" s="18">
        <v>897.57</v>
      </c>
      <c r="C95" s="18">
        <v>27.48</v>
      </c>
      <c r="D95" s="18">
        <v>6.98</v>
      </c>
      <c r="E95" s="18">
        <v>1.26</v>
      </c>
      <c r="F95" s="18">
        <v>9.19</v>
      </c>
    </row>
    <row r="96" spans="1:6" x14ac:dyDescent="0.25">
      <c r="A96" s="17">
        <v>6684</v>
      </c>
      <c r="B96" s="18">
        <v>1017.75</v>
      </c>
      <c r="C96" s="18">
        <v>16.38</v>
      </c>
      <c r="D96" s="18">
        <v>3.74</v>
      </c>
      <c r="E96" s="18">
        <v>3.48</v>
      </c>
      <c r="F96" s="18">
        <v>16.84</v>
      </c>
    </row>
    <row r="97" spans="1:6" x14ac:dyDescent="0.25">
      <c r="A97" s="17">
        <v>3599</v>
      </c>
      <c r="B97" s="18">
        <v>1337.71</v>
      </c>
      <c r="C97" s="18">
        <v>45.71</v>
      </c>
      <c r="D97" s="18">
        <v>2.98</v>
      </c>
      <c r="E97" s="18">
        <v>0.38</v>
      </c>
      <c r="F97" s="18">
        <v>15.38</v>
      </c>
    </row>
    <row r="98" spans="1:6" x14ac:dyDescent="0.25">
      <c r="A98" s="17">
        <v>6778</v>
      </c>
      <c r="B98" s="18">
        <v>1175.69</v>
      </c>
      <c r="C98" s="18">
        <v>14.57</v>
      </c>
      <c r="D98" s="18">
        <v>5.21</v>
      </c>
      <c r="E98" s="18">
        <v>0.83</v>
      </c>
      <c r="F98" s="18">
        <v>1.32</v>
      </c>
    </row>
    <row r="99" spans="1:6" x14ac:dyDescent="0.25">
      <c r="A99" s="17">
        <v>8892</v>
      </c>
      <c r="B99" s="18">
        <v>1235.22</v>
      </c>
      <c r="C99" s="18">
        <v>89.8</v>
      </c>
      <c r="D99" s="18">
        <v>7.08</v>
      </c>
      <c r="E99" s="18">
        <v>1.08</v>
      </c>
      <c r="F99" s="18">
        <v>0.92</v>
      </c>
    </row>
    <row r="100" spans="1:6" x14ac:dyDescent="0.25">
      <c r="A100" s="17">
        <v>3604</v>
      </c>
      <c r="B100" s="18">
        <v>709.07</v>
      </c>
      <c r="C100" s="18">
        <v>12.49</v>
      </c>
      <c r="D100" s="18">
        <v>3.81</v>
      </c>
      <c r="E100" s="18">
        <v>1.47</v>
      </c>
      <c r="F100" s="18">
        <v>12.42</v>
      </c>
    </row>
    <row r="101" spans="1:6" x14ac:dyDescent="0.25">
      <c r="A101" s="17">
        <v>7715</v>
      </c>
      <c r="B101" s="18">
        <v>1041.45</v>
      </c>
      <c r="C101" s="18">
        <v>62.1</v>
      </c>
      <c r="D101" s="18">
        <v>9.4</v>
      </c>
      <c r="E101" s="18">
        <v>4.9800000000000004</v>
      </c>
      <c r="F101" s="18">
        <v>6.95</v>
      </c>
    </row>
  </sheetData>
  <phoneticPr fontId="1"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FFD9-CC71-42DC-A522-1F27006285BC}">
  <dimension ref="A1:H7"/>
  <sheetViews>
    <sheetView showGridLines="0" workbookViewId="0">
      <selection activeCell="G14" sqref="G14"/>
    </sheetView>
  </sheetViews>
  <sheetFormatPr defaultRowHeight="15" x14ac:dyDescent="0.25"/>
  <sheetData>
    <row r="1" spans="1:8" ht="15.75" x14ac:dyDescent="0.25">
      <c r="A1" s="50" t="s">
        <v>134</v>
      </c>
      <c r="B1" s="51"/>
      <c r="C1" s="51"/>
      <c r="D1" s="51"/>
      <c r="E1" s="51"/>
      <c r="F1" s="51"/>
      <c r="G1" s="51"/>
      <c r="H1" s="51"/>
    </row>
    <row r="2" spans="1:8" ht="15.75" x14ac:dyDescent="0.25">
      <c r="A2" s="37" t="s">
        <v>135</v>
      </c>
    </row>
    <row r="3" spans="1:8" ht="15.75" x14ac:dyDescent="0.25">
      <c r="A3" s="37" t="s">
        <v>136</v>
      </c>
    </row>
    <row r="4" spans="1:8" ht="15.75" x14ac:dyDescent="0.25">
      <c r="A4" s="37" t="s">
        <v>137</v>
      </c>
    </row>
    <row r="5" spans="1:8" ht="15.75" x14ac:dyDescent="0.25">
      <c r="A5" s="37" t="s">
        <v>138</v>
      </c>
    </row>
    <row r="6" spans="1:8" ht="15.75" x14ac:dyDescent="0.25">
      <c r="A6" s="37" t="s">
        <v>139</v>
      </c>
    </row>
    <row r="7" spans="1:8" x14ac:dyDescent="0.25">
      <c r="A7">
        <v>6</v>
      </c>
      <c r="B7" s="36" t="s">
        <v>140</v>
      </c>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f f c 0 2 1 9 - 3 f b 1 - 4 d 7 3 - b d e 5 - c 1 3 0 0 9 1 3 d 4 9 3 " > < C u s t o m C o n t e n t > < ! [ C D A T A [ < ? x m l   v e r s i o n = " 1 . 0 "   e n c o d i n g = " u t f - 1 6 " ? > < S e t t i n g s > < C a l c u l a t e d F i e l d s > < i t e m > < M e a s u r e N a m e > t o d a y ' s _ d a t e < / M e a s u r e N a m e > < D i s p l a y N a m e > t o d a y ' s _ d a t e < / D i s p l a y N a m e > < V i s i b l e > F a l s e 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 p r o d u c t i o n _ e q u i p m e n t _ d a t a 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 p r o d u c t i o n _ e q u i p m e n t _ d a t a 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 C o l u m n s \ F l o w _ R a t e _ b a r r e l s _ p e r _ d a y < / K e y > < / D i a g r a m O b j e c t K e y > < D i a g r a m O b j e c t K e y > < K e y > C o l u m n s \ W e l l h e a d _ P r e s s u r e _ p s i < / K e y > < / D i a g r a m O b j e c t K e y > < D i a g r a m O b j e c t K e y > < K e y > C o l u m n s \ T e m p e r a t u r e _ F < / K e y > < / D i a g r a m O b j e c t K e y > < D i a g r a m O b j e c t K e y > < K e y > C o l u m n s \ G a s _ t o _ O i l _ R a t i o _ s c f _ p e r _ b b l < / K e y > < / D i a g r a m O b j e c t K e y > < D i a g r a m O b j e c t K e y > < K e y > C o l u m n s \ W a t e r _ C u t _ p e r c e n t < / K e y > < / D i a g r a m O b j e c t K e y > < D i a g r a m O b j e c t K e y > < K e y > C o l u m n s \ C h o k e _ S i z e _ i n c h e s < / K e y > < / D i a g r a m O b j e c t K e y > < D i a g r a m O b j e c t K e y > < K e y > C o l u m n s \ C o m p r e s s o r _ O u t p u t _ c u b i c _ f e e t _ p e r _ m i n < / K e y > < / D i a g r a m O b j e c t K e y > < D i a g r a m O b j e c t K e y > < K e y > C o l u m n s \ S e p a r a t o r _ P r e s s u r e _ p s i < / K e y > < / D i a g r a m O b j e c t K e y > < D i a g r a m O b j e c t K e y > < K e y > C o l u m n s \ T a n k _ L e v e l _ g a l l o n s < / 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 C o l u m n s \ F l o w _ R a t e _ b a r r e l s _ p e r _ d a y < / K e y > < / a : K e y > < a : V a l u e   i : t y p e = " M e a s u r e G r i d N o d e V i e w S t a t e " > < C o l u m n > 2 < / C o l u m n > < L a y e d O u t > t r u e < / L a y e d O u t > < / a : V a l u e > < / a : K e y V a l u e O f D i a g r a m O b j e c t K e y a n y T y p e z b w N T n L X > < a : K e y V a l u e O f D i a g r a m O b j e c t K e y a n y T y p e z b w N T n L X > < a : K e y > < K e y > C o l u m n s \ W e l l h e a d _ P r e s s u r e _ p s i < / K e y > < / a : K e y > < a : V a l u e   i : t y p e = " M e a s u r e G r i d N o d e V i e w S t a t e " > < C o l u m n > 3 < / C o l u m n > < L a y e d O u t > t r u e < / L a y e d O u t > < / a : V a l u e > < / a : K e y V a l u e O f D i a g r a m O b j e c t K e y a n y T y p e z b w N T n L X > < a : K e y V a l u e O f D i a g r a m O b j e c t K e y a n y T y p e z b w N T n L X > < a : K e y > < K e y > C o l u m n s \ T e m p e r a t u r e _ F < / K e y > < / a : K e y > < a : V a l u e   i : t y p e = " M e a s u r e G r i d N o d e V i e w S t a t e " > < C o l u m n > 4 < / C o l u m n > < L a y e d O u t > t r u e < / L a y e d O u t > < / a : V a l u e > < / a : K e y V a l u e O f D i a g r a m O b j e c t K e y a n y T y p e z b w N T n L X > < a : K e y V a l u e O f D i a g r a m O b j e c t K e y a n y T y p e z b w N T n L X > < a : K e y > < K e y > C o l u m n s \ G a s _ t o _ O i l _ R a t i o _ s c f _ p e r _ b b l < / K e y > < / a : K e y > < a : V a l u e   i : t y p e = " M e a s u r e G r i d N o d e V i e w S t a t e " > < C o l u m n > 5 < / C o l u m n > < L a y e d O u t > t r u e < / L a y e d O u t > < / a : V a l u e > < / a : K e y V a l u e O f D i a g r a m O b j e c t K e y a n y T y p e z b w N T n L X > < a : K e y V a l u e O f D i a g r a m O b j e c t K e y a n y T y p e z b w N T n L X > < a : K e y > < K e y > C o l u m n s \ W a t e r _ C u t _ p e r c e n t < / K e y > < / a : K e y > < a : V a l u e   i : t y p e = " M e a s u r e G r i d N o d e V i e w S t a t e " > < C o l u m n > 6 < / C o l u m n > < L a y e d O u t > t r u e < / L a y e d O u t > < / a : V a l u e > < / a : K e y V a l u e O f D i a g r a m O b j e c t K e y a n y T y p e z b w N T n L X > < a : K e y V a l u e O f D i a g r a m O b j e c t K e y a n y T y p e z b w N T n L X > < a : K e y > < K e y > C o l u m n s \ C h o k e _ S i z e _ i n c h e s < / K e y > < / a : K e y > < a : V a l u e   i : t y p e = " M e a s u r e G r i d N o d e V i e w S t a t e " > < C o l u m n > 7 < / C o l u m n > < L a y e d O u t > t r u e < / L a y e d O u t > < / a : V a l u e > < / a : K e y V a l u e O f D i a g r a m O b j e c t K e y a n y T y p e z b w N T n L X > < a : K e y V a l u e O f D i a g r a m O b j e c t K e y a n y T y p e z b w N T n L X > < a : K e y > < K e y > C o l u m n s \ C o m p r e s s o r _ O u t p u t _ c u b i c _ f e e t _ p e r _ m i n < / K e y > < / a : K e y > < a : V a l u e   i : t y p e = " M e a s u r e G r i d N o d e V i e w S t a t e " > < C o l u m n > 8 < / C o l u m n > < L a y e d O u t > t r u e < / L a y e d O u t > < / a : V a l u e > < / a : K e y V a l u e O f D i a g r a m O b j e c t K e y a n y T y p e z b w N T n L X > < a : K e y V a l u e O f D i a g r a m O b j e c t K e y a n y T y p e z b w N T n L X > < a : K e y > < K e y > C o l u m n s \ S e p a r a t o r _ P r e s s u r e _ p s i < / K e y > < / a : K e y > < a : V a l u e   i : t y p e = " M e a s u r e G r i d N o d e V i e w S t a t e " > < C o l u m n > 9 < / C o l u m n > < L a y e d O u t > t r u e < / L a y e d O u t > < / a : V a l u e > < / a : K e y V a l u e O f D i a g r a m O b j e c t K e y a n y T y p e z b w N T n L X > < a : K e y V a l u e O f D i a g r a m O b j e c t K e y a n y T y p e z b w N T n L X > < a : K e y > < K e y > C o l u m n s \ T a n k _ L e v e l _ g a l l o n s < / K e y > < / a : K e y > < a : V a l u e   i : t y p e = " M e a s u r e G r i d N o d e V i e w S t a t e " > < C o l u m n > 1 0 < / C o l u m n > < L a y e d O u t > t r u e < / L a y e d O u t > < / a : V a l u e > < / a : K e y V a l u e O f D i a g r a m O b j e c t K e y a n y T y p e z b w N T n L X > < a : K e y V a l u e O f D i a g r a m O b j e c t K e y a n y T y p e z b w N T n L X > < a : K e y > < K e y > C o l u m n s \ Y e a r < / K e y > < / a : K e y > < a : V a l u e   i : t y p e = " M e a s u r e G r i d N o d e V i e w S t a t e " > < C o l u m n > 1 1 < / C o l u m n > < L a y e d O u t > t r u e < / L a y e d O u t > < / a : V a l u e > < / a : K e y V a l u e O f D i a g r a m O b j e c t K e y a n y T y p e z b w N T n L X > < / V i e w S t a t e s > < / D i a g r a m M a n a g e r . S e r i a l i z a b l e D i a g r a m > < D i a g r a m M a n a g e r . S e r i a l i z a b l e D i a g r a m > < A d a p t e r   i : t y p e = " M e a s u r e D i a g r a m S a n d b o x A d a p t e r " > < T a b l e N a m e > m a i n t e n a n c e _ c o n d i t i o n _ m o n i t o r i n g _ d a t a 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 m a i n t e n a n c e _ c o n d i t i o n _ m o n i t o r i n g _ d a t a 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 C o l u m n s \ V i b r a t i o n _ L e v e l s _ H z < / K e y > < / D i a g r a m O b j e c t K e y > < D i a g r a m O b j e c t K e y > < K e y > C o l u m n s \ O i l _ V i s c o s i t y _ c S t < / K e y > < / D i a g r a m O b j e c t K e y > < D i a g r a m O b j e c t K e y > < K e y > C o l u m n s \ O i l _ W a t e r _ C o n t e n t _ p e r c e n t < / K e y > < / D i a g r a m O b j e c t K e y > < D i a g r a m O b j e c t K e y > < K e y > C o l u m n s \ O i l _ P a r t i c l e _ C o u n t _ p e r _ m L < / K e y > < / D i a g r a m O b j e c t K e y > < D i a g r a m O b j e c t K e y > < K e y > C o l u m n s \ B e a r i n g _ T e m p e r a t u r e _ F < / K e y > < / D i a g r a m O b j e c t K e y > < D i a g r a m O b j e c t K e y > < K e y > C o l u m n s \ M o t o r _ C u r r e n t _ a m p s < / K e y > < / D i a g r a m O b j e c t K e y > < D i a g r a m O b j e c t K e y > < K e y > C o l u m n s \ V a l v e _ P o s i t i o n _ p e r c e n t < / K e y > < / D i a g r a m O b j e c t K e y > < D i a g r a m O b j e c t K e y > < K e y > C o l u m n s \ P u m p _ E f f i c i e n c y _ p e r c e n t < / K e y > < / D i a g r a m O b j e c t K e y > < D i a g r a m O b j e c t K e y > < K e y > C o l u m n s \ D o w n t i m e _ D u r a t i o n _ m i n u t e s < / 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 C o l u m n s \ V i b r a t i o n _ L e v e l s _ H z < / K e y > < / a : K e y > < a : V a l u e   i : t y p e = " M e a s u r e G r i d N o d e V i e w S t a t e " > < C o l u m n > 2 < / C o l u m n > < L a y e d O u t > t r u e < / L a y e d O u t > < / a : V a l u e > < / a : K e y V a l u e O f D i a g r a m O b j e c t K e y a n y T y p e z b w N T n L X > < a : K e y V a l u e O f D i a g r a m O b j e c t K e y a n y T y p e z b w N T n L X > < a : K e y > < K e y > C o l u m n s \ O i l _ V i s c o s i t y _ c S t < / K e y > < / a : K e y > < a : V a l u e   i : t y p e = " M e a s u r e G r i d N o d e V i e w S t a t e " > < C o l u m n > 3 < / C o l u m n > < L a y e d O u t > t r u e < / L a y e d O u t > < / a : V a l u e > < / a : K e y V a l u e O f D i a g r a m O b j e c t K e y a n y T y p e z b w N T n L X > < a : K e y V a l u e O f D i a g r a m O b j e c t K e y a n y T y p e z b w N T n L X > < a : K e y > < K e y > C o l u m n s \ O i l _ W a t e r _ C o n t e n t _ p e r c e n t < / K e y > < / a : K e y > < a : V a l u e   i : t y p e = " M e a s u r e G r i d N o d e V i e w S t a t e " > < C o l u m n > 4 < / C o l u m n > < L a y e d O u t > t r u e < / L a y e d O u t > < / a : V a l u e > < / a : K e y V a l u e O f D i a g r a m O b j e c t K e y a n y T y p e z b w N T n L X > < a : K e y V a l u e O f D i a g r a m O b j e c t K e y a n y T y p e z b w N T n L X > < a : K e y > < K e y > C o l u m n s \ O i l _ P a r t i c l e _ C o u n t _ p e r _ m L < / K e y > < / a : K e y > < a : V a l u e   i : t y p e = " M e a s u r e G r i d N o d e V i e w S t a t e " > < C o l u m n > 5 < / C o l u m n > < L a y e d O u t > t r u e < / L a y e d O u t > < / a : V a l u e > < / a : K e y V a l u e O f D i a g r a m O b j e c t K e y a n y T y p e z b w N T n L X > < a : K e y V a l u e O f D i a g r a m O b j e c t K e y a n y T y p e z b w N T n L X > < a : K e y > < K e y > C o l u m n s \ B e a r i n g _ T e m p e r a t u r e _ F < / K e y > < / a : K e y > < a : V a l u e   i : t y p e = " M e a s u r e G r i d N o d e V i e w S t a t e " > < C o l u m n > 6 < / C o l u m n > < L a y e d O u t > t r u e < / L a y e d O u t > < / a : V a l u e > < / a : K e y V a l u e O f D i a g r a m O b j e c t K e y a n y T y p e z b w N T n L X > < a : K e y V a l u e O f D i a g r a m O b j e c t K e y a n y T y p e z b w N T n L X > < a : K e y > < K e y > C o l u m n s \ M o t o r _ C u r r e n t _ a m p s < / K e y > < / a : K e y > < a : V a l u e   i : t y p e = " M e a s u r e G r i d N o d e V i e w S t a t e " > < C o l u m n > 7 < / C o l u m n > < L a y e d O u t > t r u e < / L a y e d O u t > < / a : V a l u e > < / a : K e y V a l u e O f D i a g r a m O b j e c t K e y a n y T y p e z b w N T n L X > < a : K e y V a l u e O f D i a g r a m O b j e c t K e y a n y T y p e z b w N T n L X > < a : K e y > < K e y > C o l u m n s \ V a l v e _ P o s i t i o n _ p e r c e n t < / K e y > < / a : K e y > < a : V a l u e   i : t y p e = " M e a s u r e G r i d N o d e V i e w S t a t e " > < C o l u m n > 8 < / C o l u m n > < L a y e d O u t > t r u e < / L a y e d O u t > < / a : V a l u e > < / a : K e y V a l u e O f D i a g r a m O b j e c t K e y a n y T y p e z b w N T n L X > < a : K e y V a l u e O f D i a g r a m O b j e c t K e y a n y T y p e z b w N T n L X > < a : K e y > < K e y > C o l u m n s \ P u m p _ E f f i c i e n c y _ p e r c e n t < / K e y > < / a : K e y > < a : V a l u e   i : t y p e = " M e a s u r e G r i d N o d e V i e w S t a t e " > < C o l u m n > 9 < / C o l u m n > < L a y e d O u t > t r u e < / L a y e d O u t > < / a : V a l u e > < / a : K e y V a l u e O f D i a g r a m O b j e c t K e y a n y T y p e z b w N T n L X > < a : K e y V a l u e O f D i a g r a m O b j e c t K e y a n y T y p e z b w N T n L X > < a : K e y > < K e y > C o l u m n s \ D o w n t i m e _ D u r a t i o n _ m i n u t e s < / K e y > < / a : K e y > < a : V a l u e   i : t y p e = " M e a s u r e G r i d N o d e V i e w S t a t e " > < C o l u m n > 1 0 < / C o l u m n > < L a y e d O u t > t r u e < / L a y e d O u t > < / a : V a l u e > < / a : K e y V a l u e O f D i a g r a m O b j e c t K e y a n y T y p e z b w N T n L X > < a : K e y V a l u e O f D i a g r a m O b j e c t K e y a n y T y p e z b w N T n L X > < a : K e y > < K e y > C o l u m n s \ Y e a r < / K e y > < / a : K e y > < a : V a l u e   i : t y p e = " M e a s u r e G r i d N o d e V i e w S t a t e " > < C o l u m n > 1 1 < / C o l u m n > < L a y e d O u t > t r u e < / L a y e d O u t > < / a : V a l u e > < / a : K e y V a l u e O f D i a g r a m O b j e c t K e y a n y T y p e z b w N T n L X > < / V i e w S t a t e s > < / D i a g r a m M a n a g e r . S e r i a l i z a b l e D i a g r a m > < D i a g r a m M a n a g e r . S e r i a l i z a b l e D i a g r a m > < A d a p t e r   i : t y p e = " M e a s u r e D i a g r a m S a n d b o x A d a p t e r " > < T a b l e N a m e > s a f e t y _ m o n i t o r i n g _ d a t a _ 1 0 0 _ r o w s 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 s a f e t y _ m o n i t o r i n g _ d a t a _ 1 0 0 _ r o w s 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 P R V . E v e n t s < / K e y > < / D i a g r a m O b j e c t K e y > < D i a g r a m O b j e c t K e y > < K e y > M e a s u r e s \ S u m   o f   P R V . E v e n t s \ T a g I n f o \ F o r m u l a < / K e y > < / D i a g r a m O b j e c t K e y > < D i a g r a m O b j e c t K e y > < K e y > M e a s u r e s \ S u m   o f   P R V . E v e n t s \ T a g I n f o \ V a l u e < / K e y > < / D i a g r a m O b j e c t K e y > < D i a g r a m O b j e c t K e y > < K e y > C o l u m n s \ D a t e < / K e y > < / D i a g r a m O b j e c t K e y > < D i a g r a m O b j e c t K e y > < K e y > C o l u m n s \ t i m e < / K e y > < / D i a g r a m O b j e c t K e y > < D i a g r a m O b j e c t K e y > < K e y > C o l u m n s \ H y d r o g e n S u l p h i d e _ c o n c e n t r a t i o n ( p p m ) < / K e y > < / D i a g r a m O b j e c t K e y > < D i a g r a m O b j e c t K e y > < K e y > C o l u m n s \ m e t h a n e _ c o n c e n t r a t i o n ( p p m ) < / K e y > < / D i a g r a m O b j e c t K e y > < D i a g r a m O b j e c t K e y > < K e y > C o l u m n s \ P R V . E v e n t s < / K e y > < / D i a g r a m O b j e c t K e y > < D i a g r a m O b j e c t K e y > < K e y > C o l u m n s \ F i r e . S m o k e . D e t e c t i o n . . S t a t u s . < / K e y > < / D i a g r a m O b j e c t K e y > < D i a g r a m O b j e c t K e y > < K e y > C o l u m n s \ B O P . S t a t u s < / K e y > < / D i a g r a m O b j e c t K e y > < D i a g r a m O b j e c t K e y > < K e y > C o l u m n s \ g a s _ c o n c e n t r a t i o n ( p p m ) < / K e y > < / D i a g r a m O b j e c t K e y > < D i a g r a m O b j e c t K e y > < K e y > C o l u m n s \ Y e a r < / K e y > < / D i a g r a m O b j e c t K e y > < D i a g r a m O b j e c t K e y > < K e y > L i n k s \ & l t ; C o l u m n s \ S u m   o f   P R V . E v e n t s & g t ; - & l t ; M e a s u r e s \ P R V . E v e n t s & g t ; < / K e y > < / D i a g r a m O b j e c t K e y > < D i a g r a m O b j e c t K e y > < K e y > L i n k s \ & l t ; C o l u m n s \ S u m   o f   P R V . E v e n t s & g t ; - & l t ; M e a s u r e s \ P R V . E v e n t s & g t ; \ C O L U M N < / K e y > < / D i a g r a m O b j e c t K e y > < D i a g r a m O b j e c t K e y > < K e y > L i n k s \ & l t ; C o l u m n s \ S u m   o f   P R V . E v e n t s & g t ; - & l t ; M e a s u r e s \ P R V . E v e n t s & g t ; \ M E A S U R E 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 P R V . E v e n t s < / K e y > < / a : K e y > < a : V a l u e   i : t y p e = " M e a s u r e G r i d N o d e V i e w S t a t e " > < C o l u m n > 4 < / C o l u m n > < L a y e d O u t > t r u e < / L a y e d O u t > < W a s U I I n v i s i b l e > t r u e < / W a s U I I n v i s i b l e > < / a : V a l u e > < / a : K e y V a l u e O f D i a g r a m O b j e c t K e y a n y T y p e z b w N T n L X > < a : K e y V a l u e O f D i a g r a m O b j e c t K e y a n y T y p e z b w N T n L X > < a : K e y > < K e y > M e a s u r e s \ S u m   o f   P R V . E v e n t s \ T a g I n f o \ F o r m u l a < / K e y > < / a : K e y > < a : V a l u e   i : t y p e = " M e a s u r e G r i d V i e w S t a t e I D i a g r a m T a g A d d i t i o n a l I n f o " / > < / a : K e y V a l u e O f D i a g r a m O b j e c t K e y a n y T y p e z b w N T n L X > < a : K e y V a l u e O f D i a g r a m O b j e c t K e y a n y T y p e z b w N T n L X > < a : K e y > < K e y > M e a s u r e s \ S u m   o f   P R V . E v e n t s \ T a g I n f o \ V a l u e 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 C o l u m n s \ H y d r o g e n S u l p h i d e _ c o n c e n t r a t i o n ( p p m ) < / K e y > < / a : K e y > < a : V a l u e   i : t y p e = " M e a s u r e G r i d N o d e V i e w S t a t e " > < C o l u m n > 2 < / C o l u m n > < L a y e d O u t > t r u e < / L a y e d O u t > < / a : V a l u e > < / a : K e y V a l u e O f D i a g r a m O b j e c t K e y a n y T y p e z b w N T n L X > < a : K e y V a l u e O f D i a g r a m O b j e c t K e y a n y T y p e z b w N T n L X > < a : K e y > < K e y > C o l u m n s \ m e t h a n e _ c o n c e n t r a t i o n ( p p m ) < / K e y > < / a : K e y > < a : V a l u e   i : t y p e = " M e a s u r e G r i d N o d e V i e w S t a t e " > < C o l u m n > 3 < / C o l u m n > < L a y e d O u t > t r u e < / L a y e d O u t > < / a : V a l u e > < / a : K e y V a l u e O f D i a g r a m O b j e c t K e y a n y T y p e z b w N T n L X > < a : K e y V a l u e O f D i a g r a m O b j e c t K e y a n y T y p e z b w N T n L X > < a : K e y > < K e y > C o l u m n s \ P R V . E v e n t s < / K e y > < / a : K e y > < a : V a l u e   i : t y p e = " M e a s u r e G r i d N o d e V i e w S t a t e " > < C o l u m n > 4 < / C o l u m n > < L a y e d O u t > t r u e < / L a y e d O u t > < / a : V a l u e > < / a : K e y V a l u e O f D i a g r a m O b j e c t K e y a n y T y p e z b w N T n L X > < a : K e y V a l u e O f D i a g r a m O b j e c t K e y a n y T y p e z b w N T n L X > < a : K e y > < K e y > C o l u m n s \ F i r e . S m o k e . D e t e c t i o n . . S t a t u s . < / K e y > < / a : K e y > < a : V a l u e   i : t y p e = " M e a s u r e G r i d N o d e V i e w S t a t e " > < C o l u m n > 5 < / C o l u m n > < L a y e d O u t > t r u e < / L a y e d O u t > < / a : V a l u e > < / a : K e y V a l u e O f D i a g r a m O b j e c t K e y a n y T y p e z b w N T n L X > < a : K e y V a l u e O f D i a g r a m O b j e c t K e y a n y T y p e z b w N T n L X > < a : K e y > < K e y > C o l u m n s \ B O P . S t a t u s < / K e y > < / a : K e y > < a : V a l u e   i : t y p e = " M e a s u r e G r i d N o d e V i e w S t a t e " > < C o l u m n > 6 < / C o l u m n > < L a y e d O u t > t r u e < / L a y e d O u t > < / a : V a l u e > < / a : K e y V a l u e O f D i a g r a m O b j e c t K e y a n y T y p e z b w N T n L X > < a : K e y V a l u e O f D i a g r a m O b j e c t K e y a n y T y p e z b w N T n L X > < a : K e y > < K e y > C o l u m n s \ g a s _ c o n c e n t r a t i o n ( p p m ) 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 L i n k s \ & l t ; C o l u m n s \ S u m   o f   P R V . E v e n t s & g t ; - & l t ; M e a s u r e s \ P R V . E v e n t s & g t ; < / K e y > < / a : K e y > < a : V a l u e   i : t y p e = " M e a s u r e G r i d V i e w S t a t e I D i a g r a m L i n k " / > < / a : K e y V a l u e O f D i a g r a m O b j e c t K e y a n y T y p e z b w N T n L X > < a : K e y V a l u e O f D i a g r a m O b j e c t K e y a n y T y p e z b w N T n L X > < a : K e y > < K e y > L i n k s \ & l t ; C o l u m n s \ S u m   o f   P R V . E v e n t s & g t ; - & l t ; M e a s u r e s \ P R V . E v e n t s & g t ; \ C O L U M N < / K e y > < / a : K e y > < a : V a l u e   i : t y p e = " M e a s u r e G r i d V i e w S t a t e I D i a g r a m L i n k E n d p o i n t " / > < / a : K e y V a l u e O f D i a g r a m O b j e c t K e y a n y T y p e z b w N T n L X > < a : K e y V a l u e O f D i a g r a m O b j e c t K e y a n y T y p e z b w N T n L X > < a : K e y > < K e y > L i n k s \ & l t ; C o l u m n s \ S u m   o f   P R V . E v e n t s & g t ; - & l t ; M e a s u r e s \ P R V . E v e n t s & g t ; \ M E A S U R E < / K e y > < / a : K e y > < a : V a l u e   i : t y p e = " M e a s u r e G r i d V i e w S t a t e I D i a g r a m L i n k E n d p o i n t " / > < / a : K e y V a l u e O f D i a g r a m O b j e c t K e y a n y T y p e z b w N T n L X > < / V i e w S t a t e s > < / D i a g r a m M a n a g e r . S e r i a l i z a b l e D i a g r a m > < D i a g r a m M a n a g e r . S e r i a l i z a b l e D i a g r a m > < A d a p t e r   i : t y p e = " M e a s u r e D i a g r a m S a n d b o x A d a p t e r " > < T a b l e N a m e > d r i l l i n g _ e q u i p m e n t _ d a t a 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 d r i l l i n g _ e q u i p m e n t _ d a t a 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 C o l u m n s \ D r i l l _ B i t _ R P M < / K e y > < / D i a g r a m O b j e c t K e y > < D i a g r a m O b j e c t K e y > < K e y > C o l u m n s \ W e i g h t _ o n _ B i t _ W O B _ t o n s < / K e y > < / D i a g r a m O b j e c t K e y > < D i a g r a m O b j e c t K e y > < K e y > C o l u m n s \ R o t a r y _ T o r q u e _ l b _ f t < / K e y > < / D i a g r a m O b j e c t K e y > < D i a g r a m O b j e c t K e y > < K e y > C o l u m n s \ D r i l l i n g _ F l u i d _ P r e s s u r e _ p s i < / K e y > < / D i a g r a m O b j e c t K e y > < D i a g r a m O b j e c t K e y > < K e y > C o l u m n s \ M u d _ F l o w _ R a t e _ g a l _ p e r _ m i n < / K e y > < / D i a g r a m O b j e c t K e y > < D i a g r a m O b j e c t K e y > < K e y > C o l u m n s \ P e n e t r a t i o n _ R a t e _ f t _ p e r _ h o u r < / K e y > < / D i a g r a m O b j e c t K e y > < D i a g r a m O b j e c t K e y > < K e y > C o l u m n s \ P u m p _ S p e e d _ s t r o k e s _ p e r _ m i n < / K e y > < / D i a g r a m O b j e c t K e y > < D i a g r a m O b j e c t K e y > < K e y > C o l u m n s \ D o w n h o l e _ T e m p e r a t u r e _ C < / K e y > < / D i a g r a m O b j e c t K e y > < D i a g r a m O b j e c t K e y > < K e y > C o l u m n s \ D o w n h o l e _ T e m p e r a t u r e _ F < / K e y > < / D i a g r a m O b j e c t K e y > < D i a g r a m O b j e c t K e y > < K e y > C o l u m n s \ D o w n h o l e _ V i b r a t i o n _ H z < / K e y > < / D i a g r a m O b j e c t K e y > < D i a g r a m O b j e c t K e y > < K e y > C o l u m n s \ W e l l _ D e p t h _ f t < / 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 C o l u m n s \ D r i l l _ B i t _ R P M < / K e y > < / a : K e y > < a : V a l u e   i : t y p e = " M e a s u r e G r i d N o d e V i e w S t a t e " > < C o l u m n > 2 < / C o l u m n > < L a y e d O u t > t r u e < / L a y e d O u t > < / a : V a l u e > < / a : K e y V a l u e O f D i a g r a m O b j e c t K e y a n y T y p e z b w N T n L X > < a : K e y V a l u e O f D i a g r a m O b j e c t K e y a n y T y p e z b w N T n L X > < a : K e y > < K e y > C o l u m n s \ W e i g h t _ o n _ B i t _ W O B _ t o n s < / K e y > < / a : K e y > < a : V a l u e   i : t y p e = " M e a s u r e G r i d N o d e V i e w S t a t e " > < C o l u m n > 3 < / C o l u m n > < L a y e d O u t > t r u e < / L a y e d O u t > < / a : V a l u e > < / a : K e y V a l u e O f D i a g r a m O b j e c t K e y a n y T y p e z b w N T n L X > < a : K e y V a l u e O f D i a g r a m O b j e c t K e y a n y T y p e z b w N T n L X > < a : K e y > < K e y > C o l u m n s \ R o t a r y _ T o r q u e _ l b _ f t < / K e y > < / a : K e y > < a : V a l u e   i : t y p e = " M e a s u r e G r i d N o d e V i e w S t a t e " > < C o l u m n > 4 < / C o l u m n > < L a y e d O u t > t r u e < / L a y e d O u t > < / a : V a l u e > < / a : K e y V a l u e O f D i a g r a m O b j e c t K e y a n y T y p e z b w N T n L X > < a : K e y V a l u e O f D i a g r a m O b j e c t K e y a n y T y p e z b w N T n L X > < a : K e y > < K e y > C o l u m n s \ D r i l l i n g _ F l u i d _ P r e s s u r e _ p s i < / K e y > < / a : K e y > < a : V a l u e   i : t y p e = " M e a s u r e G r i d N o d e V i e w S t a t e " > < C o l u m n > 5 < / C o l u m n > < L a y e d O u t > t r u e < / L a y e d O u t > < / a : V a l u e > < / a : K e y V a l u e O f D i a g r a m O b j e c t K e y a n y T y p e z b w N T n L X > < a : K e y V a l u e O f D i a g r a m O b j e c t K e y a n y T y p e z b w N T n L X > < a : K e y > < K e y > C o l u m n s \ M u d _ F l o w _ R a t e _ g a l _ p e r _ m i n < / K e y > < / a : K e y > < a : V a l u e   i : t y p e = " M e a s u r e G r i d N o d e V i e w S t a t e " > < C o l u m n > 6 < / C o l u m n > < L a y e d O u t > t r u e < / L a y e d O u t > < / a : V a l u e > < / a : K e y V a l u e O f D i a g r a m O b j e c t K e y a n y T y p e z b w N T n L X > < a : K e y V a l u e O f D i a g r a m O b j e c t K e y a n y T y p e z b w N T n L X > < a : K e y > < K e y > C o l u m n s \ P e n e t r a t i o n _ R a t e _ f t _ p e r _ h o u r < / K e y > < / a : K e y > < a : V a l u e   i : t y p e = " M e a s u r e G r i d N o d e V i e w S t a t e " > < C o l u m n > 7 < / C o l u m n > < L a y e d O u t > t r u e < / L a y e d O u t > < / a : V a l u e > < / a : K e y V a l u e O f D i a g r a m O b j e c t K e y a n y T y p e z b w N T n L X > < a : K e y V a l u e O f D i a g r a m O b j e c t K e y a n y T y p e z b w N T n L X > < a : K e y > < K e y > C o l u m n s \ P u m p _ S p e e d _ s t r o k e s _ p e r _ m i n < / K e y > < / a : K e y > < a : V a l u e   i : t y p e = " M e a s u r e G r i d N o d e V i e w S t a t e " > < C o l u m n > 8 < / C o l u m n > < L a y e d O u t > t r u e < / L a y e d O u t > < / a : V a l u e > < / a : K e y V a l u e O f D i a g r a m O b j e c t K e y a n y T y p e z b w N T n L X > < a : K e y V a l u e O f D i a g r a m O b j e c t K e y a n y T y p e z b w N T n L X > < a : K e y > < K e y > C o l u m n s \ D o w n h o l e _ T e m p e r a t u r e _ C < / K e y > < / a : K e y > < a : V a l u e   i : t y p e = " M e a s u r e G r i d N o d e V i e w S t a t e " > < C o l u m n > 9 < / C o l u m n > < L a y e d O u t > t r u e < / L a y e d O u t > < / a : V a l u e > < / a : K e y V a l u e O f D i a g r a m O b j e c t K e y a n y T y p e z b w N T n L X > < a : K e y V a l u e O f D i a g r a m O b j e c t K e y a n y T y p e z b w N T n L X > < a : K e y > < K e y > C o l u m n s \ D o w n h o l e _ T e m p e r a t u r e _ F < / K e y > < / a : K e y > < a : V a l u e   i : t y p e = " M e a s u r e G r i d N o d e V i e w S t a t e " > < C o l u m n > 1 0 < / C o l u m n > < L a y e d O u t > t r u e < / L a y e d O u t > < / a : V a l u e > < / a : K e y V a l u e O f D i a g r a m O b j e c t K e y a n y T y p e z b w N T n L X > < a : K e y V a l u e O f D i a g r a m O b j e c t K e y a n y T y p e z b w N T n L X > < a : K e y > < K e y > C o l u m n s \ D o w n h o l e _ V i b r a t i o n _ H z < / K e y > < / a : K e y > < a : V a l u e   i : t y p e = " M e a s u r e G r i d N o d e V i e w S t a t e " > < C o l u m n > 1 1 < / C o l u m n > < L a y e d O u t > t r u e < / L a y e d O u t > < / a : V a l u e > < / a : K e y V a l u e O f D i a g r a m O b j e c t K e y a n y T y p e z b w N T n L X > < a : K e y V a l u e O f D i a g r a m O b j e c t K e y a n y T y p e z b w N T n L X > < a : K e y > < K e y > C o l u m n s \ W e l l _ D e p t h _ f t < / K e y > < / a : K e y > < a : V a l u e   i : t y p e = " M e a s u r e G r i d N o d e V i e w S t a t e " > < C o l u m n > 1 2 < / C o l u m n > < L a y e d O u t > t r u e < / L a y e d O u t > < / a : V a l u e > < / a : K e y V a l u e O f D i a g r a m O b j e c t K e y a n y T y p e z b w N T n L X > < a : K e y V a l u e O f D i a g r a m O b j e c t K e y a n y T y p e z b w N T n L X > < a : K e y > < K e y > C o l u m n s \ D a t e   ( Y e a r ) < / K e y > < / a : K e y > < a : V a l u e   i : t y p e = " M e a s u r e G r i d N o d e V i e w S t a t e " > < C o l u m n > 1 3 < / C o l u m n > < L a y e d O u t > t r u e < / L a y e d O u t > < / a : V a l u e > < / a : K e y V a l u e O f D i a g r a m O b j e c t K e y a n y T y p e z b w N T n L X > < a : K e y V a l u e O f D i a g r a m O b j e c t K e y a n y T y p e z b w N T n L X > < a : K e y > < K e y > C o l u m n s \ D a t e   ( Q u a r t e r ) < / K e y > < / a : K e y > < a : V a l u e   i : t y p e = " M e a s u r e G r i d N o d e V i e w S t a t e " > < C o l u m n > 1 4 < / C o l u m n > < L a y e d O u t > t r u e < / L a y e d O u t > < / a : V a l u e > < / a : K e y V a l u e O f D i a g r a m O b j e c t K e y a n y T y p e z b w N T n L X > < a : K e y V a l u e O f D i a g r a m O b j e c t K e y a n y T y p e z b w N T n L X > < a : K e y > < K e y > C o l u m n s \ D a t e   ( M o n t h   I n d e x ) < / K e y > < / a : K e y > < a : V a l u e   i : t y p e = " M e a s u r e G r i d N o d e V i e w S t a t e " > < C o l u m n > 1 5 < / C o l u m n > < L a y e d O u t > t r u e < / L a y e d O u t > < / a : V a l u e > < / a : K e y V a l u e O f D i a g r a m O b j e c t K e y a n y T y p e z b w N T n L X > < a : K e y V a l u e O f D i a g r a m O b j e c t K e y a n y T y p e z b w N T n L X > < a : K e y > < K e y > C o l u m n s \ D a t e   ( M o n t h ) < / K e y > < / a : K e y > < a : V a l u e   i : t y p e = " M e a s u r e G r i d N o d e V i e w S t a t e " > < C o l u m n > 1 6 < / C o l u m n > < L a y e d O u t > t r u e < / L a y e d O u t > < / a : V a l u e > < / a : K e y V a l u e O f D i a g r a m O b j e c t K e y a n y T y p e z b w N T n L X > < / V i e w S t a t e s > < / D i a g r a m M a n a g e r . S e r i a l i z a b l e D i a g r a m > < D i a g r a m M a n a g e r . S e r i a l i z a b l e D i a g r a m > < A d a p t e r   i : t y p e = " M e a s u r e D i a g r a m S a n d b o x A d a p t e r " > < T a b l e N a m e > m a i n t e n a n c e _ c o n d i t i o n _ m o n i t o r i n g _ d a t a 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 m a i n t e n a n c e _ c o n d i t i o n _ m o n i t o r i n g _ d a t a 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 B e a r i n g _ T e m p e r a t u r e _ C < / K e y > < / D i a g r a m O b j e c t K e y > < D i a g r a m O b j e c t K e y > < K e y > M e a s u r e s \ S u m   o f   B e a r i n g _ T e m p e r a t u r e _ C \ T a g I n f o \ F o r m u l a < / K e y > < / D i a g r a m O b j e c t K e y > < D i a g r a m O b j e c t K e y > < K e y > M e a s u r e s \ S u m   o f   B e a r i n g _ T e m p e r a t u r e _ C \ T a g I n f o \ V a l u e < / K e y > < / D i a g r a m O b j e c t K e y > < D i a g r a m O b j e c t K e y > < K e y > C o l u m n s \ D a t e < / K e y > < / D i a g r a m O b j e c t K e y > < D i a g r a m O b j e c t K e y > < K e y > C o l u m n s \ t i m e < / K e y > < / D i a g r a m O b j e c t K e y > < D i a g r a m O b j e c t K e y > < K e y > C o l u m n s \ N o r m a l i z e d _ v i b r a t i o n _ l e v < / K e y > < / D i a g r a m O b j e c t K e y > < D i a g r a m O b j e c t K e y > < K e y > C o l u m n s \ V i b r a t i o n _ L e v e l s _ H z < / K e y > < / D i a g r a m O b j e c t K e y > < D i a g r a m O b j e c t K e y > < K e y > C o l u m n s \ O i l _ V i s c o s i t y _ c S t < / K e y > < / D i a g r a m O b j e c t K e y > < D i a g r a m O b j e c t K e y > < K e y > C o l u m n s \ O i l _ W a t e r _ C o n t e n t _ p e r c e n t < / K e y > < / D i a g r a m O b j e c t K e y > < D i a g r a m O b j e c t K e y > < K e y > C o l u m n s \ O i l _ P a r t i c l e _ C o u n t _ p e r _ m L < / K e y > < / D i a g r a m O b j e c t K e y > < D i a g r a m O b j e c t K e y > < K e y > C o l u m n s \ B e a r i n g _ T e m p e r a t u r e _ C < / K e y > < / D i a g r a m O b j e c t K e y > < D i a g r a m O b j e c t K e y > < K e y > C o l u m n s \ B e a r i n g _ T e m p e r a t u r e _ F < / K e y > < / D i a g r a m O b j e c t K e y > < D i a g r a m O b j e c t K e y > < K e y > C o l u m n s \ M o t o r _ C u r r e n t _ a m p s < / K e y > < / D i a g r a m O b j e c t K e y > < D i a g r a m O b j e c t K e y > < K e y > C o l u m n s \ V a l v e _ P o s i t i o n _ p e r c e n t < / K e y > < / D i a g r a m O b j e c t K e y > < D i a g r a m O b j e c t K e y > < K e y > C o l u m n s \ P u m p _ E f f i c i e n c y _ p e r c e n t < / K e y > < / D i a g r a m O b j e c t K e y > < D i a g r a m O b j e c t K e y > < K e y > C o l u m n s \ D o w n t i m e _ D u r a t i o n _ m i n u t e s < / K e y > < / D i a g r a m O b j e c t K e y > < D i a g r a m O b j e c t K e y > < K e y > C o l u m n s \ Y e a r < / 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 B e a r i n g _ T e m p e r a t u r e _ C & g t ; - & l t ; M e a s u r e s \ B e a r i n g _ T e m p e r a t u r e _ C & g t ; < / K e y > < / D i a g r a m O b j e c t K e y > < D i a g r a m O b j e c t K e y > < K e y > L i n k s \ & l t ; C o l u m n s \ S u m   o f   B e a r i n g _ T e m p e r a t u r e _ C & g t ; - & l t ; M e a s u r e s \ B e a r i n g _ T e m p e r a t u r e _ C & g t ; \ C O L U M N < / K e y > < / D i a g r a m O b j e c t K e y > < D i a g r a m O b j e c t K e y > < K e y > L i n k s \ & l t ; C o l u m n s \ S u m   o f   B e a r i n g _ T e m p e r a t u r e _ C & g t ; - & l t ; M e a s u r e s \ B e a r i n g _ T e m p e r a t u r e _ C & g t ; \ M E A S U R E 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 B e a r i n g _ T e m p e r a t u r e _ C < / K e y > < / a : K e y > < a : V a l u e   i : t y p e = " M e a s u r e G r i d N o d e V i e w S t a t e " > < C o l u m n > 7 < / C o l u m n > < L a y e d O u t > t r u e < / L a y e d O u t > < W a s U I I n v i s i b l e > t r u e < / W a s U I I n v i s i b l e > < / a : V a l u e > < / a : K e y V a l u e O f D i a g r a m O b j e c t K e y a n y T y p e z b w N T n L X > < a : K e y V a l u e O f D i a g r a m O b j e c t K e y a n y T y p e z b w N T n L X > < a : K e y > < K e y > M e a s u r e s \ S u m   o f   B e a r i n g _ T e m p e r a t u r e _ C \ T a g I n f o \ F o r m u l a < / K e y > < / a : K e y > < a : V a l u e   i : t y p e = " M e a s u r e G r i d V i e w S t a t e I D i a g r a m T a g A d d i t i o n a l I n f o " / > < / a : K e y V a l u e O f D i a g r a m O b j e c t K e y a n y T y p e z b w N T n L X > < a : K e y V a l u e O f D i a g r a m O b j e c t K e y a n y T y p e z b w N T n L X > < a : K e y > < K e y > M e a s u r e s \ S u m   o f   B e a r i n g _ T e m p e r a t u r e _ C \ T a g I n f o \ V a l u e 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 C o l u m n s \ N o r m a l i z e d _ v i b r a t i o n _ l e v < / K e y > < / a : K e y > < a : V a l u e   i : t y p e = " M e a s u r e G r i d N o d e V i e w S t a t e " > < C o l u m n > 2 < / C o l u m n > < L a y e d O u t > t r u e < / L a y e d O u t > < / a : V a l u e > < / a : K e y V a l u e O f D i a g r a m O b j e c t K e y a n y T y p e z b w N T n L X > < a : K e y V a l u e O f D i a g r a m O b j e c t K e y a n y T y p e z b w N T n L X > < a : K e y > < K e y > C o l u m n s \ V i b r a t i o n _ L e v e l s _ H z < / K e y > < / a : K e y > < a : V a l u e   i : t y p e = " M e a s u r e G r i d N o d e V i e w S t a t e " > < C o l u m n > 3 < / C o l u m n > < L a y e d O u t > t r u e < / L a y e d O u t > < / a : V a l u e > < / a : K e y V a l u e O f D i a g r a m O b j e c t K e y a n y T y p e z b w N T n L X > < a : K e y V a l u e O f D i a g r a m O b j e c t K e y a n y T y p e z b w N T n L X > < a : K e y > < K e y > C o l u m n s \ O i l _ V i s c o s i t y _ c S t < / K e y > < / a : K e y > < a : V a l u e   i : t y p e = " M e a s u r e G r i d N o d e V i e w S t a t e " > < C o l u m n > 4 < / C o l u m n > < L a y e d O u t > t r u e < / L a y e d O u t > < / a : V a l u e > < / a : K e y V a l u e O f D i a g r a m O b j e c t K e y a n y T y p e z b w N T n L X > < a : K e y V a l u e O f D i a g r a m O b j e c t K e y a n y T y p e z b w N T n L X > < a : K e y > < K e y > C o l u m n s \ O i l _ W a t e r _ C o n t e n t _ p e r c e n t < / K e y > < / a : K e y > < a : V a l u e   i : t y p e = " M e a s u r e G r i d N o d e V i e w S t a t e " > < C o l u m n > 5 < / C o l u m n > < L a y e d O u t > t r u e < / L a y e d O u t > < / a : V a l u e > < / a : K e y V a l u e O f D i a g r a m O b j e c t K e y a n y T y p e z b w N T n L X > < a : K e y V a l u e O f D i a g r a m O b j e c t K e y a n y T y p e z b w N T n L X > < a : K e y > < K e y > C o l u m n s \ O i l _ P a r t i c l e _ C o u n t _ p e r _ m L < / K e y > < / a : K e y > < a : V a l u e   i : t y p e = " M e a s u r e G r i d N o d e V i e w S t a t e " > < C o l u m n > 6 < / C o l u m n > < L a y e d O u t > t r u e < / L a y e d O u t > < / a : V a l u e > < / a : K e y V a l u e O f D i a g r a m O b j e c t K e y a n y T y p e z b w N T n L X > < a : K e y V a l u e O f D i a g r a m O b j e c t K e y a n y T y p e z b w N T n L X > < a : K e y > < K e y > C o l u m n s \ B e a r i n g _ T e m p e r a t u r e _ C < / K e y > < / a : K e y > < a : V a l u e   i : t y p e = " M e a s u r e G r i d N o d e V i e w S t a t e " > < C o l u m n > 7 < / C o l u m n > < L a y e d O u t > t r u e < / L a y e d O u t > < / a : V a l u e > < / a : K e y V a l u e O f D i a g r a m O b j e c t K e y a n y T y p e z b w N T n L X > < a : K e y V a l u e O f D i a g r a m O b j e c t K e y a n y T y p e z b w N T n L X > < a : K e y > < K e y > C o l u m n s \ B e a r i n g _ T e m p e r a t u r e _ F < / K e y > < / a : K e y > < a : V a l u e   i : t y p e = " M e a s u r e G r i d N o d e V i e w S t a t e " > < C o l u m n > 8 < / C o l u m n > < L a y e d O u t > t r u e < / L a y e d O u t > < / a : V a l u e > < / a : K e y V a l u e O f D i a g r a m O b j e c t K e y a n y T y p e z b w N T n L X > < a : K e y V a l u e O f D i a g r a m O b j e c t K e y a n y T y p e z b w N T n L X > < a : K e y > < K e y > C o l u m n s \ M o t o r _ C u r r e n t _ a m p s < / K e y > < / a : K e y > < a : V a l u e   i : t y p e = " M e a s u r e G r i d N o d e V i e w S t a t e " > < C o l u m n > 9 < / C o l u m n > < L a y e d O u t > t r u e < / L a y e d O u t > < / a : V a l u e > < / a : K e y V a l u e O f D i a g r a m O b j e c t K e y a n y T y p e z b w N T n L X > < a : K e y V a l u e O f D i a g r a m O b j e c t K e y a n y T y p e z b w N T n L X > < a : K e y > < K e y > C o l u m n s \ V a l v e _ P o s i t i o n _ p e r c e n t < / K e y > < / a : K e y > < a : V a l u e   i : t y p e = " M e a s u r e G r i d N o d e V i e w S t a t e " > < C o l u m n > 1 0 < / C o l u m n > < L a y e d O u t > t r u e < / L a y e d O u t > < / a : V a l u e > < / a : K e y V a l u e O f D i a g r a m O b j e c t K e y a n y T y p e z b w N T n L X > < a : K e y V a l u e O f D i a g r a m O b j e c t K e y a n y T y p e z b w N T n L X > < a : K e y > < K e y > C o l u m n s \ P u m p _ E f f i c i e n c y _ p e r c e n t < / K e y > < / a : K e y > < a : V a l u e   i : t y p e = " M e a s u r e G r i d N o d e V i e w S t a t e " > < C o l u m n > 1 1 < / C o l u m n > < L a y e d O u t > t r u e < / L a y e d O u t > < / a : V a l u e > < / a : K e y V a l u e O f D i a g r a m O b j e c t K e y a n y T y p e z b w N T n L X > < a : K e y V a l u e O f D i a g r a m O b j e c t K e y a n y T y p e z b w N T n L X > < a : K e y > < K e y > C o l u m n s \ D o w n t i m e _ D u r a t i o n _ m i n u t e s < / 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 C o l u m n s \ D a t e   ( Y e a r ) < / K e y > < / a : K e y > < a : V a l u e   i : t y p e = " M e a s u r e G r i d N o d e V i e w S t a t e " > < C o l u m n > 1 4 < / C o l u m n > < L a y e d O u t > t r u e < / L a y e d O u t > < / a : V a l u e > < / a : K e y V a l u e O f D i a g r a m O b j e c t K e y a n y T y p e z b w N T n L X > < a : K e y V a l u e O f D i a g r a m O b j e c t K e y a n y T y p e z b w N T n L X > < a : K e y > < K e y > C o l u m n s \ D a t e   ( Q u a r t e r ) < / K e y > < / a : K e y > < a : V a l u e   i : t y p e = " M e a s u r e G r i d N o d e V i e w S t a t e " > < C o l u m n > 1 5 < / C o l u m n > < L a y e d O u t > t r u e < / L a y e d O u t > < / a : V a l u e > < / a : K e y V a l u e O f D i a g r a m O b j e c t K e y a n y T y p e z b w N T n L X > < a : K e y V a l u e O f D i a g r a m O b j e c t K e y a n y T y p e z b w N T n L X > < a : K e y > < K e y > C o l u m n s \ D a t e   ( M o n t h   I n d e x ) < / K e y > < / a : K e y > < a : V a l u e   i : t y p e = " M e a s u r e G r i d N o d e V i e w S t a t e " > < C o l u m n > 1 6 < / C o l u m n > < L a y e d O u t > t r u e < / L a y e d O u t > < / a : V a l u e > < / a : K e y V a l u e O f D i a g r a m O b j e c t K e y a n y T y p e z b w N T n L X > < a : K e y V a l u e O f D i a g r a m O b j e c t K e y a n y T y p e z b w N T n L X > < a : K e y > < K e y > C o l u m n s \ D a t e   ( M o n t h ) < / K e y > < / a : K e y > < a : V a l u e   i : t y p e = " M e a s u r e G r i d N o d e V i e w S t a t e " > < C o l u m n > 1 7 < / C o l u m n > < L a y e d O u t > t r u e < / L a y e d O u t > < / a : V a l u e > < / a : K e y V a l u e O f D i a g r a m O b j e c t K e y a n y T y p e z b w N T n L X > < a : K e y V a l u e O f D i a g r a m O b j e c t K e y a n y T y p e z b w N T n L X > < a : K e y > < K e y > L i n k s \ & l t ; C o l u m n s \ S u m   o f   B e a r i n g _ T e m p e r a t u r e _ C & g t ; - & l t ; M e a s u r e s \ B e a r i n g _ T e m p e r a t u r e _ C & g t ; < / K e y > < / a : K e y > < a : V a l u e   i : t y p e = " M e a s u r e G r i d V i e w S t a t e I D i a g r a m L i n k " / > < / a : K e y V a l u e O f D i a g r a m O b j e c t K e y a n y T y p e z b w N T n L X > < a : K e y V a l u e O f D i a g r a m O b j e c t K e y a n y T y p e z b w N T n L X > < a : K e y > < K e y > L i n k s \ & l t ; C o l u m n s \ S u m   o f   B e a r i n g _ T e m p e r a t u r e _ C & g t ; - & l t ; M e a s u r e s \ B e a r i n g _ T e m p e r a t u r e _ C & g t ; \ C O L U M N < / K e y > < / a : K e y > < a : V a l u e   i : t y p e = " M e a s u r e G r i d V i e w S t a t e I D i a g r a m L i n k E n d p o i n t " / > < / a : K e y V a l u e O f D i a g r a m O b j e c t K e y a n y T y p e z b w N T n L X > < a : K e y V a l u e O f D i a g r a m O b j e c t K e y a n y T y p e z b w N T n L X > < a : K e y > < K e y > L i n k s \ & l t ; C o l u m n s \ S u m   o f   B e a r i n g _ T e m p e r a t u r e _ C & g t ; - & l t ; M e a s u r e s \ B e a r i n g _ T e m p e r a t u r e _ C & g t ; \ M E A S U R E < / K e y > < / a : K e y > < a : V a l u e   i : t y p e = " M e a s u r e G r i d V i e w S t a t e I D i a g r a m L i n k E n d p o i n t " / > < / a : K e y V a l u e O f D i a g r a m O b j e c t K e y a n y T y p e z b w N T n L X > < / V i e w S t a t e s > < / D i a g r a m M a n a g e r . S e r i a l i z a b l e D i a g r a m > < D i a g r a m M a n a g e r . S e r i a l i z a b l e D i a g r a m > < A d a p t e r   i : t y p e = " M e a s u r e D i a g r a m S a n d b o x A d a p t e r " > < T a b l e N a m e > s a f e t y _ m o n i t o r i n g _ d a t a _ 1 0 0 _ r o w s 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 s a f e t y _ m o n i t o r i n g _ d a t a _ 1 0 0 _ r o w s 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 C o l u m n s \ H y d r o g e n S u l p h i d e _ c o n c e n t r a t i o n ( p p m ) < / K e y > < / D i a g r a m O b j e c t K e y > < D i a g r a m O b j e c t K e y > < K e y > C o l u m n s \ m e t h a n e _ c o n c e n t r a t i o n ( p p m ) < / K e y > < / D i a g r a m O b j e c t K e y > < D i a g r a m O b j e c t K e y > < K e y > C o l u m n s \ P R V . E v e n t s < / K e y > < / D i a g r a m O b j e c t K e y > < D i a g r a m O b j e c t K e y > < K e y > C o l u m n s \ F i r e . S m o k e . D e t e c t i o n . . S t a t u s . < / K e y > < / D i a g r a m O b j e c t K e y > < D i a g r a m O b j e c t K e y > < K e y > C o l u m n s \ B O P . S t a t u s < / K e y > < / D i a g r a m O b j e c t K e y > < D i a g r a m O b j e c t K e y > < K e y > C o l u m n s \ g a s _ c o n c e n t r a t i o n ( p p m ) < / 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 C o l u m n s \ H y d r o g e n S u l p h i d e _ c o n c e n t r a t i o n ( p p m ) < / K e y > < / a : K e y > < a : V a l u e   i : t y p e = " M e a s u r e G r i d N o d e V i e w S t a t e " > < C o l u m n > 2 < / C o l u m n > < L a y e d O u t > t r u e < / L a y e d O u t > < / a : V a l u e > < / a : K e y V a l u e O f D i a g r a m O b j e c t K e y a n y T y p e z b w N T n L X > < a : K e y V a l u e O f D i a g r a m O b j e c t K e y a n y T y p e z b w N T n L X > < a : K e y > < K e y > C o l u m n s \ m e t h a n e _ c o n c e n t r a t i o n ( p p m ) < / K e y > < / a : K e y > < a : V a l u e   i : t y p e = " M e a s u r e G r i d N o d e V i e w S t a t e " > < C o l u m n > 3 < / C o l u m n > < L a y e d O u t > t r u e < / L a y e d O u t > < / a : V a l u e > < / a : K e y V a l u e O f D i a g r a m O b j e c t K e y a n y T y p e z b w N T n L X > < a : K e y V a l u e O f D i a g r a m O b j e c t K e y a n y T y p e z b w N T n L X > < a : K e y > < K e y > C o l u m n s \ P R V . E v e n t s < / K e y > < / a : K e y > < a : V a l u e   i : t y p e = " M e a s u r e G r i d N o d e V i e w S t a t e " > < C o l u m n > 4 < / C o l u m n > < L a y e d O u t > t r u e < / L a y e d O u t > < / a : V a l u e > < / a : K e y V a l u e O f D i a g r a m O b j e c t K e y a n y T y p e z b w N T n L X > < a : K e y V a l u e O f D i a g r a m O b j e c t K e y a n y T y p e z b w N T n L X > < a : K e y > < K e y > C o l u m n s \ F i r e . S m o k e . D e t e c t i o n . . S t a t u s . < / K e y > < / a : K e y > < a : V a l u e   i : t y p e = " M e a s u r e G r i d N o d e V i e w S t a t e " > < C o l u m n > 5 < / C o l u m n > < L a y e d O u t > t r u e < / L a y e d O u t > < / a : V a l u e > < / a : K e y V a l u e O f D i a g r a m O b j e c t K e y a n y T y p e z b w N T n L X > < a : K e y V a l u e O f D i a g r a m O b j e c t K e y a n y T y p e z b w N T n L X > < a : K e y > < K e y > C o l u m n s \ B O P . S t a t u s < / K e y > < / a : K e y > < a : V a l u e   i : t y p e = " M e a s u r e G r i d N o d e V i e w S t a t e " > < C o l u m n > 6 < / C o l u m n > < L a y e d O u t > t r u e < / L a y e d O u t > < / a : V a l u e > < / a : K e y V a l u e O f D i a g r a m O b j e c t K e y a n y T y p e z b w N T n L X > < a : K e y V a l u e O f D i a g r a m O b j e c t K e y a n y T y p e z b w N T n L X > < a : K e y > < K e y > C o l u m n s \ g a s _ c o n c e n t r a t i o n ( p p m ) 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V i e w S t a t e s > < / D i a g r a m M a n a g e r . S e r i a l i z a b l e D i a g r a m > < D i a g r a m M a n a g e r . S e r i a l i z a b l e D i a g r a m > < A d a p t e r   i : t y p e = " M e a s u r e D i a g r a m S a n d b o x A d a p t e r " > < T a b l e N a m e > d r i l l i n g _ e q u i p m e n t _ d a t a 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 d r i l l i n g _ e q u i p m e n t _ d a t a 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 C o l u m n s \ t i m e < / K e y > < / D i a g r a m O b j e c t K e y > < D i a g r a m O b j e c t K e y > < K e y > C o l u m n s \ D r i l l _ B i t _ R P M < / K e y > < / D i a g r a m O b j e c t K e y > < D i a g r a m O b j e c t K e y > < K e y > C o l u m n s \ W e i g h t _ o n _ B i t _ W O B _ t o n s < / K e y > < / D i a g r a m O b j e c t K e y > < D i a g r a m O b j e c t K e y > < K e y > C o l u m n s \ R o t a r y _ T o r q u e _ l b _ f t < / K e y > < / D i a g r a m O b j e c t K e y > < D i a g r a m O b j e c t K e y > < K e y > C o l u m n s \ D r i l l i n g _ F l u i d _ P r e s s u r e _ p s i < / K e y > < / D i a g r a m O b j e c t K e y > < D i a g r a m O b j e c t K e y > < K e y > C o l u m n s \ M u d _ F l o w _ R a t e _ g a l _ p e r _ m i n < / K e y > < / D i a g r a m O b j e c t K e y > < D i a g r a m O b j e c t K e y > < K e y > C o l u m n s \ P e n e t r a t i o n _ R a t e _ f t _ p e r _ h o u r < / K e y > < / D i a g r a m O b j e c t K e y > < D i a g r a m O b j e c t K e y > < K e y > C o l u m n s \ P u m p _ S p e e d _ s t r o k e s _ p e r _ m i n < / K e y > < / D i a g r a m O b j e c t K e y > < D i a g r a m O b j e c t K e y > < K e y > C o l u m n s \ D o w n h o l e _ T e m p e r a t u r e _ F < / K e y > < / D i a g r a m O b j e c t K e y > < D i a g r a m O b j e c t K e y > < K e y > C o l u m n s \ D o w n h o l e _ V i b r a t i o n _ H z < / K e y > < / D i a g r a m O b j e c t K e y > < D i a g r a m O b j e c t K e y > < K e y > C o l u m n s \ W e l l _ D e p t h _ f t < / 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 C o l u m n s \ t i m e < / K e y > < / a : K e y > < a : V a l u e   i : t y p e = " M e a s u r e G r i d N o d e V i e w S t a t e " > < C o l u m n > 1 < / C o l u m n > < L a y e d O u t > t r u e < / L a y e d O u t > < / a : V a l u e > < / a : K e y V a l u e O f D i a g r a m O b j e c t K e y a n y T y p e z b w N T n L X > < a : K e y V a l u e O f D i a g r a m O b j e c t K e y a n y T y p e z b w N T n L X > < a : K e y > < K e y > C o l u m n s \ D r i l l _ B i t _ R P M < / K e y > < / a : K e y > < a : V a l u e   i : t y p e = " M e a s u r e G r i d N o d e V i e w S t a t e " > < C o l u m n > 2 < / C o l u m n > < L a y e d O u t > t r u e < / L a y e d O u t > < / a : V a l u e > < / a : K e y V a l u e O f D i a g r a m O b j e c t K e y a n y T y p e z b w N T n L X > < a : K e y V a l u e O f D i a g r a m O b j e c t K e y a n y T y p e z b w N T n L X > < a : K e y > < K e y > C o l u m n s \ W e i g h t _ o n _ B i t _ W O B _ t o n s < / K e y > < / a : K e y > < a : V a l u e   i : t y p e = " M e a s u r e G r i d N o d e V i e w S t a t e " > < C o l u m n > 3 < / C o l u m n > < L a y e d O u t > t r u e < / L a y e d O u t > < / a : V a l u e > < / a : K e y V a l u e O f D i a g r a m O b j e c t K e y a n y T y p e z b w N T n L X > < a : K e y V a l u e O f D i a g r a m O b j e c t K e y a n y T y p e z b w N T n L X > < a : K e y > < K e y > C o l u m n s \ R o t a r y _ T o r q u e _ l b _ f t < / K e y > < / a : K e y > < a : V a l u e   i : t y p e = " M e a s u r e G r i d N o d e V i e w S t a t e " > < C o l u m n > 4 < / C o l u m n > < L a y e d O u t > t r u e < / L a y e d O u t > < / a : V a l u e > < / a : K e y V a l u e O f D i a g r a m O b j e c t K e y a n y T y p e z b w N T n L X > < a : K e y V a l u e O f D i a g r a m O b j e c t K e y a n y T y p e z b w N T n L X > < a : K e y > < K e y > C o l u m n s \ D r i l l i n g _ F l u i d _ P r e s s u r e _ p s i < / K e y > < / a : K e y > < a : V a l u e   i : t y p e = " M e a s u r e G r i d N o d e V i e w S t a t e " > < C o l u m n > 5 < / C o l u m n > < L a y e d O u t > t r u e < / L a y e d O u t > < / a : V a l u e > < / a : K e y V a l u e O f D i a g r a m O b j e c t K e y a n y T y p e z b w N T n L X > < a : K e y V a l u e O f D i a g r a m O b j e c t K e y a n y T y p e z b w N T n L X > < a : K e y > < K e y > C o l u m n s \ M u d _ F l o w _ R a t e _ g a l _ p e r _ m i n < / K e y > < / a : K e y > < a : V a l u e   i : t y p e = " M e a s u r e G r i d N o d e V i e w S t a t e " > < C o l u m n > 6 < / C o l u m n > < L a y e d O u t > t r u e < / L a y e d O u t > < / a : V a l u e > < / a : K e y V a l u e O f D i a g r a m O b j e c t K e y a n y T y p e z b w N T n L X > < a : K e y V a l u e O f D i a g r a m O b j e c t K e y a n y T y p e z b w N T n L X > < a : K e y > < K e y > C o l u m n s \ P e n e t r a t i o n _ R a t e _ f t _ p e r _ h o u r < / K e y > < / a : K e y > < a : V a l u e   i : t y p e = " M e a s u r e G r i d N o d e V i e w S t a t e " > < C o l u m n > 7 < / C o l u m n > < L a y e d O u t > t r u e < / L a y e d O u t > < / a : V a l u e > < / a : K e y V a l u e O f D i a g r a m O b j e c t K e y a n y T y p e z b w N T n L X > < a : K e y V a l u e O f D i a g r a m O b j e c t K e y a n y T y p e z b w N T n L X > < a : K e y > < K e y > C o l u m n s \ P u m p _ S p e e d _ s t r o k e s _ p e r _ m i n < / K e y > < / a : K e y > < a : V a l u e   i : t y p e = " M e a s u r e G r i d N o d e V i e w S t a t e " > < C o l u m n > 8 < / C o l u m n > < L a y e d O u t > t r u e < / L a y e d O u t > < / a : V a l u e > < / a : K e y V a l u e O f D i a g r a m O b j e c t K e y a n y T y p e z b w N T n L X > < a : K e y V a l u e O f D i a g r a m O b j e c t K e y a n y T y p e z b w N T n L X > < a : K e y > < K e y > C o l u m n s \ D o w n h o l e _ T e m p e r a t u r e _ F < / K e y > < / a : K e y > < a : V a l u e   i : t y p e = " M e a s u r e G r i d N o d e V i e w S t a t e " > < C o l u m n > 9 < / C o l u m n > < L a y e d O u t > t r u e < / L a y e d O u t > < / a : V a l u e > < / a : K e y V a l u e O f D i a g r a m O b j e c t K e y a n y T y p e z b w N T n L X > < a : K e y V a l u e O f D i a g r a m O b j e c t K e y a n y T y p e z b w N T n L X > < a : K e y > < K e y > C o l u m n s \ D o w n h o l e _ V i b r a t i o n _ H z < / K e y > < / a : K e y > < a : V a l u e   i : t y p e = " M e a s u r e G r i d N o d e V i e w S t a t e " > < C o l u m n > 1 0 < / C o l u m n > < L a y e d O u t > t r u e < / L a y e d O u t > < / a : V a l u e > < / a : K e y V a l u e O f D i a g r a m O b j e c t K e y a n y T y p e z b w N T n L X > < a : K e y V a l u e O f D i a g r a m O b j e c t K e y a n y T y p e z b w N T n L X > < a : K e y > < K e y > C o l u m n s \ W e l l _ D e p t h _ f t < / K e y > < / a : K e y > < a : V a l u e   i : t y p e = " M e a s u r e G r i d N o d e V i e w S t a t e " > < C o l u m n > 1 1 < / C o l u m n > < L a y e d O u t > t r u e < / L a y e d O u t > < / a : V a l u e > < / a : K e y V a l u e O f D i a g r a m O b j e c t K e y a n y T y p e z b w N T n L X > < a : K e y V a l u e O f D i a g r a m O b j e c t K e y a n y T y p e z b w N T n L X > < a : K e y > < K e y > C o l u m n s \ D a t e   ( Y e a r ) < / K e y > < / a : K e y > < a : V a l u e   i : t y p e = " M e a s u r e G r i d N o d e V i e w S t a t e " > < C o l u m n > 1 2 < / C o l u m n > < L a y e d O u t > t r u e < / L a y e d O u t > < / a : V a l u e > < / a : K e y V a l u e O f D i a g r a m O b j e c t K e y a n y T y p e z b w N T n L X > < a : K e y V a l u e O f D i a g r a m O b j e c t K e y a n y T y p e z b w N T n L X > < a : K e y > < K e y > C o l u m n s \ D a t e   ( Q u a r t e r ) < / K e y > < / a : K e y > < a : V a l u e   i : t y p e = " M e a s u r e G r i d N o d e V i e w S t a t e " > < C o l u m n > 1 3 < / C o l u m n > < L a y e d O u t > t r u e < / L a y e d O u t > < / a : V a l u e > < / a : K e y V a l u e O f D i a g r a m O b j e c t K e y a n y T y p e z b w N T n L X > < a : K e y V a l u e O f D i a g r a m O b j e c t K e y a n y T y p e z b w N T n L X > < a : K e y > < K e y > C o l u m n s \ D a t e   ( M o n t h   I n d e x ) < / K e y > < / a : K e y > < a : V a l u e   i : t y p e = " M e a s u r e G r i d N o d e V i e w S t a t e " > < C o l u m n > 1 4 < / C o l u m n > < L a y e d O u t > t r u e < / L a y e d O u t > < / a : V a l u e > < / a : K e y V a l u e O f D i a g r a m O b j e c t K e y a n y T y p e z b w N T n L X > < a : K e y V a l u e O f D i a g r a m O b j e c t K e y a n y T y p e z b w N T n L X > < a : K e y > < K e y > C o l u m n s \ D a t e   ( M o n t h ) < / K e y > < / a : K e y > < a : V a l u e   i : t y p e = " M e a s u r e G r i d N o d e V i e w S t a t e " > < C o l u m n > 1 5 < / C o l u m n > < L a y e d O u t > t r u e < / L a y e d O u t > < / a : V a l u e > < / a : K e y V a l u e O f D i a g r a m O b j e c t K e y a n y T y p e z b w N T n L X > < / V i e w S t a t e s > < / D i a g r a m M a n a g e r . S e r i a l i z a b l e D i a g r a m > < D i a g r a m M a n a g e r . S e r i a l i z a b l e D i a g r a m > < A d a p t e r   i : t y p e = " M e a s u r e D i a g r a m S a n d b o x A d a p t e r " > < T a b l e N a m e > d o w n t i m e _ c o r _ m a t r i x 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 d o w n t i m e _ c o r _ m a t r i x 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 C o l u m n s \ 1 < / K e y > < / D i a g r a m O b j e c t K e y > < D i a g r a m O b j e c t K e y > < K e y > C o l u m n s \ 2 < / K e y > < / D i a g r a m O b j e c t K e y > < D i a g r a m O b j e c t K e y > < K e y > C o l u m n s \ 3 < / K e y > < / D i a g r a m O b j e c t K e y > < D i a g r a m O b j e c t K e y > < K e y > C o l u m n s \ 4 < / K e y > < / D i a g r a m O b j e c t K e y > < D i a g r a m O b j e c t K e y > < K e y > C o l u m n s \ 5 < / K e y > < / D i a g r a m O b j e c t K e y > < D i a g r a m O b j e c t K e y > < K e y > C o l u m n s \ 6 < / K e y > < / D i a g r a m O b j e c t K e y > < D i a g r a m O b j e c t K e y > < K e y > C o l u m n s \ 7 < / K e y > < / D i a g r a m O b j e c t K e y > < D i a g r a m O b j e c t K e y > < K e y > C o l u m n s \ 8 < / K e y > < / D i a g r a m O b j e c t K e y > < D i a g r a m O b j e c t K e y > < K e y > C o l u m n s \ 9 < / K e y > < / D i a g r a m O b j e c t K e y > < D i a g r a m O b j e c t K e y > < K e y > C o l u m n s \ 1 0 < / K e y > < / D i a g r a m O b j e c t K e y > < D i a g r a m O b j e c t K e y > < K e y > C o l u m n s \ 1 1 < / K e y > < / D i a g r a m O b j e c t K e y > < D i a g r a m O b j e c t K e y > < K e y > C o l u m n s \ 1 2 < / K e y > < / D i a g r a m O b j e c t K e y > < D i a g r a m O b j e c t K e y > < K e y > C o l u m n s \ 1 3 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 C o l u m n s \ 1 < / K e y > < / a : K e y > < a : V a l u e   i : t y p e = " M e a s u r e G r i d N o d e V i e w S t a t e " > < C o l u m n > 2 < / C o l u m n > < L a y e d O u t > t r u e < / L a y e d O u t > < / a : V a l u e > < / a : K e y V a l u e O f D i a g r a m O b j e c t K e y a n y T y p e z b w N T n L X > < a : K e y V a l u e O f D i a g r a m O b j e c t K e y a n y T y p e z b w N T n L X > < a : K e y > < K e y > C o l u m n s \ 2 < / K e y > < / a : K e y > < a : V a l u e   i : t y p e = " M e a s u r e G r i d N o d e V i e w S t a t e " > < C o l u m n > 3 < / C o l u m n > < L a y e d O u t > t r u e < / L a y e d O u t > < / a : V a l u e > < / a : K e y V a l u e O f D i a g r a m O b j e c t K e y a n y T y p e z b w N T n L X > < a : K e y V a l u e O f D i a g r a m O b j e c t K e y a n y T y p e z b w N T n L X > < a : K e y > < K e y > C o l u m n s \ 3 < / K e y > < / a : K e y > < a : V a l u e   i : t y p e = " M e a s u r e G r i d N o d e V i e w S t a t e " > < C o l u m n > 4 < / C o l u m n > < L a y e d O u t > t r u e < / L a y e d O u t > < / a : V a l u e > < / a : K e y V a l u e O f D i a g r a m O b j e c t K e y a n y T y p e z b w N T n L X > < a : K e y V a l u e O f D i a g r a m O b j e c t K e y a n y T y p e z b w N T n L X > < a : K e y > < K e y > C o l u m n s \ 4 < / K e y > < / a : K e y > < a : V a l u e   i : t y p e = " M e a s u r e G r i d N o d e V i e w S t a t e " > < C o l u m n > 5 < / C o l u m n > < L a y e d O u t > t r u e < / L a y e d O u t > < / a : V a l u e > < / a : K e y V a l u e O f D i a g r a m O b j e c t K e y a n y T y p e z b w N T n L X > < a : K e y V a l u e O f D i a g r a m O b j e c t K e y a n y T y p e z b w N T n L X > < a : K e y > < K e y > C o l u m n s \ 5 < / K e y > < / a : K e y > < a : V a l u e   i : t y p e = " M e a s u r e G r i d N o d e V i e w S t a t e " > < C o l u m n > 6 < / C o l u m n > < L a y e d O u t > t r u e < / L a y e d O u t > < / a : V a l u e > < / a : K e y V a l u e O f D i a g r a m O b j e c t K e y a n y T y p e z b w N T n L X > < a : K e y V a l u e O f D i a g r a m O b j e c t K e y a n y T y p e z b w N T n L X > < a : K e y > < K e y > C o l u m n s \ 6 < / K e y > < / a : K e y > < a : V a l u e   i : t y p e = " M e a s u r e G r i d N o d e V i e w S t a t e " > < C o l u m n > 7 < / C o l u m n > < L a y e d O u t > t r u e < / L a y e d O u t > < / a : V a l u e > < / a : K e y V a l u e O f D i a g r a m O b j e c t K e y a n y T y p e z b w N T n L X > < a : K e y V a l u e O f D i a g r a m O b j e c t K e y a n y T y p e z b w N T n L X > < a : K e y > < K e y > C o l u m n s \ 7 < / K e y > < / a : K e y > < a : V a l u e   i : t y p e = " M e a s u r e G r i d N o d e V i e w S t a t e " > < C o l u m n > 8 < / C o l u m n > < L a y e d O u t > t r u e < / L a y e d O u t > < / a : V a l u e > < / a : K e y V a l u e O f D i a g r a m O b j e c t K e y a n y T y p e z b w N T n L X > < a : K e y V a l u e O f D i a g r a m O b j e c t K e y a n y T y p e z b w N T n L X > < a : K e y > < K e y > C o l u m n s \ 8 < / K e y > < / a : K e y > < a : V a l u e   i : t y p e = " M e a s u r e G r i d N o d e V i e w S t a t e " > < C o l u m n > 9 < / C o l u m n > < L a y e d O u t > t r u e < / L a y e d O u t > < / a : V a l u e > < / a : K e y V a l u e O f D i a g r a m O b j e c t K e y a n y T y p e z b w N T n L X > < a : K e y V a l u e O f D i a g r a m O b j e c t K e y a n y T y p e z b w N T n L X > < a : K e y > < K e y > C o l u m n s \ 9 < / K e y > < / a : K e y > < a : V a l u e   i : t y p e = " M e a s u r e G r i d N o d e V i e w S t a t e " > < C o l u m n > 1 0 < / C o l u m n > < L a y e d O u t > t r u e < / L a y e d O u t > < / a : V a l u e > < / a : K e y V a l u e O f D i a g r a m O b j e c t K e y a n y T y p e z b w N T n L X > < a : K e y V a l u e O f D i a g r a m O b j e c t K e y a n y T y p e z b w N T n L X > < a : K e y > < K e y > C o l u m n s \ 1 0 < / K e y > < / a : K e y > < a : V a l u e   i : t y p e = " M e a s u r e G r i d N o d e V i e w S t a t e " > < C o l u m n > 1 1 < / C o l u m n > < L a y e d O u t > t r u e < / L a y e d O u t > < / a : V a l u e > < / a : K e y V a l u e O f D i a g r a m O b j e c t K e y a n y T y p e z b w N T n L X > < a : K e y V a l u e O f D i a g r a m O b j e c t K e y a n y T y p e z b w N T n L X > < a : K e y > < K e y > C o l u m n s \ 1 1 < / K e y > < / a : K e y > < a : V a l u e   i : t y p e = " M e a s u r e G r i d N o d e V i e w S t a t e " > < C o l u m n > 1 2 < / C o l u m n > < L a y e d O u t > t r u e < / L a y e d O u t > < / a : V a l u e > < / a : K e y V a l u e O f D i a g r a m O b j e c t K e y a n y T y p e z b w N T n L X > < a : K e y V a l u e O f D i a g r a m O b j e c t K e y a n y T y p e z b w N T n L X > < a : K e y > < K e y > C o l u m n s \ 1 2 < / K e y > < / a : K e y > < a : V a l u e   i : t y p e = " M e a s u r e G r i d N o d e V i e w S t a t e " > < C o l u m n > 1 3 < / C o l u m n > < L a y e d O u t > t r u e < / L a y e d O u t > < / a : V a l u e > < / a : K e y V a l u e O f D i a g r a m O b j e c t K e y a n y T y p e z b w N T n L X > < a : K e y V a l u e O f D i a g r a m O b j e c t K e y a n y T y p e z b w N T n L X > < a : K e y > < K e y > C o l u m n s \ 1 3 < / K e y > < / a : K e y > < a : V a l u e   i : t y p e = " M e a s u r e G r i d N o d e V i e w S t a t e " > < C o l u m n > 1 4 < / C o l u m n > < L a y e d O u t > t r u e < / L a y e d O u t > < / a : V a l u e > < / a : K e y V a l u e O f D i a g r a m O b j e c t K e y a n y T y p e z b w N T n L X > < / V i e w S t a t e s > < / D i a g r a m M a n a g e r . S e r i a l i z a b l e D i a g r a m > < D i a g r a m M a n a g e r . S e r i a l i z a b l e D i a g r a m > < A d a p t e r   i : t y p e = " M e a s u r e D i a g r a m S a n d b o x A d a p t e r " > < T a b l e N a m e > m e a s u r e s _ t a b l e 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 M e a s u r e s \ t o d a y ' s _ d a t e < / K e y > < / D i a g r a m O b j e c t K e y > < D i a g r a m O b j e c t K e y > < K e y > M e a s u r e s \ t o d a y ' s _ d a t e \ T a g I n f o \ F o r m u l a < / K e y > < / D i a g r a m O b j e c t K e y > < D i a g r a m O b j e c t K e y > < K e y > M e a s u r e s \ t o d a y ' s _ d a t e \ T a g I n f o \ V a l u e < / K e y > < / D i a g r a m O b j e c t K e y > < D i a g r a m O b j e c t K e y > < K e y > C o l u m n s \ C o l u m n 1 < / K e y > < / D i a g r a m O b j e c t K e y > < D i a g r a m O b j e c t K e y > < K e y > C o l u m n s \ C o l u m n 2 < / K e y > < / D i a g r a m O b j e c t K e y > < D i a g r a m O b j e c t K e y > < K e y > C o l u m n s \ C o l u m n 3 < / K e y > < / D i a g r a m O b j e c t K e y > < D i a g r a m O b j e c t K e y > < K e y > C o l u m n s \ C o l u m n 4 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 M e a s u r e s \ t o d a y ' s _ d a t e < / K e y > < / a : K e y > < a : V a l u e   i : t y p e = " M e a s u r e G r i d N o d e V i e w S t a t e " > < L a y e d O u t > t r u e < / L a y e d O u t > < / a : V a l u e > < / a : K e y V a l u e O f D i a g r a m O b j e c t K e y a n y T y p e z b w N T n L X > < a : K e y V a l u e O f D i a g r a m O b j e c t K e y a n y T y p e z b w N T n L X > < a : K e y > < K e y > M e a s u r e s \ t o d a y ' s _ d a t e \ T a g I n f o \ F o r m u l a < / K e y > < / a : K e y > < a : V a l u e   i : t y p e = " M e a s u r e G r i d V i e w S t a t e I D i a g r a m T a g A d d i t i o n a l I n f o " / > < / a : K e y V a l u e O f D i a g r a m O b j e c t K e y a n y T y p e z b w N T n L X > < a : K e y V a l u e O f D i a g r a m O b j e c t K e y a n y T y p e z b w N T n L X > < a : K e y > < K e y > M e a s u r e s \ t o d a y ' s _ d a t e \ T a g I n f o \ V a l u e 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 T a g s \ T a b l e s \ & l t ; T a b l e s \ d r i l l i n g _ e q u i p m e n t _ d a t a & g t ; < / K e y > < / D i a g r a m O b j e c t K e y > < D i a g r a m O b j e c t K e y > < K e y > D y n a m i c   T a g s \ T a b l e s \ & l t ; T a b l e s \ p i p e l i n e _ d a t a & g t ; < / K e y > < / D i a g r a m O b j e c t K e y > < D i a g r a m O b j e c t K e y > < K e y > D y n a m i c   T a g s \ T a b l e s \ & l t ; T a b l e s \ Y R S & g t ; < / K e y > < / D i a g r a m O b j e c t K e y > < D i a g r a m O b j e c t K e y > < K e y > D y n a m i c   T a g s \ T a b l e s \ & l t ; T a b l e s \ s a f e t y _ m o n i t o r i n g _ d a t a _ 1 0 0 _ r o w s   1 & g t ; < / K e y > < / D i a g r a m O b j e c t K e y > < D i a g r a m O b j e c t K e y > < K e y > D y n a m i c   T a g s \ T a b l e s \ & l t ; T a b l e s \ s a f e t y _ m o n i t o r i n g _ d a t a _ 1 0 0 _ r o w s & g t ; < / K e y > < / D i a g r a m O b j e c t K e y > < D i a g r a m O b j e c t K e y > < K e y > D y n a m i c   T a g s \ T a b l e s \ & l t ; T a b l e s \ m a i n t e n a n c e _ c o n d i t i o n _ m o n i t o r i n g _ d a t a & g t ; < / K e y > < / D i a g r a m O b j e c t K e y > < D i a g r a m O b j e c t K e y > < K e y > D y n a m i c   T a g s \ T a b l e s \ & l t ; T a b l e s \ m a i n t e n a n c e _ c o n d i t i o n _ m o n i t o r i n g _ d a t a   1 & g t ; < / K e y > < / D i a g r a m O b j e c t K e y > < D i a g r a m O b j e c t K e y > < K e y > D y n a m i c   T a g s \ T a b l e s \ & l t ; T a b l e s \ p r o d u c t i o n _ e q u i p m e n t _ d a t a & g t ; < / K e y > < / D i a g r a m O b j e c t K e y > < D i a g r a m O b j e c t K e y > < K e y > D y n a m i c   T a g s \ T a b l e s \ & l t ; T a b l e s \ d o w n t i m e _ c o r _ m a t r i x & g t ; < / K e y > < / D i a g r a m O b j e c t K e y > < D i a g r a m O b j e c t K e y > < K e y > D y n a m i c   T a g s \ T a b l e s \ & l t ; T a b l e s \ m e a s u r e s _ t a b l e & g t ; < / K e y > < / D i a g r a m O b j e c t K e y > < D i a g r a m O b j e c t K e y > < K e y > T a b l e s \ d r i l l i n g _ e q u i p m e n t _ d a t a < / K e y > < / D i a g r a m O b j e c t K e y > < D i a g r a m O b j e c t K e y > < K e y > T a b l e s \ d r i l l i n g _ e q u i p m e n t _ d a t a \ C o l u m n s \ D a t e < / K e y > < / D i a g r a m O b j e c t K e y > < D i a g r a m O b j e c t K e y > < K e y > T a b l e s \ d r i l l i n g _ e q u i p m e n t _ d a t a \ C o l u m n s \ t i m e < / K e y > < / D i a g r a m O b j e c t K e y > < D i a g r a m O b j e c t K e y > < K e y > T a b l e s \ d r i l l i n g _ e q u i p m e n t _ d a t a \ C o l u m n s \ D r i l l _ B i t _ R P M < / K e y > < / D i a g r a m O b j e c t K e y > < D i a g r a m O b j e c t K e y > < K e y > T a b l e s \ d r i l l i n g _ e q u i p m e n t _ d a t a \ C o l u m n s \ W e i g h t _ o n _ B i t _ W O B _ t o n s < / K e y > < / D i a g r a m O b j e c t K e y > < D i a g r a m O b j e c t K e y > < K e y > T a b l e s \ d r i l l i n g _ e q u i p m e n t _ d a t a \ C o l u m n s \ R o t a r y _ T o r q u e _ l b _ f t < / K e y > < / D i a g r a m O b j e c t K e y > < D i a g r a m O b j e c t K e y > < K e y > T a b l e s \ d r i l l i n g _ e q u i p m e n t _ d a t a \ C o l u m n s \ D r i l l i n g _ F l u i d _ P r e s s u r e _ p s i < / K e y > < / D i a g r a m O b j e c t K e y > < D i a g r a m O b j e c t K e y > < K e y > T a b l e s \ d r i l l i n g _ e q u i p m e n t _ d a t a \ C o l u m n s \ M u d _ F l o w _ R a t e _ g a l _ p e r _ m i n < / K e y > < / D i a g r a m O b j e c t K e y > < D i a g r a m O b j e c t K e y > < K e y > T a b l e s \ d r i l l i n g _ e q u i p m e n t _ d a t a \ C o l u m n s \ P e n e t r a t i o n _ R a t e _ f t _ p e r _ h o u r < / K e y > < / D i a g r a m O b j e c t K e y > < D i a g r a m O b j e c t K e y > < K e y > T a b l e s \ d r i l l i n g _ e q u i p m e n t _ d a t a \ C o l u m n s \ P u m p _ S p e e d _ s t r o k e s _ p e r _ m i n < / K e y > < / D i a g r a m O b j e c t K e y > < D i a g r a m O b j e c t K e y > < K e y > T a b l e s \ d r i l l i n g _ e q u i p m e n t _ d a t a \ C o l u m n s \ D o w n h o l e _ T e m p e r a t u r e _ F < / K e y > < / D i a g r a m O b j e c t K e y > < D i a g r a m O b j e c t K e y > < K e y > T a b l e s \ d r i l l i n g _ e q u i p m e n t _ d a t a \ C o l u m n s \ D o w n h o l e _ V i b r a t i o n _ H z < / K e y > < / D i a g r a m O b j e c t K e y > < D i a g r a m O b j e c t K e y > < K e y > T a b l e s \ d r i l l i n g _ e q u i p m e n t _ d a t a \ C o l u m n s \ W e l l _ D e p t h _ f t < / K e y > < / D i a g r a m O b j e c t K e y > < D i a g r a m O b j e c t K e y > < K e y > T a b l e s \ d r i l l i n g _ e q u i p m e n t _ d a t a \ C o l u m n s \ D a t e   ( Y e a r ) < / K e y > < / D i a g r a m O b j e c t K e y > < D i a g r a m O b j e c t K e y > < K e y > T a b l e s \ d r i l l i n g _ e q u i p m e n t _ d a t a \ C o l u m n s \ D a t e   ( Q u a r t e r ) < / K e y > < / D i a g r a m O b j e c t K e y > < D i a g r a m O b j e c t K e y > < K e y > T a b l e s \ d r i l l i n g _ e q u i p m e n t _ d a t a \ C o l u m n s \ D a t e   ( M o n t h   I n d e x ) < / K e y > < / D i a g r a m O b j e c t K e y > < D i a g r a m O b j e c t K e y > < K e y > T a b l e s \ d r i l l i n g _ e q u i p m e n t _ d a t a \ C o l u m n s \ D a t e   ( M o n t h ) < / K e y > < / D i a g r a m O b j e c t K e y > < D i a g r a m O b j e c t K e y > < K e y > T a b l e s \ p i p e l i n e _ d a t a < / K e y > < / D i a g r a m O b j e c t K e y > < D i a g r a m O b j e c t K e y > < K e y > T a b l e s \ p i p e l i n e _ d a t a \ C o l u m n s \ P i p e l i n e   F l o w   R a t e   ( b b l / d a y ) < / K e y > < / D i a g r a m O b j e c t K e y > < D i a g r a m O b j e c t K e y > < K e y > T a b l e s \ p i p e l i n e _ d a t a \ C o l u m n s \ P i p e l i n e   P r e s s u r e   ( p s i ) < / K e y > < / D i a g r a m O b j e c t K e y > < D i a g r a m O b j e c t K e y > < K e y > T a b l e s \ p i p e l i n e _ d a t a \ C o l u m n s \ T e m p e r a t u r e   ( � C ) < / K e y > < / D i a g r a m O b j e c t K e y > < D i a g r a m O b j e c t K e y > < K e y > T a b l e s \ p i p e l i n e _ d a t a \ C o l u m n s \ V i b r a t i o n   D a t a   ( H z ) < / K e y > < / D i a g r a m O b j e c t K e y > < D i a g r a m O b j e c t K e y > < K e y > T a b l e s \ p i p e l i n e _ d a t a \ C o l u m n s \ C o r r o s i o n   R a t e   ( m m / y e a r ) < / K e y > < / D i a g r a m O b j e c t K e y > < D i a g r a m O b j e c t K e y > < K e y > T a b l e s \ p i p e l i n e _ d a t a \ C o l u m n s \ L e a k   D e t e c t i o n   ( m A ) < / K e y > < / D i a g r a m O b j e c t K e y > < D i a g r a m O b j e c t K e y > < K e y > T a b l e s \ Y R S < / K e y > < / D i a g r a m O b j e c t K e y > < D i a g r a m O b j e c t K e y > < K e y > T a b l e s \ Y R S \ C o l u m n s \ Y e a r < / K e y > < / D i a g r a m O b j e c t K e y > < D i a g r a m O b j e c t K e y > < K e y > T a b l e s \ s a f e t y _ m o n i t o r i n g _ d a t a _ 1 0 0 _ r o w s   1 < / K e y > < / D i a g r a m O b j e c t K e y > < D i a g r a m O b j e c t K e y > < K e y > T a b l e s \ s a f e t y _ m o n i t o r i n g _ d a t a _ 1 0 0 _ r o w s   1 \ C o l u m n s \ D a t e < / K e y > < / D i a g r a m O b j e c t K e y > < D i a g r a m O b j e c t K e y > < K e y > T a b l e s \ s a f e t y _ m o n i t o r i n g _ d a t a _ 1 0 0 _ r o w s   1 \ C o l u m n s \ t i m e < / K e y > < / D i a g r a m O b j e c t K e y > < D i a g r a m O b j e c t K e y > < K e y > T a b l e s \ s a f e t y _ m o n i t o r i n g _ d a t a _ 1 0 0 _ r o w s   1 \ C o l u m n s \ H y d r o g e n S u l p h i d e _ c o n c e n t r a t i o n ( p p m ) < / K e y > < / D i a g r a m O b j e c t K e y > < D i a g r a m O b j e c t K e y > < K e y > T a b l e s \ s a f e t y _ m o n i t o r i n g _ d a t a _ 1 0 0 _ r o w s   1 \ C o l u m n s \ m e t h a n e _ c o n c e n t r a t i o n ( p p m ) < / K e y > < / D i a g r a m O b j e c t K e y > < D i a g r a m O b j e c t K e y > < K e y > T a b l e s \ s a f e t y _ m o n i t o r i n g _ d a t a _ 1 0 0 _ r o w s   1 \ C o l u m n s \ P R V . E v e n t s < / K e y > < / D i a g r a m O b j e c t K e y > < D i a g r a m O b j e c t K e y > < K e y > T a b l e s \ s a f e t y _ m o n i t o r i n g _ d a t a _ 1 0 0 _ r o w s   1 \ C o l u m n s \ F i r e . S m o k e . D e t e c t i o n . . S t a t u s . < / K e y > < / D i a g r a m O b j e c t K e y > < D i a g r a m O b j e c t K e y > < K e y > T a b l e s \ s a f e t y _ m o n i t o r i n g _ d a t a _ 1 0 0 _ r o w s   1 \ C o l u m n s \ B O P . S t a t u s < / K e y > < / D i a g r a m O b j e c t K e y > < D i a g r a m O b j e c t K e y > < K e y > T a b l e s \ s a f e t y _ m o n i t o r i n g _ d a t a _ 1 0 0 _ r o w s   1 \ C o l u m n s \ g a s _ c o n c e n t r a t i o n ( p p m ) < / K e y > < / D i a g r a m O b j e c t K e y > < D i a g r a m O b j e c t K e y > < K e y > T a b l e s \ s a f e t y _ m o n i t o r i n g _ d a t a _ 1 0 0 _ r o w s   1 \ C o l u m n s \ Y e a r < / K e y > < / D i a g r a m O b j e c t K e y > < D i a g r a m O b j e c t K e y > < K e y > T a b l e s \ s a f e t y _ m o n i t o r i n g _ d a t a _ 1 0 0 _ r o w s   1 \ M e a s u r e s \ S u m   o f   P R V . E v e n t s < / K e y > < / D i a g r a m O b j e c t K e y > < D i a g r a m O b j e c t K e y > < K e y > T a b l e s \ s a f e t y _ m o n i t o r i n g _ d a t a _ 1 0 0 _ r o w s   1 \ S u m   o f   P R V . E v e n t s \ A d d i t i o n a l   I n f o \ I m p l i c i t   M e a s u r e < / K e y > < / D i a g r a m O b j e c t K e y > < D i a g r a m O b j e c t K e y > < K e y > T a b l e s \ s a f e t y _ m o n i t o r i n g _ d a t a _ 1 0 0 _ r o w s < / K e y > < / D i a g r a m O b j e c t K e y > < D i a g r a m O b j e c t K e y > < K e y > T a b l e s \ s a f e t y _ m o n i t o r i n g _ d a t a _ 1 0 0 _ r o w s \ C o l u m n s \ D a t e < / K e y > < / D i a g r a m O b j e c t K e y > < D i a g r a m O b j e c t K e y > < K e y > T a b l e s \ s a f e t y _ m o n i t o r i n g _ d a t a _ 1 0 0 _ r o w s \ C o l u m n s \ t i m e < / K e y > < / D i a g r a m O b j e c t K e y > < D i a g r a m O b j e c t K e y > < K e y > T a b l e s \ s a f e t y _ m o n i t o r i n g _ d a t a _ 1 0 0 _ r o w s \ C o l u m n s \ H y d r o g e n S u l p h i d e _ c o n c e n t r a t i o n ( p p m ) < / K e y > < / D i a g r a m O b j e c t K e y > < D i a g r a m O b j e c t K e y > < K e y > T a b l e s \ s a f e t y _ m o n i t o r i n g _ d a t a _ 1 0 0 _ r o w s \ C o l u m n s \ m e t h a n e _ c o n c e n t r a t i o n ( p p m ) < / K e y > < / D i a g r a m O b j e c t K e y > < D i a g r a m O b j e c t K e y > < K e y > T a b l e s \ s a f e t y _ m o n i t o r i n g _ d a t a _ 1 0 0 _ r o w s \ C o l u m n s \ P R V . E v e n t s < / K e y > < / D i a g r a m O b j e c t K e y > < D i a g r a m O b j e c t K e y > < K e y > T a b l e s \ s a f e t y _ m o n i t o r i n g _ d a t a _ 1 0 0 _ r o w s \ C o l u m n s \ F i r e . S m o k e . D e t e c t i o n . . S t a t u s . < / K e y > < / D i a g r a m O b j e c t K e y > < D i a g r a m O b j e c t K e y > < K e y > T a b l e s \ s a f e t y _ m o n i t o r i n g _ d a t a _ 1 0 0 _ r o w s \ C o l u m n s \ B O P . S t a t u s < / K e y > < / D i a g r a m O b j e c t K e y > < D i a g r a m O b j e c t K e y > < K e y > T a b l e s \ s a f e t y _ m o n i t o r i n g _ d a t a _ 1 0 0 _ r o w s \ C o l u m n s \ g a s _ c o n c e n t r a t i o n ( p p m ) < / K e y > < / D i a g r a m O b j e c t K e y > < D i a g r a m O b j e c t K e y > < K e y > T a b l e s \ s a f e t y _ m o n i t o r i n g _ d a t a _ 1 0 0 _ r o w s \ C o l u m n s \ Y e a r < / K e y > < / D i a g r a m O b j e c t K e y > < D i a g r a m O b j e c t K e y > < K e y > T a b l e s \ s a f e t y _ m o n i t o r i n g _ d a t a _ 1 0 0 _ r o w s \ C o l u m n s \ D a t e   ( Y e a r ) < / K e y > < / D i a g r a m O b j e c t K e y > < D i a g r a m O b j e c t K e y > < K e y > T a b l e s \ s a f e t y _ m o n i t o r i n g _ d a t a _ 1 0 0 _ r o w s \ C o l u m n s \ D a t e   ( Q u a r t e r ) < / K e y > < / D i a g r a m O b j e c t K e y > < D i a g r a m O b j e c t K e y > < K e y > T a b l e s \ s a f e t y _ m o n i t o r i n g _ d a t a _ 1 0 0 _ r o w s \ C o l u m n s \ D a t e   ( M o n t h   I n d e x ) < / K e y > < / D i a g r a m O b j e c t K e y > < D i a g r a m O b j e c t K e y > < K e y > T a b l e s \ s a f e t y _ m o n i t o r i n g _ d a t a _ 1 0 0 _ r o w s \ C o l u m n s \ D a t e   ( M o n t h ) < / K e y > < / D i a g r a m O b j e c t K e y > < D i a g r a m O b j e c t K e y > < K e y > T a b l e s \ s a f e t y _ m o n i t o r i n g _ d a t a _ 1 0 0 _ r o w s \ M e a s u r e s \ S u m   o f   g a s _ c o n c e n t r a t i o n ( p p m ) < / K e y > < / D i a g r a m O b j e c t K e y > < D i a g r a m O b j e c t K e y > < K e y > T a b l e s \ s a f e t y _ m o n i t o r i n g _ d a t a _ 1 0 0 _ r o w s \ S u m   o f   g a s _ c o n c e n t r a t i o n ( p p m ) \ A d d i t i o n a l   I n f o \ I m p l i c i t   M e a s u r e < / K e y > < / D i a g r a m O b j e c t K e y > < D i a g r a m O b j e c t K e y > < K e y > T a b l e s \ s a f e t y _ m o n i t o r i n g _ d a t a _ 1 0 0 _ r o w s \ M e a s u r e s \ S u m   o f   P R V . E v e n t s   2 < / K e y > < / D i a g r a m O b j e c t K e y > < D i a g r a m O b j e c t K e y > < K e y > T a b l e s \ s a f e t y _ m o n i t o r i n g _ d a t a _ 1 0 0 _ r o w s \ S u m   o f   P R V . E v e n t s   2 \ A d d i t i o n a l   I n f o \ I m p l i c i t   M e a s u r e < / K e y > < / D i a g r a m O b j e c t K e y > < D i a g r a m O b j e c t K e y > < K e y > T a b l e s \ s a f e t y _ m o n i t o r i n g _ d a t a _ 1 0 0 _ r o w s \ M e a s u r e s \ A v e r a g e   o f   g a s _ c o n c e n t r a t i o n ( p p m ) < / K e y > < / D i a g r a m O b j e c t K e y > < D i a g r a m O b j e c t K e y > < K e y > T a b l e s \ s a f e t y _ m o n i t o r i n g _ d a t a _ 1 0 0 _ r o w s \ A v e r a g e   o f   g a s _ c o n c e n t r a t i o n ( p p m ) \ A d d i t i o n a l   I n f o \ I m p l i c i t   M e a s u r e < / K e y > < / D i a g r a m O b j e c t K e y > < D i a g r a m O b j e c t K e y > < K e y > T a b l e s \ s a f e t y _ m o n i t o r i n g _ d a t a _ 1 0 0 _ r o w s \ M e a s u r e s \ C o u n t   o f   P R V . E v e n t s < / K e y > < / D i a g r a m O b j e c t K e y > < D i a g r a m O b j e c t K e y > < K e y > T a b l e s \ s a f e t y _ m o n i t o r i n g _ d a t a _ 1 0 0 _ r o w s \ C o u n t   o f   P R V . E v e n t s \ A d d i t i o n a l   I n f o \ I m p l i c i t   M e a s u r e < / K e y > < / D i a g r a m O b j e c t K e y > < D i a g r a m O b j e c t K e y > < K e y > T a b l e s \ m a i n t e n a n c e _ c o n d i t i o n _ m o n i t o r i n g _ d a t a < / K e y > < / D i a g r a m O b j e c t K e y > < D i a g r a m O b j e c t K e y > < K e y > T a b l e s \ m a i n t e n a n c e _ c o n d i t i o n _ m o n i t o r i n g _ d a t a \ C o l u m n s \ D a t e < / K e y > < / D i a g r a m O b j e c t K e y > < D i a g r a m O b j e c t K e y > < K e y > T a b l e s \ m a i n t e n a n c e _ c o n d i t i o n _ m o n i t o r i n g _ d a t a \ C o l u m n s \ t i m e < / K e y > < / D i a g r a m O b j e c t K e y > < D i a g r a m O b j e c t K e y > < K e y > T a b l e s \ m a i n t e n a n c e _ c o n d i t i o n _ m o n i t o r i n g _ d a t a \ C o l u m n s \ V i b r a t i o n _ L e v e l s _ H z < / K e y > < / D i a g r a m O b j e c t K e y > < D i a g r a m O b j e c t K e y > < K e y > T a b l e s \ m a i n t e n a n c e _ c o n d i t i o n _ m o n i t o r i n g _ d a t a \ C o l u m n s \ O i l _ V i s c o s i t y _ c S t < / K e y > < / D i a g r a m O b j e c t K e y > < D i a g r a m O b j e c t K e y > < K e y > T a b l e s \ m a i n t e n a n c e _ c o n d i t i o n _ m o n i t o r i n g _ d a t a \ C o l u m n s \ O i l _ W a t e r _ C o n t e n t _ p e r c e n t < / K e y > < / D i a g r a m O b j e c t K e y > < D i a g r a m O b j e c t K e y > < K e y > T a b l e s \ m a i n t e n a n c e _ c o n d i t i o n _ m o n i t o r i n g _ d a t a \ C o l u m n s \ O i l _ P a r t i c l e _ C o u n t _ p e r _ m L < / K e y > < / D i a g r a m O b j e c t K e y > < D i a g r a m O b j e c t K e y > < K e y > T a b l e s \ m a i n t e n a n c e _ c o n d i t i o n _ m o n i t o r i n g _ d a t a \ C o l u m n s \ B e a r i n g _ T e m p e r a t u r e _ F < / K e y > < / D i a g r a m O b j e c t K e y > < D i a g r a m O b j e c t K e y > < K e y > T a b l e s \ m a i n t e n a n c e _ c o n d i t i o n _ m o n i t o r i n g _ d a t a \ C o l u m n s \ M o t o r _ C u r r e n t _ a m p s < / K e y > < / D i a g r a m O b j e c t K e y > < D i a g r a m O b j e c t K e y > < K e y > T a b l e s \ m a i n t e n a n c e _ c o n d i t i o n _ m o n i t o r i n g _ d a t a \ C o l u m n s \ V a l v e _ P o s i t i o n _ p e r c e n t < / K e y > < / D i a g r a m O b j e c t K e y > < D i a g r a m O b j e c t K e y > < K e y > T a b l e s \ m a i n t e n a n c e _ c o n d i t i o n _ m o n i t o r i n g _ d a t a \ C o l u m n s \ P u m p _ E f f i c i e n c y _ p e r c e n t < / K e y > < / D i a g r a m O b j e c t K e y > < D i a g r a m O b j e c t K e y > < K e y > T a b l e s \ m a i n t e n a n c e _ c o n d i t i o n _ m o n i t o r i n g _ d a t a \ C o l u m n s \ D o w n t i m e _ D u r a t i o n _ m i n u t e s < / K e y > < / D i a g r a m O b j e c t K e y > < D i a g r a m O b j e c t K e y > < K e y > T a b l e s \ m a i n t e n a n c e _ c o n d i t i o n _ m o n i t o r i n g _ d a t a \ C o l u m n s \ Y e a r < / K e y > < / D i a g r a m O b j e c t K e y > < D i a g r a m O b j e c t K e y > < K e y > T a b l e s \ m a i n t e n a n c e _ c o n d i t i o n _ m o n i t o r i n g _ d a t a \ C o l u m n s \ D a t e   ( Y e a r ) < / K e y > < / D i a g r a m O b j e c t K e y > < D i a g r a m O b j e c t K e y > < K e y > T a b l e s \ m a i n t e n a n c e _ c o n d i t i o n _ m o n i t o r i n g _ d a t a \ C o l u m n s \ D a t e   ( Q u a r t e r ) < / K e y > < / D i a g r a m O b j e c t K e y > < D i a g r a m O b j e c t K e y > < K e y > T a b l e s \ m a i n t e n a n c e _ c o n d i t i o n _ m o n i t o r i n g _ d a t a \ C o l u m n s \ D a t e   ( M o n t h   I n d e x ) < / K e y > < / D i a g r a m O b j e c t K e y > < D i a g r a m O b j e c t K e y > < K e y > T a b l e s \ m a i n t e n a n c e _ c o n d i t i o n _ m o n i t o r i n g _ d a t a \ C o l u m n s \ D a t e   ( M o n t h ) < / K e y > < / D i a g r a m O b j e c t K e y > < D i a g r a m O b j e c t K e y > < K e y > T a b l e s \ m a i n t e n a n c e _ c o n d i t i o n _ m o n i t o r i n g _ d a t a \ M e a s u r e s \ S u m   o f   D o w n t i m e _ D u r a t i o n _ m i n u t e s < / K e y > < / D i a g r a m O b j e c t K e y > < D i a g r a m O b j e c t K e y > < K e y > T a b l e s \ m a i n t e n a n c e _ c o n d i t i o n _ m o n i t o r i n g _ d a t a \ S u m   o f   D o w n t i m e _ D u r a t i o n _ m i n u t e s \ A d d i t i o n a l   I n f o \ I m p l i c i t   M e a s u r e < / K e y > < / D i a g r a m O b j e c t K e y > < D i a g r a m O b j e c t K e y > < K e y > T a b l e s \ m a i n t e n a n c e _ c o n d i t i o n _ m o n i t o r i n g _ d a t a \ M e a s u r e s \ S u m   o f   O i l _ V i s c o s i t y _ c S t < / K e y > < / D i a g r a m O b j e c t K e y > < D i a g r a m O b j e c t K e y > < K e y > T a b l e s \ m a i n t e n a n c e _ c o n d i t i o n _ m o n i t o r i n g _ d a t a \ S u m   o f   O i l _ V i s c o s i t y _ c S t \ A d d i t i o n a l   I n f o \ I m p l i c i t   M e a s u r e < / K e y > < / D i a g r a m O b j e c t K e y > < D i a g r a m O b j e c t K e y > < K e y > T a b l e s \ m a i n t e n a n c e _ c o n d i t i o n _ m o n i t o r i n g _ d a t a \ M e a s u r e s \ S u m   o f   B e a r i n g _ T e m p e r a t u r e _ F < / K e y > < / D i a g r a m O b j e c t K e y > < D i a g r a m O b j e c t K e y > < K e y > T a b l e s \ m a i n t e n a n c e _ c o n d i t i o n _ m o n i t o r i n g _ d a t a \ S u m   o f   B e a r i n g _ T e m p e r a t u r e _ F \ A d d i t i o n a l   I n f o \ I m p l i c i t   M e a s u r e < / K e y > < / D i a g r a m O b j e c t K e y > < D i a g r a m O b j e c t K e y > < K e y > T a b l e s \ m a i n t e n a n c e _ c o n d i t i o n _ m o n i t o r i n g _ d a t a \ M e a s u r e s \ A v e r a g e   o f   O i l _ V i s c o s i t y _ c S t < / K e y > < / D i a g r a m O b j e c t K e y > < D i a g r a m O b j e c t K e y > < K e y > T a b l e s \ m a i n t e n a n c e _ c o n d i t i o n _ m o n i t o r i n g _ d a t a \ A v e r a g e   o f   O i l _ V i s c o s i t y _ c S t \ A d d i t i o n a l   I n f o \ I m p l i c i t   M e a s u r e < / K e y > < / D i a g r a m O b j e c t K e y > < D i a g r a m O b j e c t K e y > < K e y > T a b l e s \ m a i n t e n a n c e _ c o n d i t i o n _ m o n i t o r i n g _ d a t a \ M e a s u r e s \ A v e r a g e   o f   D o w n t i m e _ D u r a t i o n _ m i n u t e s < / K e y > < / D i a g r a m O b j e c t K e y > < D i a g r a m O b j e c t K e y > < K e y > T a b l e s \ m a i n t e n a n c e _ c o n d i t i o n _ m o n i t o r i n g _ d a t a \ A v e r a g e   o f   D o w n t i m e _ D u r a t i o n _ m i n u t e s \ A d d i t i o n a l   I n f o \ I m p l i c i t   M e a s u r e < / K e y > < / D i a g r a m O b j e c t K e y > < D i a g r a m O b j e c t K e y > < K e y > T a b l e s \ m a i n t e n a n c e _ c o n d i t i o n _ m o n i t o r i n g _ d a t a \ M e a s u r e s \ A v e r a g e   o f   B e a r i n g _ T e m p e r a t u r e _ F < / K e y > < / D i a g r a m O b j e c t K e y > < D i a g r a m O b j e c t K e y > < K e y > T a b l e s \ m a i n t e n a n c e _ c o n d i t i o n _ m o n i t o r i n g _ d a t a \ A v e r a g e   o f   B e a r i n g _ T e m p e r a t u r e _ F \ A d d i t i o n a l   I n f o \ I m p l i c i t   M e a s u r e < / K e y > < / D i a g r a m O b j e c t K e y > < D i a g r a m O b j e c t K e y > < K e y > T a b l e s \ m a i n t e n a n c e _ c o n d i t i o n _ m o n i t o r i n g _ d a t a   1 < / K e y > < / D i a g r a m O b j e c t K e y > < D i a g r a m O b j e c t K e y > < K e y > T a b l e s \ m a i n t e n a n c e _ c o n d i t i o n _ m o n i t o r i n g _ d a t a   1 \ C o l u m n s \ D a t e < / K e y > < / D i a g r a m O b j e c t K e y > < D i a g r a m O b j e c t K e y > < K e y > T a b l e s \ m a i n t e n a n c e _ c o n d i t i o n _ m o n i t o r i n g _ d a t a   1 \ C o l u m n s \ t i m e < / K e y > < / D i a g r a m O b j e c t K e y > < D i a g r a m O b j e c t K e y > < K e y > T a b l e s \ m a i n t e n a n c e _ c o n d i t i o n _ m o n i t o r i n g _ d a t a   1 \ C o l u m n s \ N o r m a l i z e d _ v i b r a t i o n _ l e v < / K e y > < / D i a g r a m O b j e c t K e y > < D i a g r a m O b j e c t K e y > < K e y > T a b l e s \ m a i n t e n a n c e _ c o n d i t i o n _ m o n i t o r i n g _ d a t a   1 \ C o l u m n s \ V i b r a t i o n _ L e v e l s _ H z < / K e y > < / D i a g r a m O b j e c t K e y > < D i a g r a m O b j e c t K e y > < K e y > T a b l e s \ m a i n t e n a n c e _ c o n d i t i o n _ m o n i t o r i n g _ d a t a   1 \ C o l u m n s \ O i l _ V i s c o s i t y _ c S t < / K e y > < / D i a g r a m O b j e c t K e y > < D i a g r a m O b j e c t K e y > < K e y > T a b l e s \ m a i n t e n a n c e _ c o n d i t i o n _ m o n i t o r i n g _ d a t a   1 \ C o l u m n s \ O i l _ W a t e r _ C o n t e n t _ p e r c e n t < / K e y > < / D i a g r a m O b j e c t K e y > < D i a g r a m O b j e c t K e y > < K e y > T a b l e s \ m a i n t e n a n c e _ c o n d i t i o n _ m o n i t o r i n g _ d a t a   1 \ C o l u m n s \ O i l _ P a r t i c l e _ C o u n t _ p e r _ m L < / K e y > < / D i a g r a m O b j e c t K e y > < D i a g r a m O b j e c t K e y > < K e y > T a b l e s \ m a i n t e n a n c e _ c o n d i t i o n _ m o n i t o r i n g _ d a t a   1 \ C o l u m n s \ B e a r i n g _ T e m p e r a t u r e _ C < / K e y > < / D i a g r a m O b j e c t K e y > < D i a g r a m O b j e c t K e y > < K e y > T a b l e s \ m a i n t e n a n c e _ c o n d i t i o n _ m o n i t o r i n g _ d a t a   1 \ C o l u m n s \ B e a r i n g _ T e m p e r a t u r e _ F < / K e y > < / D i a g r a m O b j e c t K e y > < D i a g r a m O b j e c t K e y > < K e y > T a b l e s \ m a i n t e n a n c e _ c o n d i t i o n _ m o n i t o r i n g _ d a t a   1 \ C o l u m n s \ M o t o r _ C u r r e n t _ a m p s < / K e y > < / D i a g r a m O b j e c t K e y > < D i a g r a m O b j e c t K e y > < K e y > T a b l e s \ m a i n t e n a n c e _ c o n d i t i o n _ m o n i t o r i n g _ d a t a   1 \ C o l u m n s \ V a l v e _ P o s i t i o n _ p e r c e n t < / K e y > < / D i a g r a m O b j e c t K e y > < D i a g r a m O b j e c t K e y > < K e y > T a b l e s \ m a i n t e n a n c e _ c o n d i t i o n _ m o n i t o r i n g _ d a t a   1 \ C o l u m n s \ P u m p _ E f f i c i e n c y _ p e r c e n t < / K e y > < / D i a g r a m O b j e c t K e y > < D i a g r a m O b j e c t K e y > < K e y > T a b l e s \ m a i n t e n a n c e _ c o n d i t i o n _ m o n i t o r i n g _ d a t a   1 \ C o l u m n s \ D o w n t i m e _ D u r a t i o n _ m i n u t e s < / K e y > < / D i a g r a m O b j e c t K e y > < D i a g r a m O b j e c t K e y > < K e y > T a b l e s \ m a i n t e n a n c e _ c o n d i t i o n _ m o n i t o r i n g _ d a t a   1 \ C o l u m n s \ Y e a r < / K e y > < / D i a g r a m O b j e c t K e y > < D i a g r a m O b j e c t K e y > < K e y > T a b l e s \ m a i n t e n a n c e _ c o n d i t i o n _ m o n i t o r i n g _ d a t a   1 \ C o l u m n s \ D a t e   ( Y e a r ) < / K e y > < / D i a g r a m O b j e c t K e y > < D i a g r a m O b j e c t K e y > < K e y > T a b l e s \ m a i n t e n a n c e _ c o n d i t i o n _ m o n i t o r i n g _ d a t a   1 \ C o l u m n s \ D a t e   ( Q u a r t e r ) < / K e y > < / D i a g r a m O b j e c t K e y > < D i a g r a m O b j e c t K e y > < K e y > T a b l e s \ m a i n t e n a n c e _ c o n d i t i o n _ m o n i t o r i n g _ d a t a   1 \ C o l u m n s \ D a t e   ( M o n t h   I n d e x ) < / K e y > < / D i a g r a m O b j e c t K e y > < D i a g r a m O b j e c t K e y > < K e y > T a b l e s \ m a i n t e n a n c e _ c o n d i t i o n _ m o n i t o r i n g _ d a t a   1 \ C o l u m n s \ D a t e   ( M o n t h ) < / K e y > < / D i a g r a m O b j e c t K e y > < D i a g r a m O b j e c t K e y > < K e y > T a b l e s \ m a i n t e n a n c e _ c o n d i t i o n _ m o n i t o r i n g _ d a t a   1 \ M e a s u r e s \ S u m   o f   B e a r i n g _ T e m p e r a t u r e _ C < / K e y > < / D i a g r a m O b j e c t K e y > < D i a g r a m O b j e c t K e y > < K e y > T a b l e s \ m a i n t e n a n c e _ c o n d i t i o n _ m o n i t o r i n g _ d a t a   1 \ S u m   o f   B e a r i n g _ T e m p e r a t u r e _ C \ A d d i t i o n a l   I n f o \ I m p l i c i t   M e a s u r e < / K e y > < / D i a g r a m O b j e c t K e y > < D i a g r a m O b j e c t K e y > < K e y > T a b l e s \ p r o d u c t i o n _ e q u i p m e n t _ d a t a < / K e y > < / D i a g r a m O b j e c t K e y > < D i a g r a m O b j e c t K e y > < K e y > T a b l e s \ p r o d u c t i o n _ e q u i p m e n t _ d a t a \ C o l u m n s \ D a t e < / K e y > < / D i a g r a m O b j e c t K e y > < D i a g r a m O b j e c t K e y > < K e y > T a b l e s \ p r o d u c t i o n _ e q u i p m e n t _ d a t a \ C o l u m n s \ t i m e < / K e y > < / D i a g r a m O b j e c t K e y > < D i a g r a m O b j e c t K e y > < K e y > T a b l e s \ p r o d u c t i o n _ e q u i p m e n t _ d a t a \ C o l u m n s \ F l o w _ R a t e _ b a r r e l s _ p e r _ d a y < / K e y > < / D i a g r a m O b j e c t K e y > < D i a g r a m O b j e c t K e y > < K e y > T a b l e s \ p r o d u c t i o n _ e q u i p m e n t _ d a t a \ C o l u m n s \ W e l l h e a d _ P r e s s u r e _ p s i < / K e y > < / D i a g r a m O b j e c t K e y > < D i a g r a m O b j e c t K e y > < K e y > T a b l e s \ p r o d u c t i o n _ e q u i p m e n t _ d a t a \ C o l u m n s \ T e m p e r a t u r e _ F < / K e y > < / D i a g r a m O b j e c t K e y > < D i a g r a m O b j e c t K e y > < K e y > T a b l e s \ p r o d u c t i o n _ e q u i p m e n t _ d a t a \ C o l u m n s \ G a s _ t o _ O i l _ R a t i o _ s c f _ p e r _ b b l < / K e y > < / D i a g r a m O b j e c t K e y > < D i a g r a m O b j e c t K e y > < K e y > T a b l e s \ p r o d u c t i o n _ e q u i p m e n t _ d a t a \ C o l u m n s \ W a t e r _ C u t _ p e r c e n t < / K e y > < / D i a g r a m O b j e c t K e y > < D i a g r a m O b j e c t K e y > < K e y > T a b l e s \ p r o d u c t i o n _ e q u i p m e n t _ d a t a \ C o l u m n s \ C h o k e _ S i z e _ i n c h e s < / K e y > < / D i a g r a m O b j e c t K e y > < D i a g r a m O b j e c t K e y > < K e y > T a b l e s \ p r o d u c t i o n _ e q u i p m e n t _ d a t a \ C o l u m n s \ C o m p r e s s o r _ O u t p u t _ c u b i c _ f e e t _ p e r _ m i n < / K e y > < / D i a g r a m O b j e c t K e y > < D i a g r a m O b j e c t K e y > < K e y > T a b l e s \ p r o d u c t i o n _ e q u i p m e n t _ d a t a \ C o l u m n s \ S e p a r a t o r _ P r e s s u r e _ p s i < / K e y > < / D i a g r a m O b j e c t K e y > < D i a g r a m O b j e c t K e y > < K e y > T a b l e s \ p r o d u c t i o n _ e q u i p m e n t _ d a t a \ C o l u m n s \ T a n k _ L e v e l _ g a l l o n s < / K e y > < / D i a g r a m O b j e c t K e y > < D i a g r a m O b j e c t K e y > < K e y > T a b l e s \ p r o d u c t i o n _ e q u i p m e n t _ d a t a \ C o l u m n s \ Y e a r < / K e y > < / D i a g r a m O b j e c t K e y > < D i a g r a m O b j e c t K e y > < K e y > T a b l e s \ p r o d u c t i o n _ e q u i p m e n t _ d a t a \ C o l u m n s \ D a t e   ( Y e a r ) < / K e y > < / D i a g r a m O b j e c t K e y > < D i a g r a m O b j e c t K e y > < K e y > T a b l e s \ p r o d u c t i o n _ e q u i p m e n t _ d a t a \ C o l u m n s \ D a t e   ( Q u a r t e r ) < / K e y > < / D i a g r a m O b j e c t K e y > < D i a g r a m O b j e c t K e y > < K e y > T a b l e s \ p r o d u c t i o n _ e q u i p m e n t _ d a t a \ C o l u m n s \ D a t e   ( M o n t h   I n d e x ) < / K e y > < / D i a g r a m O b j e c t K e y > < D i a g r a m O b j e c t K e y > < K e y > T a b l e s \ p r o d u c t i o n _ e q u i p m e n t _ d a t a \ C o l u m n s \ D a t e   ( M o n t h ) < / K e y > < / D i a g r a m O b j e c t K e y > < D i a g r a m O b j e c t K e y > < K e y > T a b l e s \ p r o d u c t i o n _ e q u i p m e n t _ d a t a \ M e a s u r e s \ S u m   o f   F l o w _ R a t e _ b a r r e l s _ p e r _ d a y < / K e y > < / D i a g r a m O b j e c t K e y > < D i a g r a m O b j e c t K e y > < K e y > T a b l e s \ p r o d u c t i o n _ e q u i p m e n t _ d a t a \ S u m   o f   F l o w _ R a t e _ b a r r e l s _ p e r _ d a y \ A d d i t i o n a l   I n f o \ I m p l i c i t   M e a s u r e < / K e y > < / D i a g r a m O b j e c t K e y > < D i a g r a m O b j e c t K e y > < K e y > T a b l e s \ p r o d u c t i o n _ e q u i p m e n t _ d a t a \ M e a s u r e s \ S u m   o f   W e l l h e a d _ P r e s s u r e _ p s i < / K e y > < / D i a g r a m O b j e c t K e y > < D i a g r a m O b j e c t K e y > < K e y > T a b l e s \ p r o d u c t i o n _ e q u i p m e n t _ d a t a \ S u m   o f   W e l l h e a d _ P r e s s u r e _ p s i \ A d d i t i o n a l   I n f o \ I m p l i c i t   M e a s u r e < / K e y > < / D i a g r a m O b j e c t K e y > < D i a g r a m O b j e c t K e y > < K e y > T a b l e s \ p r o d u c t i o n _ e q u i p m e n t _ d a t a \ M e a s u r e s \ A v e r a g e   o f   F l o w _ R a t e _ b a r r e l s _ p e r _ d a y < / K e y > < / D i a g r a m O b j e c t K e y > < D i a g r a m O b j e c t K e y > < K e y > T a b l e s \ p r o d u c t i o n _ e q u i p m e n t _ d a t a \ A v e r a g e   o f   F l o w _ R a t e _ b a r r e l s _ p e r _ d a y \ A d d i t i o n a l   I n f o \ I m p l i c i t   M e a s u r e < / K e y > < / D i a g r a m O b j e c t K e y > < D i a g r a m O b j e c t K e y > < K e y > T a b l e s \ p r o d u c t i o n _ e q u i p m e n t _ d a t a \ M e a s u r e s \ A v e r a g e   o f   W e l l h e a d _ P r e s s u r e _ p s i < / K e y > < / D i a g r a m O b j e c t K e y > < D i a g r a m O b j e c t K e y > < K e y > T a b l e s \ p r o d u c t i o n _ e q u i p m e n t _ d a t a \ A v e r a g e   o f   W e l l h e a d _ P r e s s u r e _ p s i \ A d d i t i o n a l   I n f o \ I m p l i c i t   M e a s u r e < / K e y > < / D i a g r a m O b j e c t K e y > < D i a g r a m O b j e c t K e y > < K e y > T a b l e s \ d o w n t i m e _ c o r _ m a t r i x < / K e y > < / D i a g r a m O b j e c t K e y > < D i a g r a m O b j e c t K e y > < K e y > T a b l e s \ d o w n t i m e _ c o r _ m a t r i x \ C o l u m n s \ C o l u m n 1 < / K e y > < / D i a g r a m O b j e c t K e y > < D i a g r a m O b j e c t K e y > < K e y > T a b l e s \ d o w n t i m e _ c o r _ m a t r i x \ C o l u m n s \ C o l u m n 2 < / K e y > < / D i a g r a m O b j e c t K e y > < D i a g r a m O b j e c t K e y > < K e y > T a b l e s \ d o w n t i m e _ c o r _ m a t r i x \ C o l u m n s \ 1 < / K e y > < / D i a g r a m O b j e c t K e y > < D i a g r a m O b j e c t K e y > < K e y > T a b l e s \ d o w n t i m e _ c o r _ m a t r i x \ C o l u m n s \ 2 < / K e y > < / D i a g r a m O b j e c t K e y > < D i a g r a m O b j e c t K e y > < K e y > T a b l e s \ d o w n t i m e _ c o r _ m a t r i x \ C o l u m n s \ 3 < / K e y > < / D i a g r a m O b j e c t K e y > < D i a g r a m O b j e c t K e y > < K e y > T a b l e s \ d o w n t i m e _ c o r _ m a t r i x \ C o l u m n s \ 4 < / K e y > < / D i a g r a m O b j e c t K e y > < D i a g r a m O b j e c t K e y > < K e y > T a b l e s \ d o w n t i m e _ c o r _ m a t r i x \ C o l u m n s \ 5 < / K e y > < / D i a g r a m O b j e c t K e y > < D i a g r a m O b j e c t K e y > < K e y > T a b l e s \ d o w n t i m e _ c o r _ m a t r i x \ C o l u m n s \ 6 < / K e y > < / D i a g r a m O b j e c t K e y > < D i a g r a m O b j e c t K e y > < K e y > T a b l e s \ d o w n t i m e _ c o r _ m a t r i x \ C o l u m n s \ 7 < / K e y > < / D i a g r a m O b j e c t K e y > < D i a g r a m O b j e c t K e y > < K e y > T a b l e s \ d o w n t i m e _ c o r _ m a t r i x \ C o l u m n s \ 8 < / K e y > < / D i a g r a m O b j e c t K e y > < D i a g r a m O b j e c t K e y > < K e y > T a b l e s \ d o w n t i m e _ c o r _ m a t r i x \ C o l u m n s \ 9 < / K e y > < / D i a g r a m O b j e c t K e y > < D i a g r a m O b j e c t K e y > < K e y > T a b l e s \ d o w n t i m e _ c o r _ m a t r i x \ C o l u m n s \ 1 0 < / K e y > < / D i a g r a m O b j e c t K e y > < D i a g r a m O b j e c t K e y > < K e y > T a b l e s \ d o w n t i m e _ c o r _ m a t r i x \ C o l u m n s \ 1 1 < / K e y > < / D i a g r a m O b j e c t K e y > < D i a g r a m O b j e c t K e y > < K e y > T a b l e s \ d o w n t i m e _ c o r _ m a t r i x \ C o l u m n s \ 1 2 < / K e y > < / D i a g r a m O b j e c t K e y > < D i a g r a m O b j e c t K e y > < K e y > T a b l e s \ d o w n t i m e _ c o r _ m a t r i x \ C o l u m n s \ 1 3 < / K e y > < / D i a g r a m O b j e c t K e y > < D i a g r a m O b j e c t K e y > < K e y > T a b l e s \ m e a s u r e s _ t a b l e < / K e y > < / D i a g r a m O b j e c t K e y > < D i a g r a m O b j e c t K e y > < K e y > T a b l e s \ m e a s u r e s _ t a b l e \ C o l u m n s \ C o l u m n 1 < / K e y > < / D i a g r a m O b j e c t K e y > < D i a g r a m O b j e c t K e y > < K e y > T a b l e s \ m e a s u r e s _ t a b l e \ C o l u m n s \ C o l u m n 2 < / K e y > < / D i a g r a m O b j e c t K e y > < D i a g r a m O b j e c t K e y > < K e y > T a b l e s \ m e a s u r e s _ t a b l e \ C o l u m n s \ C o l u m n 3 < / K e y > < / D i a g r a m O b j e c t K e y > < D i a g r a m O b j e c t K e y > < K e y > T a b l e s \ m e a s u r e s _ t a b l e \ C o l u m n s \ C o l u m n 4 < / K e y > < / D i a g r a m O b j e c t K e y > < D i a g r a m O b j e c t K e y > < K e y > T a b l e s \ m e a s u r e s _ t a b l e \ M e a s u r e s \ t o d a y ' s _ d a t e < / K e y > < / D i a g r a m O b j e c t K e y > < D i a g r a m O b j e c t K e y > < K e y > R e l a t i o n s h i p s \ & l t ; T a b l e s \ d r i l l i n g _ e q u i p m e n t _ d a t a \ C o l u m n s \ D a t e   ( Y e a r ) & g t ; - & l t ; T a b l e s \ Y R S \ C o l u m n s \ Y e a r & g t ; < / K e y > < / D i a g r a m O b j e c t K e y > < D i a g r a m O b j e c t K e y > < K e y > R e l a t i o n s h i p s \ & l t ; T a b l e s \ d r i l l i n g _ e q u i p m e n t _ d a t a \ C o l u m n s \ D a t e   ( Y e a r ) & g t ; - & l t ; T a b l e s \ Y R S \ C o l u m n s \ Y e a r & g t ; \ F K < / K e y > < / D i a g r a m O b j e c t K e y > < D i a g r a m O b j e c t K e y > < K e y > R e l a t i o n s h i p s \ & l t ; T a b l e s \ d r i l l i n g _ e q u i p m e n t _ d a t a \ C o l u m n s \ D a t e   ( Y e a r ) & g t ; - & l t ; T a b l e s \ Y R S \ C o l u m n s \ Y e a r & g t ; \ P K < / K e y > < / D i a g r a m O b j e c t K e y > < D i a g r a m O b j e c t K e y > < K e y > R e l a t i o n s h i p s \ & l t ; T a b l e s \ d r i l l i n g _ e q u i p m e n t _ d a t a \ C o l u m n s \ D a t e   ( Y e a r ) & g t ; - & l t ; T a b l e s \ Y R S \ C o l u m n s \ Y e a r & g t ; \ C r o s s F i l t e r < / K e y > < / D i a g r a m O b j e c t K e y > < D i a g r a m O b j e c t K e y > < K e y > R e l a t i o n s h i p s \ & l t ; T a b l e s \ m a i n t e n a n c e _ c o n d i t i o n _ m o n i t o r i n g _ d a t a \ C o l u m n s \ D a t e   ( Y e a r ) & g t ; - & l t ; T a b l e s \ Y R S \ C o l u m n s \ Y e a r & g t ; < / K e y > < / D i a g r a m O b j e c t K e y > < D i a g r a m O b j e c t K e y > < K e y > R e l a t i o n s h i p s \ & l t ; T a b l e s \ m a i n t e n a n c e _ c o n d i t i o n _ m o n i t o r i n g _ d a t a \ C o l u m n s \ D a t e   ( Y e a r ) & g t ; - & l t ; T a b l e s \ Y R S \ C o l u m n s \ Y e a r & g t ; \ F K < / K e y > < / D i a g r a m O b j e c t K e y > < D i a g r a m O b j e c t K e y > < K e y > R e l a t i o n s h i p s \ & l t ; T a b l e s \ m a i n t e n a n c e _ c o n d i t i o n _ m o n i t o r i n g _ d a t a \ C o l u m n s \ D a t e   ( Y e a r ) & g t ; - & l t ; T a b l e s \ Y R S \ C o l u m n s \ Y e a r & g t ; \ P K < / K e y > < / D i a g r a m O b j e c t K e y > < D i a g r a m O b j e c t K e y > < K e y > R e l a t i o n s h i p s \ & l t ; T a b l e s \ m a i n t e n a n c e _ c o n d i t i o n _ m o n i t o r i n g _ d a t a \ C o l u m n s \ D a t e   ( Y e a r ) & g t ; - & l t ; T a b l e s \ Y R S \ C o l u m n s \ Y e a r & g t ; \ C r o s s F i l t e r < / K e y > < / D i a g r a m O b j e c t K e y > < D i a g r a m O b j e c t K e y > < K e y > R e l a t i o n s h i p s \ & l t ; T a b l e s \ p r o d u c t i o n _ e q u i p m e n t _ d a t a \ C o l u m n s \ Y e a r & g t ; - & l t ; T a b l e s \ Y R S \ C o l u m n s \ Y e a r & g t ; < / K e y > < / D i a g r a m O b j e c t K e y > < D i a g r a m O b j e c t K e y > < K e y > R e l a t i o n s h i p s \ & l t ; T a b l e s \ p r o d u c t i o n _ e q u i p m e n t _ d a t a \ C o l u m n s \ Y e a r & g t ; - & l t ; T a b l e s \ Y R S \ C o l u m n s \ Y e a r & g t ; \ F K < / K e y > < / D i a g r a m O b j e c t K e y > < D i a g r a m O b j e c t K e y > < K e y > R e l a t i o n s h i p s \ & l t ; T a b l e s \ p r o d u c t i o n _ e q u i p m e n t _ d a t a \ C o l u m n s \ Y e a r & g t ; - & l t ; T a b l e s \ Y R S \ C o l u m n s \ Y e a r & g t ; \ P K < / K e y > < / D i a g r a m O b j e c t K e y > < D i a g r a m O b j e c t K e y > < K e y > R e l a t i o n s h i p s \ & l t ; T a b l e s \ p r o d u c t i o n _ e q u i p m e n t _ d a t a \ C o l u m n s \ Y e a r & g t ; - & l t ; T a b l e s \ Y R S \ C o l u m n s \ Y e a r & g t ; \ C r o s s F i l t e r < / K e y > < / D i a g r a m O b j e c t K e y > < D i a g r a m O b j e c t K e y > < K e y > R e l a t i o n s h i p s \ & l t ; T a b l e s \ s a f e t y _ m o n i t o r i n g _ d a t a _ 1 0 0 _ r o w s \ C o l u m n s \ Y e a r & g t ; - & l t ; T a b l e s \ Y R S \ C o l u m n s \ Y e a r & g t ; < / K e y > < / D i a g r a m O b j e c t K e y > < D i a g r a m O b j e c t K e y > < K e y > R e l a t i o n s h i p s \ & l t ; T a b l e s \ s a f e t y _ m o n i t o r i n g _ d a t a _ 1 0 0 _ r o w s \ C o l u m n s \ Y e a r & g t ; - & l t ; T a b l e s \ Y R S \ C o l u m n s \ Y e a r & g t ; \ F K < / K e y > < / D i a g r a m O b j e c t K e y > < D i a g r a m O b j e c t K e y > < K e y > R e l a t i o n s h i p s \ & l t ; T a b l e s \ s a f e t y _ m o n i t o r i n g _ d a t a _ 1 0 0 _ r o w s \ C o l u m n s \ Y e a r & g t ; - & l t ; T a b l e s \ Y R S \ C o l u m n s \ Y e a r & g t ; \ P K < / K e y > < / D i a g r a m O b j e c t K e y > < D i a g r a m O b j e c t K e y > < K e y > R e l a t i o n s h i p s \ & l t ; T a b l e s \ s a f e t y _ m o n i t o r i n g _ d a t a _ 1 0 0 _ r o w s \ C o l u m n s \ Y e a r & g t ; - & l t ; T a b l e s \ Y R S \ C o l u m n s \ Y e a r & g t ; \ C r o s s F i l t e r < / K e y > < / D i a g r a m O b j e c t K e y > < / A l l K e y s > < S e l e c t e d K e y s > < D i a g r a m O b j e c t K e y > < K e y > T a b l e s \ m e a s u r e s _ t a b l e 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 8 . 1 8 5 3 9 0 9 0 6 6 6 9 4 0 6 2 < / S c r o l l H o r i z o n t a l O f f s e 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 T a g s \ T a b l e s \ & l t ; T a b l e s \ d r i l l i n g _ e q u i p m e n t _ d a t a & g t ; < / K e y > < / a : K e y > < a : V a l u e   i : t y p e = " D i a g r a m D i s p l a y T a g V i e w S t a t e " > < I s N o t F i l t e r e d O u t > t r u e < / I s N o t F i l t e r e d O u t > < / a : V a l u e > < / a : K e y V a l u e O f D i a g r a m O b j e c t K e y a n y T y p e z b w N T n L X > < a : K e y V a l u e O f D i a g r a m O b j e c t K e y a n y T y p e z b w N T n L X > < a : K e y > < K e y > D y n a m i c   T a g s \ T a b l e s \ & l t ; T a b l e s \ p i p e l i n e _ d a t a & g t ; < / K e y > < / a : K e y > < a : V a l u e   i : t y p e = " D i a g r a m D i s p l a y T a g V i e w S t a t e " > < I s N o t F i l t e r e d O u t > t r u e < / I s N o t F i l t e r e d O u t > < / a : V a l u e > < / a : K e y V a l u e O f D i a g r a m O b j e c t K e y a n y T y p e z b w N T n L X > < a : K e y V a l u e O f D i a g r a m O b j e c t K e y a n y T y p e z b w N T n L X > < a : K e y > < K e y > D y n a m i c   T a g s \ T a b l e s \ & l t ; T a b l e s \ Y R S & g t ; < / K e y > < / a : K e y > < a : V a l u e   i : t y p e = " D i a g r a m D i s p l a y T a g V i e w S t a t e " > < I s N o t F i l t e r e d O u t > t r u e < / I s N o t F i l t e r e d O u t > < / a : V a l u e > < / a : K e y V a l u e O f D i a g r a m O b j e c t K e y a n y T y p e z b w N T n L X > < a : K e y V a l u e O f D i a g r a m O b j e c t K e y a n y T y p e z b w N T n L X > < a : K e y > < K e y > D y n a m i c   T a g s \ T a b l e s \ & l t ; T a b l e s \ s a f e t y _ m o n i t o r i n g _ d a t a _ 1 0 0 _ r o w s   1 & g t ; < / K e y > < / a : K e y > < a : V a l u e   i : t y p e = " D i a g r a m D i s p l a y T a g V i e w S t a t e " > < I s N o t F i l t e r e d O u t > t r u e < / I s N o t F i l t e r e d O u t > < / a : V a l u e > < / a : K e y V a l u e O f D i a g r a m O b j e c t K e y a n y T y p e z b w N T n L X > < a : K e y V a l u e O f D i a g r a m O b j e c t K e y a n y T y p e z b w N T n L X > < a : K e y > < K e y > D y n a m i c   T a g s \ T a b l e s \ & l t ; T a b l e s \ s a f e t y _ m o n i t o r i n g _ d a t a _ 1 0 0 _ r o w s & g t ; < / K e y > < / a : K e y > < a : V a l u e   i : t y p e = " D i a g r a m D i s p l a y T a g V i e w S t a t e " > < I s N o t F i l t e r e d O u t > t r u e < / I s N o t F i l t e r e d O u t > < / a : V a l u e > < / a : K e y V a l u e O f D i a g r a m O b j e c t K e y a n y T y p e z b w N T n L X > < a : K e y V a l u e O f D i a g r a m O b j e c t K e y a n y T y p e z b w N T n L X > < a : K e y > < K e y > D y n a m i c   T a g s \ T a b l e s \ & l t ; T a b l e s \ m a i n t e n a n c e _ c o n d i t i o n _ m o n i t o r i n g _ d a t a & g t ; < / K e y > < / a : K e y > < a : V a l u e   i : t y p e = " D i a g r a m D i s p l a y T a g V i e w S t a t e " > < I s N o t F i l t e r e d O u t > t r u e < / I s N o t F i l t e r e d O u t > < / a : V a l u e > < / a : K e y V a l u e O f D i a g r a m O b j e c t K e y a n y T y p e z b w N T n L X > < a : K e y V a l u e O f D i a g r a m O b j e c t K e y a n y T y p e z b w N T n L X > < a : K e y > < K e y > D y n a m i c   T a g s \ T a b l e s \ & l t ; T a b l e s \ m a i n t e n a n c e _ c o n d i t i o n _ m o n i t o r i n g _ d a t a   1 & g t ; < / K e y > < / a : K e y > < a : V a l u e   i : t y p e = " D i a g r a m D i s p l a y T a g V i e w S t a t e " > < I s N o t F i l t e r e d O u t > t r u e < / I s N o t F i l t e r e d O u t > < / a : V a l u e > < / a : K e y V a l u e O f D i a g r a m O b j e c t K e y a n y T y p e z b w N T n L X > < a : K e y V a l u e O f D i a g r a m O b j e c t K e y a n y T y p e z b w N T n L X > < a : K e y > < K e y > D y n a m i c   T a g s \ T a b l e s \ & l t ; T a b l e s \ p r o d u c t i o n _ e q u i p m e n t _ d a t a & g t ; < / K e y > < / a : K e y > < a : V a l u e   i : t y p e = " D i a g r a m D i s p l a y T a g V i e w S t a t e " > < I s N o t F i l t e r e d O u t > t r u e < / I s N o t F i l t e r e d O u t > < / a : V a l u e > < / a : K e y V a l u e O f D i a g r a m O b j e c t K e y a n y T y p e z b w N T n L X > < a : K e y V a l u e O f D i a g r a m O b j e c t K e y a n y T y p e z b w N T n L X > < a : K e y > < K e y > D y n a m i c   T a g s \ T a b l e s \ & l t ; T a b l e s \ d o w n t i m e _ c o r _ m a t r i x & g t ; < / K e y > < / a : K e y > < a : V a l u e   i : t y p e = " D i a g r a m D i s p l a y T a g V i e w S t a t e " > < I s N o t F i l t e r e d O u t > t r u e < / I s N o t F i l t e r e d O u t > < / a : V a l u e > < / a : K e y V a l u e O f D i a g r a m O b j e c t K e y a n y T y p e z b w N T n L X > < a : K e y V a l u e O f D i a g r a m O b j e c t K e y a n y T y p e z b w N T n L X > < a : K e y > < K e y > D y n a m i c   T a g s \ T a b l e s \ & l t ; T a b l e s \ m e a s u r e s _ t a b l e & g t ; < / K e y > < / a : K e y > < a : V a l u e   i : t y p e = " D i a g r a m D i s p l a y T a g V i e w S t a t e " > < I s N o t F i l t e r e d O u t > t r u e < / I s N o t F i l t e r e d O u t > < / a : V a l u e > < / a : K e y V a l u e O f D i a g r a m O b j e c t K e y a n y T y p e z b w N T n L X > < a : K e y V a l u e O f D i a g r a m O b j e c t K e y a n y T y p e z b w N T n L X > < a : K e y > < K e y > T a b l e s \ d r i l l i n g _ e q u i p m e n t _ d a t a < / K e y > < / a : K e y > < a : V a l u e   i : t y p e = " D i a g r a m D i s p l a y N o d e V i e w S t a t e " > < H e i g h t > 2 1 8 < / H e i g h t > < I s E x p a n d e d > t r u e < / I s E x p a n d e d > < L a y e d O u t > t r u e < / L a y e d O u t > < S c r o l l V e r t i c a l O f f s e t > 1 7 . 4 0 5 9 6 8 2 2 7 8 8 2 7 4 5 < / S c r o l l V e r t i c a l O f f s e t > < W i d t h > 2 0 0 < / W i d t h > < / a : V a l u e > < / a : K e y V a l u e O f D i a g r a m O b j e c t K e y a n y T y p e z b w N T n L X > < a : K e y V a l u e O f D i a g r a m O b j e c t K e y a n y T y p e z b w N T n L X > < a : K e y > < K e y > T a b l e s \ d r i l l i n g _ e q u i p m e n t _ d a t a \ C o l u m n s \ D a t e < / K e y > < / a : K e y > < a : V a l u e   i : t y p e = " D i a g r a m D i s p l a y N o d e V i e w S t a t e " > < H e i g h t > 1 5 0 < / H e i g h t > < I s E x p a n d e d > t r u e < / I s E x p a n d e d > < W i d t h > 2 0 0 < / W i d t h > < / a : V a l u e > < / a : K e y V a l u e O f D i a g r a m O b j e c t K e y a n y T y p e z b w N T n L X > < a : K e y V a l u e O f D i a g r a m O b j e c t K e y a n y T y p e z b w N T n L X > < a : K e y > < K e y > T a b l e s \ d r i l l i n g _ e q u i p m e n t _ d a t a \ C o l u m n s \ t i m e < / K e y > < / a : K e y > < a : V a l u e   i : t y p e = " D i a g r a m D i s p l a y N o d e V i e w S t a t e " > < H e i g h t > 1 5 0 < / H e i g h t > < I s E x p a n d e d > t r u e < / I s E x p a n d e d > < W i d t h > 2 0 0 < / W i d t h > < / a : V a l u e > < / a : K e y V a l u e O f D i a g r a m O b j e c t K e y a n y T y p e z b w N T n L X > < a : K e y V a l u e O f D i a g r a m O b j e c t K e y a n y T y p e z b w N T n L X > < a : K e y > < K e y > T a b l e s \ d r i l l i n g _ e q u i p m e n t _ d a t a \ C o l u m n s \ D r i l l _ B i t _ R P M < / K e y > < / a : K e y > < a : V a l u e   i : t y p e = " D i a g r a m D i s p l a y N o d e V i e w S t a t e " > < H e i g h t > 1 5 0 < / H e i g h t > < I s E x p a n d e d > t r u e < / I s E x p a n d e d > < W i d t h > 2 0 0 < / W i d t h > < / a : V a l u e > < / a : K e y V a l u e O f D i a g r a m O b j e c t K e y a n y T y p e z b w N T n L X > < a : K e y V a l u e O f D i a g r a m O b j e c t K e y a n y T y p e z b w N T n L X > < a : K e y > < K e y > T a b l e s \ d r i l l i n g _ e q u i p m e n t _ d a t a \ C o l u m n s \ W e i g h t _ o n _ B i t _ W O B _ t o n s < / K e y > < / a : K e y > < a : V a l u e   i : t y p e = " D i a g r a m D i s p l a y N o d e V i e w S t a t e " > < H e i g h t > 1 5 0 < / H e i g h t > < I s E x p a n d e d > t r u e < / I s E x p a n d e d > < W i d t h > 2 0 0 < / W i d t h > < / a : V a l u e > < / a : K e y V a l u e O f D i a g r a m O b j e c t K e y a n y T y p e z b w N T n L X > < a : K e y V a l u e O f D i a g r a m O b j e c t K e y a n y T y p e z b w N T n L X > < a : K e y > < K e y > T a b l e s \ d r i l l i n g _ e q u i p m e n t _ d a t a \ C o l u m n s \ R o t a r y _ T o r q u e _ l b _ f t < / K e y > < / a : K e y > < a : V a l u e   i : t y p e = " D i a g r a m D i s p l a y N o d e V i e w S t a t e " > < H e i g h t > 1 5 0 < / H e i g h t > < I s E x p a n d e d > t r u e < / I s E x p a n d e d > < W i d t h > 2 0 0 < / W i d t h > < / a : V a l u e > < / a : K e y V a l u e O f D i a g r a m O b j e c t K e y a n y T y p e z b w N T n L X > < a : K e y V a l u e O f D i a g r a m O b j e c t K e y a n y T y p e z b w N T n L X > < a : K e y > < K e y > T a b l e s \ d r i l l i n g _ e q u i p m e n t _ d a t a \ C o l u m n s \ D r i l l i n g _ F l u i d _ P r e s s u r e _ p s i < / K e y > < / a : K e y > < a : V a l u e   i : t y p e = " D i a g r a m D i s p l a y N o d e V i e w S t a t e " > < H e i g h t > 1 5 0 < / H e i g h t > < I s E x p a n d e d > t r u e < / I s E x p a n d e d > < W i d t h > 2 0 0 < / W i d t h > < / a : V a l u e > < / a : K e y V a l u e O f D i a g r a m O b j e c t K e y a n y T y p e z b w N T n L X > < a : K e y V a l u e O f D i a g r a m O b j e c t K e y a n y T y p e z b w N T n L X > < a : K e y > < K e y > T a b l e s \ d r i l l i n g _ e q u i p m e n t _ d a t a \ C o l u m n s \ M u d _ F l o w _ R a t e _ g a l _ p e r _ m i n < / K e y > < / a : K e y > < a : V a l u e   i : t y p e = " D i a g r a m D i s p l a y N o d e V i e w S t a t e " > < H e i g h t > 1 5 0 < / H e i g h t > < I s E x p a n d e d > t r u e < / I s E x p a n d e d > < W i d t h > 2 0 0 < / W i d t h > < / a : V a l u e > < / a : K e y V a l u e O f D i a g r a m O b j e c t K e y a n y T y p e z b w N T n L X > < a : K e y V a l u e O f D i a g r a m O b j e c t K e y a n y T y p e z b w N T n L X > < a : K e y > < K e y > T a b l e s \ d r i l l i n g _ e q u i p m e n t _ d a t a \ C o l u m n s \ P e n e t r a t i o n _ R a t e _ f t _ p e r _ h o u r < / K e y > < / a : K e y > < a : V a l u e   i : t y p e = " D i a g r a m D i s p l a y N o d e V i e w S t a t e " > < H e i g h t > 1 5 0 < / H e i g h t > < I s E x p a n d e d > t r u e < / I s E x p a n d e d > < W i d t h > 2 0 0 < / W i d t h > < / a : V a l u e > < / a : K e y V a l u e O f D i a g r a m O b j e c t K e y a n y T y p e z b w N T n L X > < a : K e y V a l u e O f D i a g r a m O b j e c t K e y a n y T y p e z b w N T n L X > < a : K e y > < K e y > T a b l e s \ d r i l l i n g _ e q u i p m e n t _ d a t a \ C o l u m n s \ P u m p _ S p e e d _ s t r o k e s _ p e r _ m i n < / K e y > < / a : K e y > < a : V a l u e   i : t y p e = " D i a g r a m D i s p l a y N o d e V i e w S t a t e " > < H e i g h t > 1 5 0 < / H e i g h t > < I s E x p a n d e d > t r u e < / I s E x p a n d e d > < W i d t h > 2 0 0 < / W i d t h > < / a : V a l u e > < / a : K e y V a l u e O f D i a g r a m O b j e c t K e y a n y T y p e z b w N T n L X > < a : K e y V a l u e O f D i a g r a m O b j e c t K e y a n y T y p e z b w N T n L X > < a : K e y > < K e y > T a b l e s \ d r i l l i n g _ e q u i p m e n t _ d a t a \ C o l u m n s \ D o w n h o l e _ T e m p e r a t u r e _ F < / K e y > < / a : K e y > < a : V a l u e   i : t y p e = " D i a g r a m D i s p l a y N o d e V i e w S t a t e " > < H e i g h t > 1 5 0 < / H e i g h t > < I s E x p a n d e d > t r u e < / I s E x p a n d e d > < W i d t h > 2 0 0 < / W i d t h > < / a : V a l u e > < / a : K e y V a l u e O f D i a g r a m O b j e c t K e y a n y T y p e z b w N T n L X > < a : K e y V a l u e O f D i a g r a m O b j e c t K e y a n y T y p e z b w N T n L X > < a : K e y > < K e y > T a b l e s \ d r i l l i n g _ e q u i p m e n t _ d a t a \ C o l u m n s \ D o w n h o l e _ V i b r a t i o n _ H z < / K e y > < / a : K e y > < a : V a l u e   i : t y p e = " D i a g r a m D i s p l a y N o d e V i e w S t a t e " > < H e i g h t > 1 5 0 < / H e i g h t > < I s E x p a n d e d > t r u e < / I s E x p a n d e d > < W i d t h > 2 0 0 < / W i d t h > < / a : V a l u e > < / a : K e y V a l u e O f D i a g r a m O b j e c t K e y a n y T y p e z b w N T n L X > < a : K e y V a l u e O f D i a g r a m O b j e c t K e y a n y T y p e z b w N T n L X > < a : K e y > < K e y > T a b l e s \ d r i l l i n g _ e q u i p m e n t _ d a t a \ C o l u m n s \ W e l l _ D e p t h _ f t < / K e y > < / a : K e y > < a : V a l u e   i : t y p e = " D i a g r a m D i s p l a y N o d e V i e w S t a t e " > < H e i g h t > 1 5 0 < / H e i g h t > < I s E x p a n d e d > t r u e < / I s E x p a n d e d > < W i d t h > 2 0 0 < / W i d t h > < / a : V a l u e > < / a : K e y V a l u e O f D i a g r a m O b j e c t K e y a n y T y p e z b w N T n L X > < a : K e y V a l u e O f D i a g r a m O b j e c t K e y a n y T y p e z b w N T n L X > < a : K e y > < K e y > T a b l e s \ d r i l l i n g _ e q u i p m e n t _ d a t a \ C o l u m n s \ D a t e   ( Y e a r ) < / K e y > < / a : K e y > < a : V a l u e   i : t y p e = " D i a g r a m D i s p l a y N o d e V i e w S t a t e " > < H e i g h t > 1 5 0 < / H e i g h t > < I s E x p a n d e d > t r u e < / I s E x p a n d e d > < W i d t h > 2 0 0 < / W i d t h > < / a : V a l u e > < / a : K e y V a l u e O f D i a g r a m O b j e c t K e y a n y T y p e z b w N T n L X > < a : K e y V a l u e O f D i a g r a m O b j e c t K e y a n y T y p e z b w N T n L X > < a : K e y > < K e y > T a b l e s \ d r i l l i n g _ e q u i p m e n t _ d a t a \ C o l u m n s \ D a t e   ( Q u a r t e r ) < / K e y > < / a : K e y > < a : V a l u e   i : t y p e = " D i a g r a m D i s p l a y N o d e V i e w S t a t e " > < H e i g h t > 1 5 0 < / H e i g h t > < I s E x p a n d e d > t r u e < / I s E x p a n d e d > < W i d t h > 2 0 0 < / W i d t h > < / a : V a l u e > < / a : K e y V a l u e O f D i a g r a m O b j e c t K e y a n y T y p e z b w N T n L X > < a : K e y V a l u e O f D i a g r a m O b j e c t K e y a n y T y p e z b w N T n L X > < a : K e y > < K e y > T a b l e s \ d r i l l i n g _ e q u i p m e n t _ d a t a \ C o l u m n s \ D a t e   ( M o n t h   I n d e x ) < / K e y > < / a : K e y > < a : V a l u e   i : t y p e = " D i a g r a m D i s p l a y N o d e V i e w S t a t e " > < H e i g h t > 1 5 0 < / H e i g h t > < I s E x p a n d e d > t r u e < / I s E x p a n d e d > < W i d t h > 2 0 0 < / W i d t h > < / a : V a l u e > < / a : K e y V a l u e O f D i a g r a m O b j e c t K e y a n y T y p e z b w N T n L X > < a : K e y V a l u e O f D i a g r a m O b j e c t K e y a n y T y p e z b w N T n L X > < a : K e y > < K e y > T a b l e s \ d r i l l i n g _ e q u i p m e n t _ d a t a \ C o l u m n s \ D a t e   ( M o n t h ) < / K e y > < / a : K e y > < a : V a l u e   i : t y p e = " D i a g r a m D i s p l a y N o d e V i e w S t a t e " > < H e i g h t > 1 5 0 < / H e i g h t > < I s E x p a n d e d > t r u e < / I s E x p a n d e d > < W i d t h > 2 0 0 < / W i d t h > < / a : V a l u e > < / a : K e y V a l u e O f D i a g r a m O b j e c t K e y a n y T y p e z b w N T n L X > < a : K e y V a l u e O f D i a g r a m O b j e c t K e y a n y T y p e z b w N T n L X > < a : K e y > < K e y > T a b l e s \ p i p e l i n e _ d a t a < / K e y > < / a : K e y > < a : V a l u e   i : t y p e = " D i a g r a m D i s p l a y N o d e V i e w S t a t e " > < H e i g h t > 2 1 6 < / H e i g h t > < I s E x p a n d e d > t r u e < / I s E x p a n d e d > < L a y e d O u t > t r u e < / L a y e d O u t > < L e f t > 2 6 6 . 9 0 3 8 1 0 5 6 7 6 6 5 8 < / L e f t > < T a b I n d e x > 1 < / T a b I n d e x > < T o p > 2 < / T o p > < W i d t h > 2 3 2 < / W i d t h > < / a : V a l u e > < / a : K e y V a l u e O f D i a g r a m O b j e c t K e y a n y T y p e z b w N T n L X > < a : K e y V a l u e O f D i a g r a m O b j e c t K e y a n y T y p e z b w N T n L X > < a : K e y > < K e y > T a b l e s \ p i p e l i n e _ d a t a \ C o l u m n s \ P i p e l i n e   F l o w   R a t e   ( b b l / d a y ) < / K e y > < / a : K e y > < a : V a l u e   i : t y p e = " D i a g r a m D i s p l a y N o d e V i e w S t a t e " > < H e i g h t > 1 5 0 < / H e i g h t > < I s E x p a n d e d > t r u e < / I s E x p a n d e d > < W i d t h > 2 0 0 < / W i d t h > < / a : V a l u e > < / a : K e y V a l u e O f D i a g r a m O b j e c t K e y a n y T y p e z b w N T n L X > < a : K e y V a l u e O f D i a g r a m O b j e c t K e y a n y T y p e z b w N T n L X > < a : K e y > < K e y > T a b l e s \ p i p e l i n e _ d a t a \ C o l u m n s \ P i p e l i n e   P r e s s u r e   ( p s i ) < / K e y > < / a : K e y > < a : V a l u e   i : t y p e = " D i a g r a m D i s p l a y N o d e V i e w S t a t e " > < H e i g h t > 1 5 0 < / H e i g h t > < I s E x p a n d e d > t r u e < / I s E x p a n d e d > < W i d t h > 2 0 0 < / W i d t h > < / a : V a l u e > < / a : K e y V a l u e O f D i a g r a m O b j e c t K e y a n y T y p e z b w N T n L X > < a : K e y V a l u e O f D i a g r a m O b j e c t K e y a n y T y p e z b w N T n L X > < a : K e y > < K e y > T a b l e s \ p i p e l i n e _ d a t a \ C o l u m n s \ T e m p e r a t u r e   ( � C ) < / K e y > < / a : K e y > < a : V a l u e   i : t y p e = " D i a g r a m D i s p l a y N o d e V i e w S t a t e " > < H e i g h t > 1 5 0 < / H e i g h t > < I s E x p a n d e d > t r u e < / I s E x p a n d e d > < W i d t h > 2 0 0 < / W i d t h > < / a : V a l u e > < / a : K e y V a l u e O f D i a g r a m O b j e c t K e y a n y T y p e z b w N T n L X > < a : K e y V a l u e O f D i a g r a m O b j e c t K e y a n y T y p e z b w N T n L X > < a : K e y > < K e y > T a b l e s \ p i p e l i n e _ d a t a \ C o l u m n s \ V i b r a t i o n   D a t a   ( H z ) < / K e y > < / a : K e y > < a : V a l u e   i : t y p e = " D i a g r a m D i s p l a y N o d e V i e w S t a t e " > < H e i g h t > 1 5 0 < / H e i g h t > < I s E x p a n d e d > t r u e < / I s E x p a n d e d > < W i d t h > 2 0 0 < / W i d t h > < / a : V a l u e > < / a : K e y V a l u e O f D i a g r a m O b j e c t K e y a n y T y p e z b w N T n L X > < a : K e y V a l u e O f D i a g r a m O b j e c t K e y a n y T y p e z b w N T n L X > < a : K e y > < K e y > T a b l e s \ p i p e l i n e _ d a t a \ C o l u m n s \ C o r r o s i o n   R a t e   ( m m / y e a r ) < / K e y > < / a : K e y > < a : V a l u e   i : t y p e = " D i a g r a m D i s p l a y N o d e V i e w S t a t e " > < H e i g h t > 1 5 0 < / H e i g h t > < I s E x p a n d e d > t r u e < / I s E x p a n d e d > < W i d t h > 2 0 0 < / W i d t h > < / a : V a l u e > < / a : K e y V a l u e O f D i a g r a m O b j e c t K e y a n y T y p e z b w N T n L X > < a : K e y V a l u e O f D i a g r a m O b j e c t K e y a n y T y p e z b w N T n L X > < a : K e y > < K e y > T a b l e s \ p i p e l i n e _ d a t a \ C o l u m n s \ L e a k   D e t e c t i o n   ( m A ) < / K e y > < / a : K e y > < a : V a l u e   i : t y p e = " D i a g r a m D i s p l a y N o d e V i e w S t a t e " > < H e i g h t > 1 5 0 < / H e i g h t > < I s E x p a n d e d > t r u e < / I s E x p a n d e d > < W i d t h > 2 0 0 < / W i d t h > < / a : V a l u e > < / a : K e y V a l u e O f D i a g r a m O b j e c t K e y a n y T y p e z b w N T n L X > < a : K e y V a l u e O f D i a g r a m O b j e c t K e y a n y T y p e z b w N T n L X > < a : K e y > < K e y > T a b l e s \ Y R S < / K e y > < / a : K e y > < a : V a l u e   i : t y p e = " D i a g r a m D i s p l a y N o d e V i e w S t a t e " > < H e i g h t > 1 5 0 < / H e i g h t > < I s E x p a n d e d > t r u e < / I s E x p a n d e d > < L a y e d O u t > t r u e < / L a y e d O u t > < L e f t > 5 7 4 . 6 1 5 2 4 2 2 7 0 6 6 3 2 < / L e f t > < T a b I n d e x > 5 < / T a b I n d e x > < T o p > 2 3 2 . 0 7 2 8 5 0 7 5 8 3 8 5 7 < / T o p > < W i d t h > 2 0 0 < / W i d t h > < / a : V a l u e > < / a : K e y V a l u e O f D i a g r a m O b j e c t K e y a n y T y p e z b w N T n L X > < a : K e y V a l u e O f D i a g r a m O b j e c t K e y a n y T y p e z b w N T n L X > < a : K e y > < K e y > T a b l e s \ Y R S \ C o l u m n s \ Y e a r < / K e y > < / a : K e y > < a : V a l u e   i : t y p e = " D i a g r a m D i s p l a y N o d e V i e w S t a t e " > < H e i g h t > 1 5 0 < / H e i g h t > < I s E x p a n d e d > t r u e < / I s E x p a n d e d > < W i d t h > 2 0 0 < / W i d t h > < / a : V a l u e > < / a : K e y V a l u e O f D i a g r a m O b j e c t K e y a n y T y p e z b w N T n L X > < a : K e y V a l u e O f D i a g r a m O b j e c t K e y a n y T y p e z b w N T n L X > < a : K e y > < K e y > T a b l e s \ s a f e t y _ m o n i t o r i n g _ d a t a _ 1 0 0 _ r o w s   1 < / K e y > < / a : K e y > < a : V a l u e   i : t y p e = " D i a g r a m D i s p l a y N o d e V i e w S t a t e " > < H e i g h t > 1 5 0 < / H e i g h t > < I s E x p a n d e d > t r u e < / I s E x p a n d e d > < L a y e d O u t > t r u e < / L a y e d O u t > < L e f t > 1 0 8 4 . 7 1 1 4 3 1 7 0 2 9 9 7 3 < / L e f t > < T a b I n d e x > 6 < / T a b I n d e x > < T o p > 2 1 6 . 5 < / T o p > < W i d t h > 2 0 0 < / W i d t h > < / a : V a l u e > < / a : K e y V a l u e O f D i a g r a m O b j e c t K e y a n y T y p e z b w N T n L X > < a : K e y V a l u e O f D i a g r a m O b j e c t K e y a n y T y p e z b w N T n L X > < a : K e y > < K e y > T a b l e s \ s a f e t y _ m o n i t o r i n g _ d a t a _ 1 0 0 _ r o w s   1 \ C o l u m n s \ D a t e < / K e y > < / a : K e y > < a : V a l u e   i : t y p e = " D i a g r a m D i s p l a y N o d e V i e w S t a t e " > < H e i g h t > 1 5 0 < / H e i g h t > < I s E x p a n d e d > t r u e < / I s E x p a n d e d > < W i d t h > 2 0 0 < / W i d t h > < / a : V a l u e > < / a : K e y V a l u e O f D i a g r a m O b j e c t K e y a n y T y p e z b w N T n L X > < a : K e y V a l u e O f D i a g r a m O b j e c t K e y a n y T y p e z b w N T n L X > < a : K e y > < K e y > T a b l e s \ s a f e t y _ m o n i t o r i n g _ d a t a _ 1 0 0 _ r o w s   1 \ C o l u m n s \ t i m e < / K e y > < / a : K e y > < a : V a l u e   i : t y p e = " D i a g r a m D i s p l a y N o d e V i e w S t a t e " > < H e i g h t > 1 5 0 < / H e i g h t > < I s E x p a n d e d > t r u e < / I s E x p a n d e d > < W i d t h > 2 0 0 < / W i d t h > < / a : V a l u e > < / a : K e y V a l u e O f D i a g r a m O b j e c t K e y a n y T y p e z b w N T n L X > < a : K e y V a l u e O f D i a g r a m O b j e c t K e y a n y T y p e z b w N T n L X > < a : K e y > < K e y > T a b l e s \ s a f e t y _ m o n i t o r i n g _ d a t a _ 1 0 0 _ r o w s   1 \ C o l u m n s \ H y d r o g e n S u l p h i d e _ c o n c e n t r a t i o n ( p p m ) < / K e y > < / a : K e y > < a : V a l u e   i : t y p e = " D i a g r a m D i s p l a y N o d e V i e w S t a t e " > < H e i g h t > 1 5 0 < / H e i g h t > < I s E x p a n d e d > t r u e < / I s E x p a n d e d > < W i d t h > 2 0 0 < / W i d t h > < / a : V a l u e > < / a : K e y V a l u e O f D i a g r a m O b j e c t K e y a n y T y p e z b w N T n L X > < a : K e y V a l u e O f D i a g r a m O b j e c t K e y a n y T y p e z b w N T n L X > < a : K e y > < K e y > T a b l e s \ s a f e t y _ m o n i t o r i n g _ d a t a _ 1 0 0 _ r o w s   1 \ C o l u m n s \ m e t h a n e _ c o n c e n t r a t i o n ( p p m ) < / K e y > < / a : K e y > < a : V a l u e   i : t y p e = " D i a g r a m D i s p l a y N o d e V i e w S t a t e " > < H e i g h t > 1 5 0 < / H e i g h t > < I s E x p a n d e d > t r u e < / I s E x p a n d e d > < W i d t h > 2 0 0 < / W i d t h > < / a : V a l u e > < / a : K e y V a l u e O f D i a g r a m O b j e c t K e y a n y T y p e z b w N T n L X > < a : K e y V a l u e O f D i a g r a m O b j e c t K e y a n y T y p e z b w N T n L X > < a : K e y > < K e y > T a b l e s \ s a f e t y _ m o n i t o r i n g _ d a t a _ 1 0 0 _ r o w s   1 \ C o l u m n s \ P R V . E v e n t s < / K e y > < / a : K e y > < a : V a l u e   i : t y p e = " D i a g r a m D i s p l a y N o d e V i e w S t a t e " > < H e i g h t > 1 5 0 < / H e i g h t > < I s E x p a n d e d > t r u e < / I s E x p a n d e d > < W i d t h > 2 0 0 < / W i d t h > < / a : V a l u e > < / a : K e y V a l u e O f D i a g r a m O b j e c t K e y a n y T y p e z b w N T n L X > < a : K e y V a l u e O f D i a g r a m O b j e c t K e y a n y T y p e z b w N T n L X > < a : K e y > < K e y > T a b l e s \ s a f e t y _ m o n i t o r i n g _ d a t a _ 1 0 0 _ r o w s   1 \ C o l u m n s \ F i r e . S m o k e . D e t e c t i o n . . S t a t u s . < / K e y > < / a : K e y > < a : V a l u e   i : t y p e = " D i a g r a m D i s p l a y N o d e V i e w S t a t e " > < H e i g h t > 1 5 0 < / H e i g h t > < I s E x p a n d e d > t r u e < / I s E x p a n d e d > < W i d t h > 2 0 0 < / W i d t h > < / a : V a l u e > < / a : K e y V a l u e O f D i a g r a m O b j e c t K e y a n y T y p e z b w N T n L X > < a : K e y V a l u e O f D i a g r a m O b j e c t K e y a n y T y p e z b w N T n L X > < a : K e y > < K e y > T a b l e s \ s a f e t y _ m o n i t o r i n g _ d a t a _ 1 0 0 _ r o w s   1 \ C o l u m n s \ B O P . S t a t u s < / K e y > < / a : K e y > < a : V a l u e   i : t y p e = " D i a g r a m D i s p l a y N o d e V i e w S t a t e " > < H e i g h t > 1 5 0 < / H e i g h t > < I s E x p a n d e d > t r u e < / I s E x p a n d e d > < W i d t h > 2 0 0 < / W i d t h > < / a : V a l u e > < / a : K e y V a l u e O f D i a g r a m O b j e c t K e y a n y T y p e z b w N T n L X > < a : K e y V a l u e O f D i a g r a m O b j e c t K e y a n y T y p e z b w N T n L X > < a : K e y > < K e y > T a b l e s \ s a f e t y _ m o n i t o r i n g _ d a t a _ 1 0 0 _ r o w s   1 \ C o l u m n s \ g a s _ c o n c e n t r a t i o n ( p p m ) < / K e y > < / a : K e y > < a : V a l u e   i : t y p e = " D i a g r a m D i s p l a y N o d e V i e w S t a t e " > < H e i g h t > 1 5 0 < / H e i g h t > < I s E x p a n d e d > t r u e < / I s E x p a n d e d > < W i d t h > 2 0 0 < / W i d t h > < / a : V a l u e > < / a : K e y V a l u e O f D i a g r a m O b j e c t K e y a n y T y p e z b w N T n L X > < a : K e y V a l u e O f D i a g r a m O b j e c t K e y a n y T y p e z b w N T n L X > < a : K e y > < K e y > T a b l e s \ s a f e t y _ m o n i t o r i n g _ d a t a _ 1 0 0 _ r o w s   1 \ C o l u m n s \ Y e a r < / K e y > < / a : K e y > < a : V a l u e   i : t y p e = " D i a g r a m D i s p l a y N o d e V i e w S t a t e " > < H e i g h t > 1 5 0 < / H e i g h t > < I s E x p a n d e d > t r u e < / I s E x p a n d e d > < W i d t h > 2 0 0 < / W i d t h > < / a : V a l u e > < / a : K e y V a l u e O f D i a g r a m O b j e c t K e y a n y T y p e z b w N T n L X > < a : K e y V a l u e O f D i a g r a m O b j e c t K e y a n y T y p e z b w N T n L X > < a : K e y > < K e y > T a b l e s \ s a f e t y _ m o n i t o r i n g _ d a t a _ 1 0 0 _ r o w s   1 \ M e a s u r e s \ S u m   o f   P R V . E v e n t s < / K e y > < / a : K e y > < a : V a l u e   i : t y p e = " D i a g r a m D i s p l a y N o d e V i e w S t a t e " > < H e i g h t > 1 5 0 < / H e i g h t > < I s E x p a n d e d > t r u e < / I s E x p a n d e d > < W i d t h > 2 0 0 < / W i d t h > < / a : V a l u e > < / a : K e y V a l u e O f D i a g r a m O b j e c t K e y a n y T y p e z b w N T n L X > < a : K e y V a l u e O f D i a g r a m O b j e c t K e y a n y T y p e z b w N T n L X > < a : K e y > < K e y > T a b l e s \ s a f e t y _ m o n i t o r i n g _ d a t a _ 1 0 0 _ r o w s   1 \ S u m   o f   P R V . E v e n t s \ A d d i t i o n a l   I n f o \ I m p l i c i t   M e a s u r e < / K e y > < / a : K e y > < a : V a l u e   i : t y p e = " D i a g r a m D i s p l a y V i e w S t a t e I D i a g r a m T a g A d d i t i o n a l I n f o " / > < / a : K e y V a l u e O f D i a g r a m O b j e c t K e y a n y T y p e z b w N T n L X > < a : K e y V a l u e O f D i a g r a m O b j e c t K e y a n y T y p e z b w N T n L X > < a : K e y > < K e y > T a b l e s \ s a f e t y _ m o n i t o r i n g _ d a t a _ 1 0 0 _ r o w s < / K e y > < / a : K e y > < a : V a l u e   i : t y p e = " D i a g r a m D i s p l a y N o d e V i e w S t a t e " > < H e i g h t > 2 9 8 < / H e i g h t > < I s E x p a n d e d > t r u e < / I s E x p a n d e d > < L a y e d O u t > t r u e < / L a y e d O u t > < L e f t > 2 8 0 . 6 1 5 2 4 2 2 7 0 6 6 3 < / L e f t > < S c r o l l V e r t i c a l O f f s e t > 6 1 . 6 4 6 6 6 6 6 6 6 6 6 6 6 4 7 < / S c r o l l V e r t i c a l O f f s e t > < T a b I n d e x > 4 < / T a b I n d e x > < T o p > 2 8 5 < / T o p > < W i d t h > 1 5 4 < / W i d t h > < / a : V a l u e > < / a : K e y V a l u e O f D i a g r a m O b j e c t K e y a n y T y p e z b w N T n L X > < a : K e y V a l u e O f D i a g r a m O b j e c t K e y a n y T y p e z b w N T n L X > < a : K e y > < K e y > T a b l e s \ s a f e t y _ m o n i t o r i n g _ d a t a _ 1 0 0 _ r o w s \ C o l u m n s \ D a t e < / K e y > < / a : K e y > < a : V a l u e   i : t y p e = " D i a g r a m D i s p l a y N o d e V i e w S t a t e " > < H e i g h t > 1 5 0 < / H e i g h t > < I s E x p a n d e d > t r u e < / I s E x p a n d e d > < W i d t h > 2 0 0 < / W i d t h > < / a : V a l u e > < / a : K e y V a l u e O f D i a g r a m O b j e c t K e y a n y T y p e z b w N T n L X > < a : K e y V a l u e O f D i a g r a m O b j e c t K e y a n y T y p e z b w N T n L X > < a : K e y > < K e y > T a b l e s \ s a f e t y _ m o n i t o r i n g _ d a t a _ 1 0 0 _ r o w s \ C o l u m n s \ t i m e < / K e y > < / a : K e y > < a : V a l u e   i : t y p e = " D i a g r a m D i s p l a y N o d e V i e w S t a t e " > < H e i g h t > 1 5 0 < / H e i g h t > < I s E x p a n d e d > t r u e < / I s E x p a n d e d > < W i d t h > 2 0 0 < / W i d t h > < / a : V a l u e > < / a : K e y V a l u e O f D i a g r a m O b j e c t K e y a n y T y p e z b w N T n L X > < a : K e y V a l u e O f D i a g r a m O b j e c t K e y a n y T y p e z b w N T n L X > < a : K e y > < K e y > T a b l e s \ s a f e t y _ m o n i t o r i n g _ d a t a _ 1 0 0 _ r o w s \ C o l u m n s \ H y d r o g e n S u l p h i d e _ c o n c e n t r a t i o n ( p p m ) < / K e y > < / a : K e y > < a : V a l u e   i : t y p e = " D i a g r a m D i s p l a y N o d e V i e w S t a t e " > < H e i g h t > 1 5 0 < / H e i g h t > < I s E x p a n d e d > t r u e < / I s E x p a n d e d > < W i d t h > 2 0 0 < / W i d t h > < / a : V a l u e > < / a : K e y V a l u e O f D i a g r a m O b j e c t K e y a n y T y p e z b w N T n L X > < a : K e y V a l u e O f D i a g r a m O b j e c t K e y a n y T y p e z b w N T n L X > < a : K e y > < K e y > T a b l e s \ s a f e t y _ m o n i t o r i n g _ d a t a _ 1 0 0 _ r o w s \ C o l u m n s \ m e t h a n e _ c o n c e n t r a t i o n ( p p m ) < / K e y > < / a : K e y > < a : V a l u e   i : t y p e = " D i a g r a m D i s p l a y N o d e V i e w S t a t e " > < H e i g h t > 1 5 0 < / H e i g h t > < I s E x p a n d e d > t r u e < / I s E x p a n d e d > < W i d t h > 2 0 0 < / W i d t h > < / a : V a l u e > < / a : K e y V a l u e O f D i a g r a m O b j e c t K e y a n y T y p e z b w N T n L X > < a : K e y V a l u e O f D i a g r a m O b j e c t K e y a n y T y p e z b w N T n L X > < a : K e y > < K e y > T a b l e s \ s a f e t y _ m o n i t o r i n g _ d a t a _ 1 0 0 _ r o w s \ C o l u m n s \ P R V . E v e n t s < / K e y > < / a : K e y > < a : V a l u e   i : t y p e = " D i a g r a m D i s p l a y N o d e V i e w S t a t e " > < H e i g h t > 1 5 0 < / H e i g h t > < I s E x p a n d e d > t r u e < / I s E x p a n d e d > < W i d t h > 2 0 0 < / W i d t h > < / a : V a l u e > < / a : K e y V a l u e O f D i a g r a m O b j e c t K e y a n y T y p e z b w N T n L X > < a : K e y V a l u e O f D i a g r a m O b j e c t K e y a n y T y p e z b w N T n L X > < a : K e y > < K e y > T a b l e s \ s a f e t y _ m o n i t o r i n g _ d a t a _ 1 0 0 _ r o w s \ C o l u m n s \ F i r e . S m o k e . D e t e c t i o n . . S t a t u s . < / K e y > < / a : K e y > < a : V a l u e   i : t y p e = " D i a g r a m D i s p l a y N o d e V i e w S t a t e " > < H e i g h t > 1 5 0 < / H e i g h t > < I s E x p a n d e d > t r u e < / I s E x p a n d e d > < W i d t h > 2 0 0 < / W i d t h > < / a : V a l u e > < / a : K e y V a l u e O f D i a g r a m O b j e c t K e y a n y T y p e z b w N T n L X > < a : K e y V a l u e O f D i a g r a m O b j e c t K e y a n y T y p e z b w N T n L X > < a : K e y > < K e y > T a b l e s \ s a f e t y _ m o n i t o r i n g _ d a t a _ 1 0 0 _ r o w s \ C o l u m n s \ B O P . S t a t u s < / K e y > < / a : K e y > < a : V a l u e   i : t y p e = " D i a g r a m D i s p l a y N o d e V i e w S t a t e " > < H e i g h t > 1 5 0 < / H e i g h t > < I s E x p a n d e d > t r u e < / I s E x p a n d e d > < W i d t h > 2 0 0 < / W i d t h > < / a : V a l u e > < / a : K e y V a l u e O f D i a g r a m O b j e c t K e y a n y T y p e z b w N T n L X > < a : K e y V a l u e O f D i a g r a m O b j e c t K e y a n y T y p e z b w N T n L X > < a : K e y > < K e y > T a b l e s \ s a f e t y _ m o n i t o r i n g _ d a t a _ 1 0 0 _ r o w s \ C o l u m n s \ g a s _ c o n c e n t r a t i o n ( p p m ) < / K e y > < / a : K e y > < a : V a l u e   i : t y p e = " D i a g r a m D i s p l a y N o d e V i e w S t a t e " > < H e i g h t > 1 5 0 < / H e i g h t > < I s E x p a n d e d > t r u e < / I s E x p a n d e d > < W i d t h > 2 0 0 < / W i d t h > < / a : V a l u e > < / a : K e y V a l u e O f D i a g r a m O b j e c t K e y a n y T y p e z b w N T n L X > < a : K e y V a l u e O f D i a g r a m O b j e c t K e y a n y T y p e z b w N T n L X > < a : K e y > < K e y > T a b l e s \ s a f e t y _ m o n i t o r i n g _ d a t a _ 1 0 0 _ r o w s \ C o l u m n s \ Y e a r < / K e y > < / a : K e y > < a : V a l u e   i : t y p e = " D i a g r a m D i s p l a y N o d e V i e w S t a t e " > < H e i g h t > 1 5 0 < / H e i g h t > < I s E x p a n d e d > t r u e < / I s E x p a n d e d > < W i d t h > 2 0 0 < / W i d t h > < / a : V a l u e > < / a : K e y V a l u e O f D i a g r a m O b j e c t K e y a n y T y p e z b w N T n L X > < a : K e y V a l u e O f D i a g r a m O b j e c t K e y a n y T y p e z b w N T n L X > < a : K e y > < K e y > T a b l e s \ s a f e t y _ m o n i t o r i n g _ d a t a _ 1 0 0 _ r o w s \ C o l u m n s \ D a t e   ( Y e a r ) < / K e y > < / a : K e y > < a : V a l u e   i : t y p e = " D i a g r a m D i s p l a y N o d e V i e w S t a t e " > < H e i g h t > 1 5 0 < / H e i g h t > < I s E x p a n d e d > t r u e < / I s E x p a n d e d > < W i d t h > 2 0 0 < / W i d t h > < / a : V a l u e > < / a : K e y V a l u e O f D i a g r a m O b j e c t K e y a n y T y p e z b w N T n L X > < a : K e y V a l u e O f D i a g r a m O b j e c t K e y a n y T y p e z b w N T n L X > < a : K e y > < K e y > T a b l e s \ s a f e t y _ m o n i t o r i n g _ d a t a _ 1 0 0 _ r o w s \ C o l u m n s \ D a t e   ( Q u a r t e r ) < / K e y > < / a : K e y > < a : V a l u e   i : t y p e = " D i a g r a m D i s p l a y N o d e V i e w S t a t e " > < H e i g h t > 1 5 0 < / H e i g h t > < I s E x p a n d e d > t r u e < / I s E x p a n d e d > < W i d t h > 2 0 0 < / W i d t h > < / a : V a l u e > < / a : K e y V a l u e O f D i a g r a m O b j e c t K e y a n y T y p e z b w N T n L X > < a : K e y V a l u e O f D i a g r a m O b j e c t K e y a n y T y p e z b w N T n L X > < a : K e y > < K e y > T a b l e s \ s a f e t y _ m o n i t o r i n g _ d a t a _ 1 0 0 _ r o w s \ C o l u m n s \ D a t e   ( M o n t h   I n d e x ) < / K e y > < / a : K e y > < a : V a l u e   i : t y p e = " D i a g r a m D i s p l a y N o d e V i e w S t a t e " > < H e i g h t > 1 5 0 < / H e i g h t > < I s E x p a n d e d > t r u e < / I s E x p a n d e d > < W i d t h > 2 0 0 < / W i d t h > < / a : V a l u e > < / a : K e y V a l u e O f D i a g r a m O b j e c t K e y a n y T y p e z b w N T n L X > < a : K e y V a l u e O f D i a g r a m O b j e c t K e y a n y T y p e z b w N T n L X > < a : K e y > < K e y > T a b l e s \ s a f e t y _ m o n i t o r i n g _ d a t a _ 1 0 0 _ r o w s \ C o l u m n s \ D a t e   ( M o n t h ) < / K e y > < / a : K e y > < a : V a l u e   i : t y p e = " D i a g r a m D i s p l a y N o d e V i e w S t a t e " > < H e i g h t > 1 5 0 < / H e i g h t > < I s E x p a n d e d > t r u e < / I s E x p a n d e d > < W i d t h > 2 0 0 < / W i d t h > < / a : V a l u e > < / a : K e y V a l u e O f D i a g r a m O b j e c t K e y a n y T y p e z b w N T n L X > < a : K e y V a l u e O f D i a g r a m O b j e c t K e y a n y T y p e z b w N T n L X > < a : K e y > < K e y > T a b l e s \ s a f e t y _ m o n i t o r i n g _ d a t a _ 1 0 0 _ r o w s \ M e a s u r e s \ S u m   o f   g a s _ c o n c e n t r a t i o n ( p p m ) < / K e y > < / a : K e y > < a : V a l u e   i : t y p e = " D i a g r a m D i s p l a y N o d e V i e w S t a t e " > < H e i g h t > 1 5 0 < / H e i g h t > < I s E x p a n d e d > t r u e < / I s E x p a n d e d > < W i d t h > 2 0 0 < / W i d t h > < / a : V a l u e > < / a : K e y V a l u e O f D i a g r a m O b j e c t K e y a n y T y p e z b w N T n L X > < a : K e y V a l u e O f D i a g r a m O b j e c t K e y a n y T y p e z b w N T n L X > < a : K e y > < K e y > T a b l e s \ s a f e t y _ m o n i t o r i n g _ d a t a _ 1 0 0 _ r o w s \ S u m   o f   g a s _ c o n c e n t r a t i o n ( p p m ) \ A d d i t i o n a l   I n f o \ I m p l i c i t   M e a s u r e < / K e y > < / a : K e y > < a : V a l u e   i : t y p e = " D i a g r a m D i s p l a y V i e w S t a t e I D i a g r a m T a g A d d i t i o n a l I n f o " / > < / a : K e y V a l u e O f D i a g r a m O b j e c t K e y a n y T y p e z b w N T n L X > < a : K e y V a l u e O f D i a g r a m O b j e c t K e y a n y T y p e z b w N T n L X > < a : K e y > < K e y > T a b l e s \ s a f e t y _ m o n i t o r i n g _ d a t a _ 1 0 0 _ r o w s \ M e a s u r e s \ S u m   o f   P R V . E v e n t s   2 < / K e y > < / a : K e y > < a : V a l u e   i : t y p e = " D i a g r a m D i s p l a y N o d e V i e w S t a t e " > < H e i g h t > 1 5 0 < / H e i g h t > < I s E x p a n d e d > t r u e < / I s E x p a n d e d > < W i d t h > 2 0 0 < / W i d t h > < / a : V a l u e > < / a : K e y V a l u e O f D i a g r a m O b j e c t K e y a n y T y p e z b w N T n L X > < a : K e y V a l u e O f D i a g r a m O b j e c t K e y a n y T y p e z b w N T n L X > < a : K e y > < K e y > T a b l e s \ s a f e t y _ m o n i t o r i n g _ d a t a _ 1 0 0 _ r o w s \ S u m   o f   P R V . E v e n t s   2 \ A d d i t i o n a l   I n f o \ I m p l i c i t   M e a s u r e < / K e y > < / a : K e y > < a : V a l u e   i : t y p e = " D i a g r a m D i s p l a y V i e w S t a t e I D i a g r a m T a g A d d i t i o n a l I n f o " / > < / a : K e y V a l u e O f D i a g r a m O b j e c t K e y a n y T y p e z b w N T n L X > < a : K e y V a l u e O f D i a g r a m O b j e c t K e y a n y T y p e z b w N T n L X > < a : K e y > < K e y > T a b l e s \ s a f e t y _ m o n i t o r i n g _ d a t a _ 1 0 0 _ r o w s \ M e a s u r e s \ A v e r a g e   o f   g a s _ c o n c e n t r a t i o n ( p p m ) < / K e y > < / a : K e y > < a : V a l u e   i : t y p e = " D i a g r a m D i s p l a y N o d e V i e w S t a t e " > < H e i g h t > 1 5 0 < / H e i g h t > < I s E x p a n d e d > t r u e < / I s E x p a n d e d > < W i d t h > 2 0 0 < / W i d t h > < / a : V a l u e > < / a : K e y V a l u e O f D i a g r a m O b j e c t K e y a n y T y p e z b w N T n L X > < a : K e y V a l u e O f D i a g r a m O b j e c t K e y a n y T y p e z b w N T n L X > < a : K e y > < K e y > T a b l e s \ s a f e t y _ m o n i t o r i n g _ d a t a _ 1 0 0 _ r o w s \ A v e r a g e   o f   g a s _ c o n c e n t r a t i o n ( p p m ) \ A d d i t i o n a l   I n f o \ I m p l i c i t   M e a s u r e < / K e y > < / a : K e y > < a : V a l u e   i : t y p e = " D i a g r a m D i s p l a y V i e w S t a t e I D i a g r a m T a g A d d i t i o n a l I n f o " / > < / a : K e y V a l u e O f D i a g r a m O b j e c t K e y a n y T y p e z b w N T n L X > < a : K e y V a l u e O f D i a g r a m O b j e c t K e y a n y T y p e z b w N T n L X > < a : K e y > < K e y > T a b l e s \ s a f e t y _ m o n i t o r i n g _ d a t a _ 1 0 0 _ r o w s \ M e a s u r e s \ C o u n t   o f   P R V . E v e n t s < / K e y > < / a : K e y > < a : V a l u e   i : t y p e = " D i a g r a m D i s p l a y N o d e V i e w S t a t e " > < H e i g h t > 1 5 0 < / H e i g h t > < I s E x p a n d e d > t r u e < / I s E x p a n d e d > < W i d t h > 2 0 0 < / W i d t h > < / a : V a l u e > < / a : K e y V a l u e O f D i a g r a m O b j e c t K e y a n y T y p e z b w N T n L X > < a : K e y V a l u e O f D i a g r a m O b j e c t K e y a n y T y p e z b w N T n L X > < a : K e y > < K e y > T a b l e s \ s a f e t y _ m o n i t o r i n g _ d a t a _ 1 0 0 _ r o w s \ C o u n t   o f   P R V . E v e n t s \ A d d i t i o n a l   I n f o \ I m p l i c i t   M e a s u r e < / K e y > < / a : K e y > < a : V a l u e   i : t y p e = " D i a g r a m D i s p l a y V i e w S t a t e I D i a g r a m T a g A d d i t i o n a l I n f o " / > < / a : K e y V a l u e O f D i a g r a m O b j e c t K e y a n y T y p e z b w N T n L X > < a : K e y V a l u e O f D i a g r a m O b j e c t K e y a n y T y p e z b w N T n L X > < a : K e y > < K e y > T a b l e s \ m a i n t e n a n c e _ c o n d i t i o n _ m o n i t o r i n g _ d a t a < / K e y > < / a : K e y > < a : V a l u e   i : t y p e = " D i a g r a m D i s p l a y N o d e V i e w S t a t e " > < H e i g h t > 3 5 7 < / H e i g h t > < I s E x p a n d e d > t r u e < / I s E x p a n d e d > < L a y e d O u t > t r u e < / L a y e d O u t > < L e f t > 1 1 . 8 0 7 6 2 1 1 3 5 3 3 1 6 0 1 < / L e f t > < S c r o l l V e r t i c a l O f f s e t > 3 9 . 9 8 6 3 8 6 8 2 9 4 7 2 5 2 2 < / S c r o l l V e r t i c a l O f f s e t > < T a b I n d e x > 3 < / T a b I n d e x > < T o p > 2 3 2 < / T o p > < W i d t h > 1 6 9 < / W i d t h > < / a : V a l u e > < / a : K e y V a l u e O f D i a g r a m O b j e c t K e y a n y T y p e z b w N T n L X > < a : K e y V a l u e O f D i a g r a m O b j e c t K e y a n y T y p e z b w N T n L X > < a : K e y > < K e y > T a b l e s \ m a i n t e n a n c e _ c o n d i t i o n _ m o n i t o r i n g _ d a t a \ C o l u m n s \ D a t e < / K e y > < / a : K e y > < a : V a l u e   i : t y p e = " D i a g r a m D i s p l a y N o d e V i e w S t a t e " > < H e i g h t > 1 5 0 < / H e i g h t > < I s E x p a n d e d > t r u e < / I s E x p a n d e d > < W i d t h > 2 0 0 < / W i d t h > < / a : V a l u e > < / a : K e y V a l u e O f D i a g r a m O b j e c t K e y a n y T y p e z b w N T n L X > < a : K e y V a l u e O f D i a g r a m O b j e c t K e y a n y T y p e z b w N T n L X > < a : K e y > < K e y > T a b l e s \ m a i n t e n a n c e _ c o n d i t i o n _ m o n i t o r i n g _ d a t a \ C o l u m n s \ t i m e < / K e y > < / a : K e y > < a : V a l u e   i : t y p e = " D i a g r a m D i s p l a y N o d e V i e w S t a t e " > < H e i g h t > 1 5 0 < / H e i g h t > < I s E x p a n d e d > t r u e < / I s E x p a n d e d > < W i d t h > 2 0 0 < / W i d t h > < / a : V a l u e > < / a : K e y V a l u e O f D i a g r a m O b j e c t K e y a n y T y p e z b w N T n L X > < a : K e y V a l u e O f D i a g r a m O b j e c t K e y a n y T y p e z b w N T n L X > < a : K e y > < K e y > T a b l e s \ m a i n t e n a n c e _ c o n d i t i o n _ m o n i t o r i n g _ d a t a \ C o l u m n s \ V i b r a t i o n _ L e v e l s _ H z < / K e y > < / a : K e y > < a : V a l u e   i : t y p e = " D i a g r a m D i s p l a y N o d e V i e w S t a t e " > < H e i g h t > 1 5 0 < / H e i g h t > < I s E x p a n d e d > t r u e < / I s E x p a n d e d > < W i d t h > 2 0 0 < / W i d t h > < / a : V a l u e > < / a : K e y V a l u e O f D i a g r a m O b j e c t K e y a n y T y p e z b w N T n L X > < a : K e y V a l u e O f D i a g r a m O b j e c t K e y a n y T y p e z b w N T n L X > < a : K e y > < K e y > T a b l e s \ m a i n t e n a n c e _ c o n d i t i o n _ m o n i t o r i n g _ d a t a \ C o l u m n s \ O i l _ V i s c o s i t y _ c S t < / K e y > < / a : K e y > < a : V a l u e   i : t y p e = " D i a g r a m D i s p l a y N o d e V i e w S t a t e " > < H e i g h t > 1 5 0 < / H e i g h t > < I s E x p a n d e d > t r u e < / I s E x p a n d e d > < W i d t h > 2 0 0 < / W i d t h > < / a : V a l u e > < / a : K e y V a l u e O f D i a g r a m O b j e c t K e y a n y T y p e z b w N T n L X > < a : K e y V a l u e O f D i a g r a m O b j e c t K e y a n y T y p e z b w N T n L X > < a : K e y > < K e y > T a b l e s \ m a i n t e n a n c e _ c o n d i t i o n _ m o n i t o r i n g _ d a t a \ C o l u m n s \ O i l _ W a t e r _ C o n t e n t _ p e r c e n t < / K e y > < / a : K e y > < a : V a l u e   i : t y p e = " D i a g r a m D i s p l a y N o d e V i e w S t a t e " > < H e i g h t > 1 5 0 < / H e i g h t > < I s E x p a n d e d > t r u e < / I s E x p a n d e d > < W i d t h > 2 0 0 < / W i d t h > < / a : V a l u e > < / a : K e y V a l u e O f D i a g r a m O b j e c t K e y a n y T y p e z b w N T n L X > < a : K e y V a l u e O f D i a g r a m O b j e c t K e y a n y T y p e z b w N T n L X > < a : K e y > < K e y > T a b l e s \ m a i n t e n a n c e _ c o n d i t i o n _ m o n i t o r i n g _ d a t a \ C o l u m n s \ O i l _ P a r t i c l e _ C o u n t _ p e r _ m L < / K e y > < / a : K e y > < a : V a l u e   i : t y p e = " D i a g r a m D i s p l a y N o d e V i e w S t a t e " > < H e i g h t > 1 5 0 < / H e i g h t > < I s E x p a n d e d > t r u e < / I s E x p a n d e d > < W i d t h > 2 0 0 < / W i d t h > < / a : V a l u e > < / a : K e y V a l u e O f D i a g r a m O b j e c t K e y a n y T y p e z b w N T n L X > < a : K e y V a l u e O f D i a g r a m O b j e c t K e y a n y T y p e z b w N T n L X > < a : K e y > < K e y > T a b l e s \ m a i n t e n a n c e _ c o n d i t i o n _ m o n i t o r i n g _ d a t a \ C o l u m n s \ B e a r i n g _ T e m p e r a t u r e _ F < / K e y > < / a : K e y > < a : V a l u e   i : t y p e = " D i a g r a m D i s p l a y N o d e V i e w S t a t e " > < H e i g h t > 1 5 0 < / H e i g h t > < I s E x p a n d e d > t r u e < / I s E x p a n d e d > < W i d t h > 2 0 0 < / W i d t h > < / a : V a l u e > < / a : K e y V a l u e O f D i a g r a m O b j e c t K e y a n y T y p e z b w N T n L X > < a : K e y V a l u e O f D i a g r a m O b j e c t K e y a n y T y p e z b w N T n L X > < a : K e y > < K e y > T a b l e s \ m a i n t e n a n c e _ c o n d i t i o n _ m o n i t o r i n g _ d a t a \ C o l u m n s \ M o t o r _ C u r r e n t _ a m p s < / K e y > < / a : K e y > < a : V a l u e   i : t y p e = " D i a g r a m D i s p l a y N o d e V i e w S t a t e " > < H e i g h t > 1 5 0 < / H e i g h t > < I s E x p a n d e d > t r u e < / I s E x p a n d e d > < W i d t h > 2 0 0 < / W i d t h > < / a : V a l u e > < / a : K e y V a l u e O f D i a g r a m O b j e c t K e y a n y T y p e z b w N T n L X > < a : K e y V a l u e O f D i a g r a m O b j e c t K e y a n y T y p e z b w N T n L X > < a : K e y > < K e y > T a b l e s \ m a i n t e n a n c e _ c o n d i t i o n _ m o n i t o r i n g _ d a t a \ C o l u m n s \ V a l v e _ P o s i t i o n _ p e r c e n t < / K e y > < / a : K e y > < a : V a l u e   i : t y p e = " D i a g r a m D i s p l a y N o d e V i e w S t a t e " > < H e i g h t > 1 5 0 < / H e i g h t > < I s E x p a n d e d > t r u e < / I s E x p a n d e d > < W i d t h > 2 0 0 < / W i d t h > < / a : V a l u e > < / a : K e y V a l u e O f D i a g r a m O b j e c t K e y a n y T y p e z b w N T n L X > < a : K e y V a l u e O f D i a g r a m O b j e c t K e y a n y T y p e z b w N T n L X > < a : K e y > < K e y > T a b l e s \ m a i n t e n a n c e _ c o n d i t i o n _ m o n i t o r i n g _ d a t a \ C o l u m n s \ P u m p _ E f f i c i e n c y _ p e r c e n t < / K e y > < / a : K e y > < a : V a l u e   i : t y p e = " D i a g r a m D i s p l a y N o d e V i e w S t a t e " > < H e i g h t > 1 5 0 < / H e i g h t > < I s E x p a n d e d > t r u e < / I s E x p a n d e d > < W i d t h > 2 0 0 < / W i d t h > < / a : V a l u e > < / a : K e y V a l u e O f D i a g r a m O b j e c t K e y a n y T y p e z b w N T n L X > < a : K e y V a l u e O f D i a g r a m O b j e c t K e y a n y T y p e z b w N T n L X > < a : K e y > < K e y > T a b l e s \ m a i n t e n a n c e _ c o n d i t i o n _ m o n i t o r i n g _ d a t a \ C o l u m n s \ D o w n t i m e _ D u r a t i o n _ m i n u t e s < / K e y > < / a : K e y > < a : V a l u e   i : t y p e = " D i a g r a m D i s p l a y N o d e V i e w S t a t e " > < H e i g h t > 1 5 0 < / H e i g h t > < I s E x p a n d e d > t r u e < / I s E x p a n d e d > < W i d t h > 2 0 0 < / W i d t h > < / a : V a l u e > < / a : K e y V a l u e O f D i a g r a m O b j e c t K e y a n y T y p e z b w N T n L X > < a : K e y V a l u e O f D i a g r a m O b j e c t K e y a n y T y p e z b w N T n L X > < a : K e y > < K e y > T a b l e s \ m a i n t e n a n c e _ c o n d i t i o n _ m o n i t o r i n g _ d a t a \ C o l u m n s \ Y e a r < / K e y > < / a : K e y > < a : V a l u e   i : t y p e = " D i a g r a m D i s p l a y N o d e V i e w S t a t e " > < H e i g h t > 1 5 0 < / H e i g h t > < I s E x p a n d e d > t r u e < / I s E x p a n d e d > < W i d t h > 2 0 0 < / W i d t h > < / a : V a l u e > < / a : K e y V a l u e O f D i a g r a m O b j e c t K e y a n y T y p e z b w N T n L X > < a : K e y V a l u e O f D i a g r a m O b j e c t K e y a n y T y p e z b w N T n L X > < a : K e y > < K e y > T a b l e s \ m a i n t e n a n c e _ c o n d i t i o n _ m o n i t o r i n g _ d a t a \ C o l u m n s \ D a t e   ( Y e a r ) < / K e y > < / a : K e y > < a : V a l u e   i : t y p e = " D i a g r a m D i s p l a y N o d e V i e w S t a t e " > < H e i g h t > 1 5 0 < / H e i g h t > < I s E x p a n d e d > t r u e < / I s E x p a n d e d > < W i d t h > 2 0 0 < / W i d t h > < / a : V a l u e > < / a : K e y V a l u e O f D i a g r a m O b j e c t K e y a n y T y p e z b w N T n L X > < a : K e y V a l u e O f D i a g r a m O b j e c t K e y a n y T y p e z b w N T n L X > < a : K e y > < K e y > T a b l e s \ m a i n t e n a n c e _ c o n d i t i o n _ m o n i t o r i n g _ d a t a \ C o l u m n s \ D a t e   ( Q u a r t e r ) < / K e y > < / a : K e y > < a : V a l u e   i : t y p e = " D i a g r a m D i s p l a y N o d e V i e w S t a t e " > < H e i g h t > 1 5 0 < / H e i g h t > < I s E x p a n d e d > t r u e < / I s E x p a n d e d > < W i d t h > 2 0 0 < / W i d t h > < / a : V a l u e > < / a : K e y V a l u e O f D i a g r a m O b j e c t K e y a n y T y p e z b w N T n L X > < a : K e y V a l u e O f D i a g r a m O b j e c t K e y a n y T y p e z b w N T n L X > < a : K e y > < K e y > T a b l e s \ m a i n t e n a n c e _ c o n d i t i o n _ m o n i t o r i n g _ d a t a \ C o l u m n s \ D a t e   ( M o n t h   I n d e x ) < / K e y > < / a : K e y > < a : V a l u e   i : t y p e = " D i a g r a m D i s p l a y N o d e V i e w S t a t e " > < H e i g h t > 1 5 0 < / H e i g h t > < I s E x p a n d e d > t r u e < / I s E x p a n d e d > < W i d t h > 2 0 0 < / W i d t h > < / a : V a l u e > < / a : K e y V a l u e O f D i a g r a m O b j e c t K e y a n y T y p e z b w N T n L X > < a : K e y V a l u e O f D i a g r a m O b j e c t K e y a n y T y p e z b w N T n L X > < a : K e y > < K e y > T a b l e s \ m a i n t e n a n c e _ c o n d i t i o n _ m o n i t o r i n g _ d a t a \ C o l u m n s \ D a t e   ( M o n t h ) < / K e y > < / a : K e y > < a : V a l u e   i : t y p e = " D i a g r a m D i s p l a y N o d e V i e w S t a t e " > < H e i g h t > 1 5 0 < / H e i g h t > < I s E x p a n d e d > t r u e < / I s E x p a n d e d > < W i d t h > 2 0 0 < / W i d t h > < / a : V a l u e > < / a : K e y V a l u e O f D i a g r a m O b j e c t K e y a n y T y p e z b w N T n L X > < a : K e y V a l u e O f D i a g r a m O b j e c t K e y a n y T y p e z b w N T n L X > < a : K e y > < K e y > T a b l e s \ m a i n t e n a n c e _ c o n d i t i o n _ m o n i t o r i n g _ d a t a \ M e a s u r e s \ S u m   o f   D o w n t i m e _ D u r a t i o n _ m i n u t e s < / K e y > < / a : K e y > < a : V a l u e   i : t y p e = " D i a g r a m D i s p l a y N o d e V i e w S t a t e " > < H e i g h t > 1 5 0 < / H e i g h t > < I s E x p a n d e d > t r u e < / I s E x p a n d e d > < W i d t h > 2 0 0 < / W i d t h > < / a : V a l u e > < / a : K e y V a l u e O f D i a g r a m O b j e c t K e y a n y T y p e z b w N T n L X > < a : K e y V a l u e O f D i a g r a m O b j e c t K e y a n y T y p e z b w N T n L X > < a : K e y > < K e y > T a b l e s \ m a i n t e n a n c e _ c o n d i t i o n _ m o n i t o r i n g _ d a t a \ S u m   o f   D o w n t i m e _ D u r a t i o n _ m i n u t e s \ A d d i t i o n a l   I n f o \ I m p l i c i t   M e a s u r e < / K e y > < / a : K e y > < a : V a l u e   i : t y p e = " D i a g r a m D i s p l a y V i e w S t a t e I D i a g r a m T a g A d d i t i o n a l I n f o " / > < / a : K e y V a l u e O f D i a g r a m O b j e c t K e y a n y T y p e z b w N T n L X > < a : K e y V a l u e O f D i a g r a m O b j e c t K e y a n y T y p e z b w N T n L X > < a : K e y > < K e y > T a b l e s \ m a i n t e n a n c e _ c o n d i t i o n _ m o n i t o r i n g _ d a t a \ M e a s u r e s \ S u m   o f   O i l _ V i s c o s i t y _ c S t < / K e y > < / a : K e y > < a : V a l u e   i : t y p e = " D i a g r a m D i s p l a y N o d e V i e w S t a t e " > < H e i g h t > 1 5 0 < / H e i g h t > < I s E x p a n d e d > t r u e < / I s E x p a n d e d > < W i d t h > 2 0 0 < / W i d t h > < / a : V a l u e > < / a : K e y V a l u e O f D i a g r a m O b j e c t K e y a n y T y p e z b w N T n L X > < a : K e y V a l u e O f D i a g r a m O b j e c t K e y a n y T y p e z b w N T n L X > < a : K e y > < K e y > T a b l e s \ m a i n t e n a n c e _ c o n d i t i o n _ m o n i t o r i n g _ d a t a \ S u m   o f   O i l _ V i s c o s i t y _ c S t \ A d d i t i o n a l   I n f o \ I m p l i c i t   M e a s u r e < / K e y > < / a : K e y > < a : V a l u e   i : t y p e = " D i a g r a m D i s p l a y V i e w S t a t e I D i a g r a m T a g A d d i t i o n a l I n f o " / > < / a : K e y V a l u e O f D i a g r a m O b j e c t K e y a n y T y p e z b w N T n L X > < a : K e y V a l u e O f D i a g r a m O b j e c t K e y a n y T y p e z b w N T n L X > < a : K e y > < K e y > T a b l e s \ m a i n t e n a n c e _ c o n d i t i o n _ m o n i t o r i n g _ d a t a \ M e a s u r e s \ S u m   o f   B e a r i n g _ T e m p e r a t u r e _ F < / K e y > < / a : K e y > < a : V a l u e   i : t y p e = " D i a g r a m D i s p l a y N o d e V i e w S t a t e " > < H e i g h t > 1 5 0 < / H e i g h t > < I s E x p a n d e d > t r u e < / I s E x p a n d e d > < W i d t h > 2 0 0 < / W i d t h > < / a : V a l u e > < / a : K e y V a l u e O f D i a g r a m O b j e c t K e y a n y T y p e z b w N T n L X > < a : K e y V a l u e O f D i a g r a m O b j e c t K e y a n y T y p e z b w N T n L X > < a : K e y > < K e y > T a b l e s \ m a i n t e n a n c e _ c o n d i t i o n _ m o n i t o r i n g _ d a t a \ S u m   o f   B e a r i n g _ T e m p e r a t u r e _ F \ A d d i t i o n a l   I n f o \ I m p l i c i t   M e a s u r e < / K e y > < / a : K e y > < a : V a l u e   i : t y p e = " D i a g r a m D i s p l a y V i e w S t a t e I D i a g r a m T a g A d d i t i o n a l I n f o " / > < / a : K e y V a l u e O f D i a g r a m O b j e c t K e y a n y T y p e z b w N T n L X > < a : K e y V a l u e O f D i a g r a m O b j e c t K e y a n y T y p e z b w N T n L X > < a : K e y > < K e y > T a b l e s \ m a i n t e n a n c e _ c o n d i t i o n _ m o n i t o r i n g _ d a t a \ M e a s u r e s \ A v e r a g e   o f   O i l _ V i s c o s i t y _ c S t < / K e y > < / a : K e y > < a : V a l u e   i : t y p e = " D i a g r a m D i s p l a y N o d e V i e w S t a t e " > < H e i g h t > 1 5 0 < / H e i g h t > < I s E x p a n d e d > t r u e < / I s E x p a n d e d > < W i d t h > 2 0 0 < / W i d t h > < / a : V a l u e > < / a : K e y V a l u e O f D i a g r a m O b j e c t K e y a n y T y p e z b w N T n L X > < a : K e y V a l u e O f D i a g r a m O b j e c t K e y a n y T y p e z b w N T n L X > < a : K e y > < K e y > T a b l e s \ m a i n t e n a n c e _ c o n d i t i o n _ m o n i t o r i n g _ d a t a \ A v e r a g e   o f   O i l _ V i s c o s i t y _ c S t \ A d d i t i o n a l   I n f o \ I m p l i c i t   M e a s u r e < / K e y > < / a : K e y > < a : V a l u e   i : t y p e = " D i a g r a m D i s p l a y V i e w S t a t e I D i a g r a m T a g A d d i t i o n a l I n f o " / > < / a : K e y V a l u e O f D i a g r a m O b j e c t K e y a n y T y p e z b w N T n L X > < a : K e y V a l u e O f D i a g r a m O b j e c t K e y a n y T y p e z b w N T n L X > < a : K e y > < K e y > T a b l e s \ m a i n t e n a n c e _ c o n d i t i o n _ m o n i t o r i n g _ d a t a \ M e a s u r e s \ A v e r a g e   o f   D o w n t i m e _ D u r a t i o n _ m i n u t e s < / K e y > < / a : K e y > < a : V a l u e   i : t y p e = " D i a g r a m D i s p l a y N o d e V i e w S t a t e " > < H e i g h t > 1 5 0 < / H e i g h t > < I s E x p a n d e d > t r u e < / I s E x p a n d e d > < W i d t h > 2 0 0 < / W i d t h > < / a : V a l u e > < / a : K e y V a l u e O f D i a g r a m O b j e c t K e y a n y T y p e z b w N T n L X > < a : K e y V a l u e O f D i a g r a m O b j e c t K e y a n y T y p e z b w N T n L X > < a : K e y > < K e y > T a b l e s \ m a i n t e n a n c e _ c o n d i t i o n _ m o n i t o r i n g _ d a t a \ A v e r a g e   o f   D o w n t i m e _ D u r a t i o n _ m i n u t e s \ A d d i t i o n a l   I n f o \ I m p l i c i t   M e a s u r e < / K e y > < / a : K e y > < a : V a l u e   i : t y p e = " D i a g r a m D i s p l a y V i e w S t a t e I D i a g r a m T a g A d d i t i o n a l I n f o " / > < / a : K e y V a l u e O f D i a g r a m O b j e c t K e y a n y T y p e z b w N T n L X > < a : K e y V a l u e O f D i a g r a m O b j e c t K e y a n y T y p e z b w N T n L X > < a : K e y > < K e y > T a b l e s \ m a i n t e n a n c e _ c o n d i t i o n _ m o n i t o r i n g _ d a t a \ M e a s u r e s \ A v e r a g e   o f   B e a r i n g _ T e m p e r a t u r e _ F < / K e y > < / a : K e y > < a : V a l u e   i : t y p e = " D i a g r a m D i s p l a y N o d e V i e w S t a t e " > < H e i g h t > 1 5 0 < / H e i g h t > < I s E x p a n d e d > t r u e < / I s E x p a n d e d > < W i d t h > 2 0 0 < / W i d t h > < / a : V a l u e > < / a : K e y V a l u e O f D i a g r a m O b j e c t K e y a n y T y p e z b w N T n L X > < a : K e y V a l u e O f D i a g r a m O b j e c t K e y a n y T y p e z b w N T n L X > < a : K e y > < K e y > T a b l e s \ m a i n t e n a n c e _ c o n d i t i o n _ m o n i t o r i n g _ d a t a \ A v e r a g e   o f   B e a r i n g _ T e m p e r a t u r e _ F \ A d d i t i o n a l   I n f o \ I m p l i c i t   M e a s u r e < / K e y > < / a : K e y > < a : V a l u e   i : t y p e = " D i a g r a m D i s p l a y V i e w S t a t e I D i a g r a m T a g A d d i t i o n a l I n f o " / > < / a : K e y V a l u e O f D i a g r a m O b j e c t K e y a n y T y p e z b w N T n L X > < a : K e y V a l u e O f D i a g r a m O b j e c t K e y a n y T y p e z b w N T n L X > < a : K e y > < K e y > T a b l e s \ m a i n t e n a n c e _ c o n d i t i o n _ m o n i t o r i n g _ d a t a   1 < / K e y > < / a : K e y > < a : V a l u e   i : t y p e = " D i a g r a m D i s p l a y N o d e V i e w S t a t e " > < H e i g h t > 1 5 0 < / H e i g h t > < I s E x p a n d e d > t r u e < / I s E x p a n d e d > < L a y e d O u t > t r u e < / L a y e d O u t > < L e f t > 1 3 2 4 . 7 1 1 4 3 1 7 0 2 9 9 7 3 < / L e f t > < T a b I n d e x > 7 < / T a b I n d e x > < T o p > 2 1 9 . 5 < / T o p > < W i d t h > 2 0 0 < / W i d t h > < / a : V a l u e > < / a : K e y V a l u e O f D i a g r a m O b j e c t K e y a n y T y p e z b w N T n L X > < a : K e y V a l u e O f D i a g r a m O b j e c t K e y a n y T y p e z b w N T n L X > < a : K e y > < K e y > T a b l e s \ m a i n t e n a n c e _ c o n d i t i o n _ m o n i t o r i n g _ d a t a   1 \ C o l u m n s \ D a t e < / K e y > < / a : K e y > < a : V a l u e   i : t y p e = " D i a g r a m D i s p l a y N o d e V i e w S t a t e " > < H e i g h t > 1 5 0 < / H e i g h t > < I s E x p a n d e d > t r u e < / I s E x p a n d e d > < W i d t h > 2 0 0 < / W i d t h > < / a : V a l u e > < / a : K e y V a l u e O f D i a g r a m O b j e c t K e y a n y T y p e z b w N T n L X > < a : K e y V a l u e O f D i a g r a m O b j e c t K e y a n y T y p e z b w N T n L X > < a : K e y > < K e y > T a b l e s \ m a i n t e n a n c e _ c o n d i t i o n _ m o n i t o r i n g _ d a t a   1 \ C o l u m n s \ t i m e < / K e y > < / a : K e y > < a : V a l u e   i : t y p e = " D i a g r a m D i s p l a y N o d e V i e w S t a t e " > < H e i g h t > 1 5 0 < / H e i g h t > < I s E x p a n d e d > t r u e < / I s E x p a n d e d > < W i d t h > 2 0 0 < / W i d t h > < / a : V a l u e > < / a : K e y V a l u e O f D i a g r a m O b j e c t K e y a n y T y p e z b w N T n L X > < a : K e y V a l u e O f D i a g r a m O b j e c t K e y a n y T y p e z b w N T n L X > < a : K e y > < K e y > T a b l e s \ m a i n t e n a n c e _ c o n d i t i o n _ m o n i t o r i n g _ d a t a   1 \ C o l u m n s \ N o r m a l i z e d _ v i b r a t i o n _ l e v < / K e y > < / a : K e y > < a : V a l u e   i : t y p e = " D i a g r a m D i s p l a y N o d e V i e w S t a t e " > < H e i g h t > 1 5 0 < / H e i g h t > < I s E x p a n d e d > t r u e < / I s E x p a n d e d > < W i d t h > 2 0 0 < / W i d t h > < / a : V a l u e > < / a : K e y V a l u e O f D i a g r a m O b j e c t K e y a n y T y p e z b w N T n L X > < a : K e y V a l u e O f D i a g r a m O b j e c t K e y a n y T y p e z b w N T n L X > < a : K e y > < K e y > T a b l e s \ m a i n t e n a n c e _ c o n d i t i o n _ m o n i t o r i n g _ d a t a   1 \ C o l u m n s \ V i b r a t i o n _ L e v e l s _ H z < / K e y > < / a : K e y > < a : V a l u e   i : t y p e = " D i a g r a m D i s p l a y N o d e V i e w S t a t e " > < H e i g h t > 1 5 0 < / H e i g h t > < I s E x p a n d e d > t r u e < / I s E x p a n d e d > < W i d t h > 2 0 0 < / W i d t h > < / a : V a l u e > < / a : K e y V a l u e O f D i a g r a m O b j e c t K e y a n y T y p e z b w N T n L X > < a : K e y V a l u e O f D i a g r a m O b j e c t K e y a n y T y p e z b w N T n L X > < a : K e y > < K e y > T a b l e s \ m a i n t e n a n c e _ c o n d i t i o n _ m o n i t o r i n g _ d a t a   1 \ C o l u m n s \ O i l _ V i s c o s i t y _ c S t < / K e y > < / a : K e y > < a : V a l u e   i : t y p e = " D i a g r a m D i s p l a y N o d e V i e w S t a t e " > < H e i g h t > 1 5 0 < / H e i g h t > < I s E x p a n d e d > t r u e < / I s E x p a n d e d > < W i d t h > 2 0 0 < / W i d t h > < / a : V a l u e > < / a : K e y V a l u e O f D i a g r a m O b j e c t K e y a n y T y p e z b w N T n L X > < a : K e y V a l u e O f D i a g r a m O b j e c t K e y a n y T y p e z b w N T n L X > < a : K e y > < K e y > T a b l e s \ m a i n t e n a n c e _ c o n d i t i o n _ m o n i t o r i n g _ d a t a   1 \ C o l u m n s \ O i l _ W a t e r _ C o n t e n t _ p e r c e n t < / K e y > < / a : K e y > < a : V a l u e   i : t y p e = " D i a g r a m D i s p l a y N o d e V i e w S t a t e " > < H e i g h t > 1 5 0 < / H e i g h t > < I s E x p a n d e d > t r u e < / I s E x p a n d e d > < W i d t h > 2 0 0 < / W i d t h > < / a : V a l u e > < / a : K e y V a l u e O f D i a g r a m O b j e c t K e y a n y T y p e z b w N T n L X > < a : K e y V a l u e O f D i a g r a m O b j e c t K e y a n y T y p e z b w N T n L X > < a : K e y > < K e y > T a b l e s \ m a i n t e n a n c e _ c o n d i t i o n _ m o n i t o r i n g _ d a t a   1 \ C o l u m n s \ O i l _ P a r t i c l e _ C o u n t _ p e r _ m L < / K e y > < / a : K e y > < a : V a l u e   i : t y p e = " D i a g r a m D i s p l a y N o d e V i e w S t a t e " > < H e i g h t > 1 5 0 < / H e i g h t > < I s E x p a n d e d > t r u e < / I s E x p a n d e d > < W i d t h > 2 0 0 < / W i d t h > < / a : V a l u e > < / a : K e y V a l u e O f D i a g r a m O b j e c t K e y a n y T y p e z b w N T n L X > < a : K e y V a l u e O f D i a g r a m O b j e c t K e y a n y T y p e z b w N T n L X > < a : K e y > < K e y > T a b l e s \ m a i n t e n a n c e _ c o n d i t i o n _ m o n i t o r i n g _ d a t a   1 \ C o l u m n s \ B e a r i n g _ T e m p e r a t u r e _ C < / K e y > < / a : K e y > < a : V a l u e   i : t y p e = " D i a g r a m D i s p l a y N o d e V i e w S t a t e " > < H e i g h t > 1 5 0 < / H e i g h t > < I s E x p a n d e d > t r u e < / I s E x p a n d e d > < W i d t h > 2 0 0 < / W i d t h > < / a : V a l u e > < / a : K e y V a l u e O f D i a g r a m O b j e c t K e y a n y T y p e z b w N T n L X > < a : K e y V a l u e O f D i a g r a m O b j e c t K e y a n y T y p e z b w N T n L X > < a : K e y > < K e y > T a b l e s \ m a i n t e n a n c e _ c o n d i t i o n _ m o n i t o r i n g _ d a t a   1 \ C o l u m n s \ B e a r i n g _ T e m p e r a t u r e _ F < / K e y > < / a : K e y > < a : V a l u e   i : t y p e = " D i a g r a m D i s p l a y N o d e V i e w S t a t e " > < H e i g h t > 1 5 0 < / H e i g h t > < I s E x p a n d e d > t r u e < / I s E x p a n d e d > < W i d t h > 2 0 0 < / W i d t h > < / a : V a l u e > < / a : K e y V a l u e O f D i a g r a m O b j e c t K e y a n y T y p e z b w N T n L X > < a : K e y V a l u e O f D i a g r a m O b j e c t K e y a n y T y p e z b w N T n L X > < a : K e y > < K e y > T a b l e s \ m a i n t e n a n c e _ c o n d i t i o n _ m o n i t o r i n g _ d a t a   1 \ C o l u m n s \ M o t o r _ C u r r e n t _ a m p s < / K e y > < / a : K e y > < a : V a l u e   i : t y p e = " D i a g r a m D i s p l a y N o d e V i e w S t a t e " > < H e i g h t > 1 5 0 < / H e i g h t > < I s E x p a n d e d > t r u e < / I s E x p a n d e d > < W i d t h > 2 0 0 < / W i d t h > < / a : V a l u e > < / a : K e y V a l u e O f D i a g r a m O b j e c t K e y a n y T y p e z b w N T n L X > < a : K e y V a l u e O f D i a g r a m O b j e c t K e y a n y T y p e z b w N T n L X > < a : K e y > < K e y > T a b l e s \ m a i n t e n a n c e _ c o n d i t i o n _ m o n i t o r i n g _ d a t a   1 \ C o l u m n s \ V a l v e _ P o s i t i o n _ p e r c e n t < / K e y > < / a : K e y > < a : V a l u e   i : t y p e = " D i a g r a m D i s p l a y N o d e V i e w S t a t e " > < H e i g h t > 1 5 0 < / H e i g h t > < I s E x p a n d e d > t r u e < / I s E x p a n d e d > < W i d t h > 2 0 0 < / W i d t h > < / a : V a l u e > < / a : K e y V a l u e O f D i a g r a m O b j e c t K e y a n y T y p e z b w N T n L X > < a : K e y V a l u e O f D i a g r a m O b j e c t K e y a n y T y p e z b w N T n L X > < a : K e y > < K e y > T a b l e s \ m a i n t e n a n c e _ c o n d i t i o n _ m o n i t o r i n g _ d a t a   1 \ C o l u m n s \ P u m p _ E f f i c i e n c y _ p e r c e n t < / K e y > < / a : K e y > < a : V a l u e   i : t y p e = " D i a g r a m D i s p l a y N o d e V i e w S t a t e " > < H e i g h t > 1 5 0 < / H e i g h t > < I s E x p a n d e d > t r u e < / I s E x p a n d e d > < W i d t h > 2 0 0 < / W i d t h > < / a : V a l u e > < / a : K e y V a l u e O f D i a g r a m O b j e c t K e y a n y T y p e z b w N T n L X > < a : K e y V a l u e O f D i a g r a m O b j e c t K e y a n y T y p e z b w N T n L X > < a : K e y > < K e y > T a b l e s \ m a i n t e n a n c e _ c o n d i t i o n _ m o n i t o r i n g _ d a t a   1 \ C o l u m n s \ D o w n t i m e _ D u r a t i o n _ m i n u t e s < / K e y > < / a : K e y > < a : V a l u e   i : t y p e = " D i a g r a m D i s p l a y N o d e V i e w S t a t e " > < H e i g h t > 1 5 0 < / H e i g h t > < I s E x p a n d e d > t r u e < / I s E x p a n d e d > < W i d t h > 2 0 0 < / W i d t h > < / a : V a l u e > < / a : K e y V a l u e O f D i a g r a m O b j e c t K e y a n y T y p e z b w N T n L X > < a : K e y V a l u e O f D i a g r a m O b j e c t K e y a n y T y p e z b w N T n L X > < a : K e y > < K e y > T a b l e s \ m a i n t e n a n c e _ c o n d i t i o n _ m o n i t o r i n g _ d a t a   1 \ C o l u m n s \ Y e a r < / K e y > < / a : K e y > < a : V a l u e   i : t y p e = " D i a g r a m D i s p l a y N o d e V i e w S t a t e " > < H e i g h t > 1 5 0 < / H e i g h t > < I s E x p a n d e d > t r u e < / I s E x p a n d e d > < W i d t h > 2 0 0 < / W i d t h > < / a : V a l u e > < / a : K e y V a l u e O f D i a g r a m O b j e c t K e y a n y T y p e z b w N T n L X > < a : K e y V a l u e O f D i a g r a m O b j e c t K e y a n y T y p e z b w N T n L X > < a : K e y > < K e y > T a b l e s \ m a i n t e n a n c e _ c o n d i t i o n _ m o n i t o r i n g _ d a t a   1 \ C o l u m n s \ D a t e   ( Y e a r ) < / K e y > < / a : K e y > < a : V a l u e   i : t y p e = " D i a g r a m D i s p l a y N o d e V i e w S t a t e " > < H e i g h t > 1 5 0 < / H e i g h t > < I s E x p a n d e d > t r u e < / I s E x p a n d e d > < W i d t h > 2 0 0 < / W i d t h > < / a : V a l u e > < / a : K e y V a l u e O f D i a g r a m O b j e c t K e y a n y T y p e z b w N T n L X > < a : K e y V a l u e O f D i a g r a m O b j e c t K e y a n y T y p e z b w N T n L X > < a : K e y > < K e y > T a b l e s \ m a i n t e n a n c e _ c o n d i t i o n _ m o n i t o r i n g _ d a t a   1 \ C o l u m n s \ D a t e   ( Q u a r t e r ) < / K e y > < / a : K e y > < a : V a l u e   i : t y p e = " D i a g r a m D i s p l a y N o d e V i e w S t a t e " > < H e i g h t > 1 5 0 < / H e i g h t > < I s E x p a n d e d > t r u e < / I s E x p a n d e d > < W i d t h > 2 0 0 < / W i d t h > < / a : V a l u e > < / a : K e y V a l u e O f D i a g r a m O b j e c t K e y a n y T y p e z b w N T n L X > < a : K e y V a l u e O f D i a g r a m O b j e c t K e y a n y T y p e z b w N T n L X > < a : K e y > < K e y > T a b l e s \ m a i n t e n a n c e _ c o n d i t i o n _ m o n i t o r i n g _ d a t a   1 \ C o l u m n s \ D a t e   ( M o n t h   I n d e x ) < / K e y > < / a : K e y > < a : V a l u e   i : t y p e = " D i a g r a m D i s p l a y N o d e V i e w S t a t e " > < H e i g h t > 1 5 0 < / H e i g h t > < I s E x p a n d e d > t r u e < / I s E x p a n d e d > < W i d t h > 2 0 0 < / W i d t h > < / a : V a l u e > < / a : K e y V a l u e O f D i a g r a m O b j e c t K e y a n y T y p e z b w N T n L X > < a : K e y V a l u e O f D i a g r a m O b j e c t K e y a n y T y p e z b w N T n L X > < a : K e y > < K e y > T a b l e s \ m a i n t e n a n c e _ c o n d i t i o n _ m o n i t o r i n g _ d a t a   1 \ C o l u m n s \ D a t e   ( M o n t h ) < / K e y > < / a : K e y > < a : V a l u e   i : t y p e = " D i a g r a m D i s p l a y N o d e V i e w S t a t e " > < H e i g h t > 1 5 0 < / H e i g h t > < I s E x p a n d e d > t r u e < / I s E x p a n d e d > < W i d t h > 2 0 0 < / W i d t h > < / a : V a l u e > < / a : K e y V a l u e O f D i a g r a m O b j e c t K e y a n y T y p e z b w N T n L X > < a : K e y V a l u e O f D i a g r a m O b j e c t K e y a n y T y p e z b w N T n L X > < a : K e y > < K e y > T a b l e s \ m a i n t e n a n c e _ c o n d i t i o n _ m o n i t o r i n g _ d a t a   1 \ M e a s u r e s \ S u m   o f   B e a r i n g _ T e m p e r a t u r e _ C < / K e y > < / a : K e y > < a : V a l u e   i : t y p e = " D i a g r a m D i s p l a y N o d e V i e w S t a t e " > < H e i g h t > 1 5 0 < / H e i g h t > < I s E x p a n d e d > t r u e < / I s E x p a n d e d > < W i d t h > 2 0 0 < / W i d t h > < / a : V a l u e > < / a : K e y V a l u e O f D i a g r a m O b j e c t K e y a n y T y p e z b w N T n L X > < a : K e y V a l u e O f D i a g r a m O b j e c t K e y a n y T y p e z b w N T n L X > < a : K e y > < K e y > T a b l e s \ m a i n t e n a n c e _ c o n d i t i o n _ m o n i t o r i n g _ d a t a   1 \ S u m   o f   B e a r i n g _ T e m p e r a t u r e _ C \ A d d i t i o n a l   I n f o \ I m p l i c i t   M e a s u r e < / K e y > < / a : K e y > < a : V a l u e   i : t y p e = " D i a g r a m D i s p l a y V i e w S t a t e I D i a g r a m T a g A d d i t i o n a l I n f o " / > < / a : K e y V a l u e O f D i a g r a m O b j e c t K e y a n y T y p e z b w N T n L X > < a : K e y V a l u e O f D i a g r a m O b j e c t K e y a n y T y p e z b w N T n L X > < a : K e y > < K e y > T a b l e s \ p r o d u c t i o n _ e q u i p m e n t _ d a t a < / K e y > < / a : K e y > < a : V a l u e   i : t y p e = " D i a g r a m D i s p l a y N o d e V i e w S t a t e " > < H e i g h t > 3 4 4 < / H e i g h t > < I s E x p a n d e d > t r u e < / I s E x p a n d e d > < L a y e d O u t > t r u e < / L a y e d O u t > < L e f t > 8 4 4 . 7 1 1 4 3 1 7 0 2 9 9 7 2 9 < / L e f t > < T a b I n d e x > 2 < / T a b I n d e x > < W i d t h > 2 0 0 < / W i d t h > < / a : V a l u e > < / a : K e y V a l u e O f D i a g r a m O b j e c t K e y a n y T y p e z b w N T n L X > < a : K e y V a l u e O f D i a g r a m O b j e c t K e y a n y T y p e z b w N T n L X > < a : K e y > < K e y > T a b l e s \ p r o d u c t i o n _ e q u i p m e n t _ d a t a \ C o l u m n s \ D a t e < / K e y > < / a : K e y > < a : V a l u e   i : t y p e = " D i a g r a m D i s p l a y N o d e V i e w S t a t e " > < H e i g h t > 1 5 0 < / H e i g h t > < I s E x p a n d e d > t r u e < / I s E x p a n d e d > < W i d t h > 2 0 0 < / W i d t h > < / a : V a l u e > < / a : K e y V a l u e O f D i a g r a m O b j e c t K e y a n y T y p e z b w N T n L X > < a : K e y V a l u e O f D i a g r a m O b j e c t K e y a n y T y p e z b w N T n L X > < a : K e y > < K e y > T a b l e s \ p r o d u c t i o n _ e q u i p m e n t _ d a t a \ C o l u m n s \ t i m e < / K e y > < / a : K e y > < a : V a l u e   i : t y p e = " D i a g r a m D i s p l a y N o d e V i e w S t a t e " > < H e i g h t > 1 5 0 < / H e i g h t > < I s E x p a n d e d > t r u e < / I s E x p a n d e d > < W i d t h > 2 0 0 < / W i d t h > < / a : V a l u e > < / a : K e y V a l u e O f D i a g r a m O b j e c t K e y a n y T y p e z b w N T n L X > < a : K e y V a l u e O f D i a g r a m O b j e c t K e y a n y T y p e z b w N T n L X > < a : K e y > < K e y > T a b l e s \ p r o d u c t i o n _ e q u i p m e n t _ d a t a \ C o l u m n s \ F l o w _ R a t e _ b a r r e l s _ p e r _ d a y < / K e y > < / a : K e y > < a : V a l u e   i : t y p e = " D i a g r a m D i s p l a y N o d e V i e w S t a t e " > < H e i g h t > 1 5 0 < / H e i g h t > < I s E x p a n d e d > t r u e < / I s E x p a n d e d > < W i d t h > 2 0 0 < / W i d t h > < / a : V a l u e > < / a : K e y V a l u e O f D i a g r a m O b j e c t K e y a n y T y p e z b w N T n L X > < a : K e y V a l u e O f D i a g r a m O b j e c t K e y a n y T y p e z b w N T n L X > < a : K e y > < K e y > T a b l e s \ p r o d u c t i o n _ e q u i p m e n t _ d a t a \ C o l u m n s \ W e l l h e a d _ P r e s s u r e _ p s i < / K e y > < / a : K e y > < a : V a l u e   i : t y p e = " D i a g r a m D i s p l a y N o d e V i e w S t a t e " > < H e i g h t > 1 5 0 < / H e i g h t > < I s E x p a n d e d > t r u e < / I s E x p a n d e d > < W i d t h > 2 0 0 < / W i d t h > < / a : V a l u e > < / a : K e y V a l u e O f D i a g r a m O b j e c t K e y a n y T y p e z b w N T n L X > < a : K e y V a l u e O f D i a g r a m O b j e c t K e y a n y T y p e z b w N T n L X > < a : K e y > < K e y > T a b l e s \ p r o d u c t i o n _ e q u i p m e n t _ d a t a \ C o l u m n s \ T e m p e r a t u r e _ F < / K e y > < / a : K e y > < a : V a l u e   i : t y p e = " D i a g r a m D i s p l a y N o d e V i e w S t a t e " > < H e i g h t > 1 5 0 < / H e i g h t > < I s E x p a n d e d > t r u e < / I s E x p a n d e d > < W i d t h > 2 0 0 < / W i d t h > < / a : V a l u e > < / a : K e y V a l u e O f D i a g r a m O b j e c t K e y a n y T y p e z b w N T n L X > < a : K e y V a l u e O f D i a g r a m O b j e c t K e y a n y T y p e z b w N T n L X > < a : K e y > < K e y > T a b l e s \ p r o d u c t i o n _ e q u i p m e n t _ d a t a \ C o l u m n s \ G a s _ t o _ O i l _ R a t i o _ s c f _ p e r _ b b l < / K e y > < / a : K e y > < a : V a l u e   i : t y p e = " D i a g r a m D i s p l a y N o d e V i e w S t a t e " > < H e i g h t > 1 5 0 < / H e i g h t > < I s E x p a n d e d > t r u e < / I s E x p a n d e d > < W i d t h > 2 0 0 < / W i d t h > < / a : V a l u e > < / a : K e y V a l u e O f D i a g r a m O b j e c t K e y a n y T y p e z b w N T n L X > < a : K e y V a l u e O f D i a g r a m O b j e c t K e y a n y T y p e z b w N T n L X > < a : K e y > < K e y > T a b l e s \ p r o d u c t i o n _ e q u i p m e n t _ d a t a \ C o l u m n s \ W a t e r _ C u t _ p e r c e n t < / K e y > < / a : K e y > < a : V a l u e   i : t y p e = " D i a g r a m D i s p l a y N o d e V i e w S t a t e " > < H e i g h t > 1 5 0 < / H e i g h t > < I s E x p a n d e d > t r u e < / I s E x p a n d e d > < W i d t h > 2 0 0 < / W i d t h > < / a : V a l u e > < / a : K e y V a l u e O f D i a g r a m O b j e c t K e y a n y T y p e z b w N T n L X > < a : K e y V a l u e O f D i a g r a m O b j e c t K e y a n y T y p e z b w N T n L X > < a : K e y > < K e y > T a b l e s \ p r o d u c t i o n _ e q u i p m e n t _ d a t a \ C o l u m n s \ C h o k e _ S i z e _ i n c h e s < / K e y > < / a : K e y > < a : V a l u e   i : t y p e = " D i a g r a m D i s p l a y N o d e V i e w S t a t e " > < H e i g h t > 1 5 0 < / H e i g h t > < I s E x p a n d e d > t r u e < / I s E x p a n d e d > < W i d t h > 2 0 0 < / W i d t h > < / a : V a l u e > < / a : K e y V a l u e O f D i a g r a m O b j e c t K e y a n y T y p e z b w N T n L X > < a : K e y V a l u e O f D i a g r a m O b j e c t K e y a n y T y p e z b w N T n L X > < a : K e y > < K e y > T a b l e s \ p r o d u c t i o n _ e q u i p m e n t _ d a t a \ C o l u m n s \ C o m p r e s s o r _ O u t p u t _ c u b i c _ f e e t _ p e r _ m i n < / K e y > < / a : K e y > < a : V a l u e   i : t y p e = " D i a g r a m D i s p l a y N o d e V i e w S t a t e " > < H e i g h t > 1 5 0 < / H e i g h t > < I s E x p a n d e d > t r u e < / I s E x p a n d e d > < W i d t h > 2 0 0 < / W i d t h > < / a : V a l u e > < / a : K e y V a l u e O f D i a g r a m O b j e c t K e y a n y T y p e z b w N T n L X > < a : K e y V a l u e O f D i a g r a m O b j e c t K e y a n y T y p e z b w N T n L X > < a : K e y > < K e y > T a b l e s \ p r o d u c t i o n _ e q u i p m e n t _ d a t a \ C o l u m n s \ S e p a r a t o r _ P r e s s u r e _ p s i < / K e y > < / a : K e y > < a : V a l u e   i : t y p e = " D i a g r a m D i s p l a y N o d e V i e w S t a t e " > < H e i g h t > 1 5 0 < / H e i g h t > < I s E x p a n d e d > t r u e < / I s E x p a n d e d > < W i d t h > 2 0 0 < / W i d t h > < / a : V a l u e > < / a : K e y V a l u e O f D i a g r a m O b j e c t K e y a n y T y p e z b w N T n L X > < a : K e y V a l u e O f D i a g r a m O b j e c t K e y a n y T y p e z b w N T n L X > < a : K e y > < K e y > T a b l e s \ p r o d u c t i o n _ e q u i p m e n t _ d a t a \ C o l u m n s \ T a n k _ L e v e l _ g a l l o n s < / K e y > < / a : K e y > < a : V a l u e   i : t y p e = " D i a g r a m D i s p l a y N o d e V i e w S t a t e " > < H e i g h t > 1 5 0 < / H e i g h t > < I s E x p a n d e d > t r u e < / I s E x p a n d e d > < W i d t h > 2 0 0 < / W i d t h > < / a : V a l u e > < / a : K e y V a l u e O f D i a g r a m O b j e c t K e y a n y T y p e z b w N T n L X > < a : K e y V a l u e O f D i a g r a m O b j e c t K e y a n y T y p e z b w N T n L X > < a : K e y > < K e y > T a b l e s \ p r o d u c t i o n _ e q u i p m e n t _ d a t a \ C o l u m n s \ Y e a r < / K e y > < / a : K e y > < a : V a l u e   i : t y p e = " D i a g r a m D i s p l a y N o d e V i e w S t a t e " > < H e i g h t > 1 5 0 < / H e i g h t > < I s E x p a n d e d > t r u e < / I s E x p a n d e d > < W i d t h > 2 0 0 < / W i d t h > < / a : V a l u e > < / a : K e y V a l u e O f D i a g r a m O b j e c t K e y a n y T y p e z b w N T n L X > < a : K e y V a l u e O f D i a g r a m O b j e c t K e y a n y T y p e z b w N T n L X > < a : K e y > < K e y > T a b l e s \ p r o d u c t i o n _ e q u i p m e n t _ d a t a \ C o l u m n s \ D a t e   ( Y e a r ) < / K e y > < / a : K e y > < a : V a l u e   i : t y p e = " D i a g r a m D i s p l a y N o d e V i e w S t a t e " > < H e i g h t > 1 5 0 < / H e i g h t > < I s E x p a n d e d > t r u e < / I s E x p a n d e d > < W i d t h > 2 0 0 < / W i d t h > < / a : V a l u e > < / a : K e y V a l u e O f D i a g r a m O b j e c t K e y a n y T y p e z b w N T n L X > < a : K e y V a l u e O f D i a g r a m O b j e c t K e y a n y T y p e z b w N T n L X > < a : K e y > < K e y > T a b l e s \ p r o d u c t i o n _ e q u i p m e n t _ d a t a \ C o l u m n s \ D a t e   ( Q u a r t e r ) < / K e y > < / a : K e y > < a : V a l u e   i : t y p e = " D i a g r a m D i s p l a y N o d e V i e w S t a t e " > < H e i g h t > 1 5 0 < / H e i g h t > < I s E x p a n d e d > t r u e < / I s E x p a n d e d > < W i d t h > 2 0 0 < / W i d t h > < / a : V a l u e > < / a : K e y V a l u e O f D i a g r a m O b j e c t K e y a n y T y p e z b w N T n L X > < a : K e y V a l u e O f D i a g r a m O b j e c t K e y a n y T y p e z b w N T n L X > < a : K e y > < K e y > T a b l e s \ p r o d u c t i o n _ e q u i p m e n t _ d a t a \ C o l u m n s \ D a t e   ( M o n t h   I n d e x ) < / K e y > < / a : K e y > < a : V a l u e   i : t y p e = " D i a g r a m D i s p l a y N o d e V i e w S t a t e " > < H e i g h t > 1 5 0 < / H e i g h t > < I s E x p a n d e d > t r u e < / I s E x p a n d e d > < W i d t h > 2 0 0 < / W i d t h > < / a : V a l u e > < / a : K e y V a l u e O f D i a g r a m O b j e c t K e y a n y T y p e z b w N T n L X > < a : K e y V a l u e O f D i a g r a m O b j e c t K e y a n y T y p e z b w N T n L X > < a : K e y > < K e y > T a b l e s \ p r o d u c t i o n _ e q u i p m e n t _ d a t a \ C o l u m n s \ D a t e   ( M o n t h ) < / K e y > < / a : K e y > < a : V a l u e   i : t y p e = " D i a g r a m D i s p l a y N o d e V i e w S t a t e " > < H e i g h t > 1 5 0 < / H e i g h t > < I s E x p a n d e d > t r u e < / I s E x p a n d e d > < W i d t h > 2 0 0 < / W i d t h > < / a : V a l u e > < / a : K e y V a l u e O f D i a g r a m O b j e c t K e y a n y T y p e z b w N T n L X > < a : K e y V a l u e O f D i a g r a m O b j e c t K e y a n y T y p e z b w N T n L X > < a : K e y > < K e y > T a b l e s \ p r o d u c t i o n _ e q u i p m e n t _ d a t a \ M e a s u r e s \ S u m   o f   F l o w _ R a t e _ b a r r e l s _ p e r _ d a y < / K e y > < / a : K e y > < a : V a l u e   i : t y p e = " D i a g r a m D i s p l a y N o d e V i e w S t a t e " > < H e i g h t > 1 5 0 < / H e i g h t > < I s E x p a n d e d > t r u e < / I s E x p a n d e d > < W i d t h > 2 0 0 < / W i d t h > < / a : V a l u e > < / a : K e y V a l u e O f D i a g r a m O b j e c t K e y a n y T y p e z b w N T n L X > < a : K e y V a l u e O f D i a g r a m O b j e c t K e y a n y T y p e z b w N T n L X > < a : K e y > < K e y > T a b l e s \ p r o d u c t i o n _ e q u i p m e n t _ d a t a \ S u m   o f   F l o w _ R a t e _ b a r r e l s _ p e r _ d a y \ A d d i t i o n a l   I n f o \ I m p l i c i t   M e a s u r e < / K e y > < / a : K e y > < a : V a l u e   i : t y p e = " D i a g r a m D i s p l a y V i e w S t a t e I D i a g r a m T a g A d d i t i o n a l I n f o " / > < / a : K e y V a l u e O f D i a g r a m O b j e c t K e y a n y T y p e z b w N T n L X > < a : K e y V a l u e O f D i a g r a m O b j e c t K e y a n y T y p e z b w N T n L X > < a : K e y > < K e y > T a b l e s \ p r o d u c t i o n _ e q u i p m e n t _ d a t a \ M e a s u r e s \ S u m   o f   W e l l h e a d _ P r e s s u r e _ p s i < / K e y > < / a : K e y > < a : V a l u e   i : t y p e = " D i a g r a m D i s p l a y N o d e V i e w S t a t e " > < H e i g h t > 1 5 0 < / H e i g h t > < I s E x p a n d e d > t r u e < / I s E x p a n d e d > < W i d t h > 2 0 0 < / W i d t h > < / a : V a l u e > < / a : K e y V a l u e O f D i a g r a m O b j e c t K e y a n y T y p e z b w N T n L X > < a : K e y V a l u e O f D i a g r a m O b j e c t K e y a n y T y p e z b w N T n L X > < a : K e y > < K e y > T a b l e s \ p r o d u c t i o n _ e q u i p m e n t _ d a t a \ S u m   o f   W e l l h e a d _ P r e s s u r e _ p s i \ A d d i t i o n a l   I n f o \ I m p l i c i t   M e a s u r e < / K e y > < / a : K e y > < a : V a l u e   i : t y p e = " D i a g r a m D i s p l a y V i e w S t a t e I D i a g r a m T a g A d d i t i o n a l I n f o " / > < / a : K e y V a l u e O f D i a g r a m O b j e c t K e y a n y T y p e z b w N T n L X > < a : K e y V a l u e O f D i a g r a m O b j e c t K e y a n y T y p e z b w N T n L X > < a : K e y > < K e y > T a b l e s \ p r o d u c t i o n _ e q u i p m e n t _ d a t a \ M e a s u r e s \ A v e r a g e   o f   F l o w _ R a t e _ b a r r e l s _ p e r _ d a y < / K e y > < / a : K e y > < a : V a l u e   i : t y p e = " D i a g r a m D i s p l a y N o d e V i e w S t a t e " > < H e i g h t > 1 5 0 < / H e i g h t > < I s E x p a n d e d > t r u e < / I s E x p a n d e d > < W i d t h > 2 0 0 < / W i d t h > < / a : V a l u e > < / a : K e y V a l u e O f D i a g r a m O b j e c t K e y a n y T y p e z b w N T n L X > < a : K e y V a l u e O f D i a g r a m O b j e c t K e y a n y T y p e z b w N T n L X > < a : K e y > < K e y > T a b l e s \ p r o d u c t i o n _ e q u i p m e n t _ d a t a \ A v e r a g e   o f   F l o w _ R a t e _ b a r r e l s _ p e r _ d a y \ A d d i t i o n a l   I n f o \ I m p l i c i t   M e a s u r e < / K e y > < / a : K e y > < a : V a l u e   i : t y p e = " D i a g r a m D i s p l a y V i e w S t a t e I D i a g r a m T a g A d d i t i o n a l I n f o " / > < / a : K e y V a l u e O f D i a g r a m O b j e c t K e y a n y T y p e z b w N T n L X > < a : K e y V a l u e O f D i a g r a m O b j e c t K e y a n y T y p e z b w N T n L X > < a : K e y > < K e y > T a b l e s \ p r o d u c t i o n _ e q u i p m e n t _ d a t a \ M e a s u r e s \ A v e r a g e   o f   W e l l h e a d _ P r e s s u r e _ p s i < / K e y > < / a : K e y > < a : V a l u e   i : t y p e = " D i a g r a m D i s p l a y N o d e V i e w S t a t e " > < H e i g h t > 1 5 0 < / H e i g h t > < I s E x p a n d e d > t r u e < / I s E x p a n d e d > < W i d t h > 2 0 0 < / W i d t h > < / a : V a l u e > < / a : K e y V a l u e O f D i a g r a m O b j e c t K e y a n y T y p e z b w N T n L X > < a : K e y V a l u e O f D i a g r a m O b j e c t K e y a n y T y p e z b w N T n L X > < a : K e y > < K e y > T a b l e s \ p r o d u c t i o n _ e q u i p m e n t _ d a t a \ A v e r a g e   o f   W e l l h e a d _ P r e s s u r e _ p s i \ A d d i t i o n a l   I n f o \ I m p l i c i t   M e a s u r e < / K e y > < / a : K e y > < a : V a l u e   i : t y p e = " D i a g r a m D i s p l a y V i e w S t a t e I D i a g r a m T a g A d d i t i o n a l I n f o " / > < / a : K e y V a l u e O f D i a g r a m O b j e c t K e y a n y T y p e z b w N T n L X > < a : K e y V a l u e O f D i a g r a m O b j e c t K e y a n y T y p e z b w N T n L X > < a : K e y > < K e y > T a b l e s \ d o w n t i m e _ c o r _ m a t r i x < / K e y > < / a : K e y > < a : V a l u e   i : t y p e = " D i a g r a m D i s p l a y N o d e V i e w S t a t e " > < H e i g h t > 1 5 0 < / H e i g h t > < I s E x p a n d e d > t r u e < / I s E x p a n d e d > < L a y e d O u t > t r u e < / L a y e d O u t > < L e f t > 1 5 6 4 . 7 1 1 4 3 1 7 0 2 9 9 7 3 < / L e f t > < T a b I n d e x > 8 < / T a b I n d e x > < T o p > 2 1 9 . 5 < / T o p > < W i d t h > 2 0 0 < / W i d t h > < / a : V a l u e > < / a : K e y V a l u e O f D i a g r a m O b j e c t K e y a n y T y p e z b w N T n L X > < a : K e y V a l u e O f D i a g r a m O b j e c t K e y a n y T y p e z b w N T n L X > < a : K e y > < K e y > T a b l e s \ d o w n t i m e _ c o r _ m a t r i x \ C o l u m n s \ C o l u m n 1 < / K e y > < / a : K e y > < a : V a l u e   i : t y p e = " D i a g r a m D i s p l a y N o d e V i e w S t a t e " > < H e i g h t > 1 5 0 < / H e i g h t > < I s E x p a n d e d > t r u e < / I s E x p a n d e d > < W i d t h > 2 0 0 < / W i d t h > < / a : V a l u e > < / a : K e y V a l u e O f D i a g r a m O b j e c t K e y a n y T y p e z b w N T n L X > < a : K e y V a l u e O f D i a g r a m O b j e c t K e y a n y T y p e z b w N T n L X > < a : K e y > < K e y > T a b l e s \ d o w n t i m e _ c o r _ m a t r i x \ C o l u m n s \ C o l u m n 2 < / K e y > < / a : K e y > < a : V a l u e   i : t y p e = " D i a g r a m D i s p l a y N o d e V i e w S t a t e " > < H e i g h t > 1 5 0 < / H e i g h t > < I s E x p a n d e d > t r u e < / I s E x p a n d e d > < W i d t h > 2 0 0 < / W i d t h > < / a : V a l u e > < / a : K e y V a l u e O f D i a g r a m O b j e c t K e y a n y T y p e z b w N T n L X > < a : K e y V a l u e O f D i a g r a m O b j e c t K e y a n y T y p e z b w N T n L X > < a : K e y > < K e y > T a b l e s \ d o w n t i m e _ c o r _ m a t r i x \ C o l u m n s \ 1 < / K e y > < / a : K e y > < a : V a l u e   i : t y p e = " D i a g r a m D i s p l a y N o d e V i e w S t a t e " > < H e i g h t > 1 5 0 < / H e i g h t > < I s E x p a n d e d > t r u e < / I s E x p a n d e d > < W i d t h > 2 0 0 < / W i d t h > < / a : V a l u e > < / a : K e y V a l u e O f D i a g r a m O b j e c t K e y a n y T y p e z b w N T n L X > < a : K e y V a l u e O f D i a g r a m O b j e c t K e y a n y T y p e z b w N T n L X > < a : K e y > < K e y > T a b l e s \ d o w n t i m e _ c o r _ m a t r i x \ C o l u m n s \ 2 < / K e y > < / a : K e y > < a : V a l u e   i : t y p e = " D i a g r a m D i s p l a y N o d e V i e w S t a t e " > < H e i g h t > 1 5 0 < / H e i g h t > < I s E x p a n d e d > t r u e < / I s E x p a n d e d > < W i d t h > 2 0 0 < / W i d t h > < / a : V a l u e > < / a : K e y V a l u e O f D i a g r a m O b j e c t K e y a n y T y p e z b w N T n L X > < a : K e y V a l u e O f D i a g r a m O b j e c t K e y a n y T y p e z b w N T n L X > < a : K e y > < K e y > T a b l e s \ d o w n t i m e _ c o r _ m a t r i x \ C o l u m n s \ 3 < / K e y > < / a : K e y > < a : V a l u e   i : t y p e = " D i a g r a m D i s p l a y N o d e V i e w S t a t e " > < H e i g h t > 1 5 0 < / H e i g h t > < I s E x p a n d e d > t r u e < / I s E x p a n d e d > < W i d t h > 2 0 0 < / W i d t h > < / a : V a l u e > < / a : K e y V a l u e O f D i a g r a m O b j e c t K e y a n y T y p e z b w N T n L X > < a : K e y V a l u e O f D i a g r a m O b j e c t K e y a n y T y p e z b w N T n L X > < a : K e y > < K e y > T a b l e s \ d o w n t i m e _ c o r _ m a t r i x \ C o l u m n s \ 4 < / K e y > < / a : K e y > < a : V a l u e   i : t y p e = " D i a g r a m D i s p l a y N o d e V i e w S t a t e " > < H e i g h t > 1 5 0 < / H e i g h t > < I s E x p a n d e d > t r u e < / I s E x p a n d e d > < W i d t h > 2 0 0 < / W i d t h > < / a : V a l u e > < / a : K e y V a l u e O f D i a g r a m O b j e c t K e y a n y T y p e z b w N T n L X > < a : K e y V a l u e O f D i a g r a m O b j e c t K e y a n y T y p e z b w N T n L X > < a : K e y > < K e y > T a b l e s \ d o w n t i m e _ c o r _ m a t r i x \ C o l u m n s \ 5 < / K e y > < / a : K e y > < a : V a l u e   i : t y p e = " D i a g r a m D i s p l a y N o d e V i e w S t a t e " > < H e i g h t > 1 5 0 < / H e i g h t > < I s E x p a n d e d > t r u e < / I s E x p a n d e d > < W i d t h > 2 0 0 < / W i d t h > < / a : V a l u e > < / a : K e y V a l u e O f D i a g r a m O b j e c t K e y a n y T y p e z b w N T n L X > < a : K e y V a l u e O f D i a g r a m O b j e c t K e y a n y T y p e z b w N T n L X > < a : K e y > < K e y > T a b l e s \ d o w n t i m e _ c o r _ m a t r i x \ C o l u m n s \ 6 < / K e y > < / a : K e y > < a : V a l u e   i : t y p e = " D i a g r a m D i s p l a y N o d e V i e w S t a t e " > < H e i g h t > 1 5 0 < / H e i g h t > < I s E x p a n d e d > t r u e < / I s E x p a n d e d > < W i d t h > 2 0 0 < / W i d t h > < / a : V a l u e > < / a : K e y V a l u e O f D i a g r a m O b j e c t K e y a n y T y p e z b w N T n L X > < a : K e y V a l u e O f D i a g r a m O b j e c t K e y a n y T y p e z b w N T n L X > < a : K e y > < K e y > T a b l e s \ d o w n t i m e _ c o r _ m a t r i x \ C o l u m n s \ 7 < / K e y > < / a : K e y > < a : V a l u e   i : t y p e = " D i a g r a m D i s p l a y N o d e V i e w S t a t e " > < H e i g h t > 1 5 0 < / H e i g h t > < I s E x p a n d e d > t r u e < / I s E x p a n d e d > < W i d t h > 2 0 0 < / W i d t h > < / a : V a l u e > < / a : K e y V a l u e O f D i a g r a m O b j e c t K e y a n y T y p e z b w N T n L X > < a : K e y V a l u e O f D i a g r a m O b j e c t K e y a n y T y p e z b w N T n L X > < a : K e y > < K e y > T a b l e s \ d o w n t i m e _ c o r _ m a t r i x \ C o l u m n s \ 8 < / K e y > < / a : K e y > < a : V a l u e   i : t y p e = " D i a g r a m D i s p l a y N o d e V i e w S t a t e " > < H e i g h t > 1 5 0 < / H e i g h t > < I s E x p a n d e d > t r u e < / I s E x p a n d e d > < W i d t h > 2 0 0 < / W i d t h > < / a : V a l u e > < / a : K e y V a l u e O f D i a g r a m O b j e c t K e y a n y T y p e z b w N T n L X > < a : K e y V a l u e O f D i a g r a m O b j e c t K e y a n y T y p e z b w N T n L X > < a : K e y > < K e y > T a b l e s \ d o w n t i m e _ c o r _ m a t r i x \ C o l u m n s \ 9 < / K e y > < / a : K e y > < a : V a l u e   i : t y p e = " D i a g r a m D i s p l a y N o d e V i e w S t a t e " > < H e i g h t > 1 5 0 < / H e i g h t > < I s E x p a n d e d > t r u e < / I s E x p a n d e d > < W i d t h > 2 0 0 < / W i d t h > < / a : V a l u e > < / a : K e y V a l u e O f D i a g r a m O b j e c t K e y a n y T y p e z b w N T n L X > < a : K e y V a l u e O f D i a g r a m O b j e c t K e y a n y T y p e z b w N T n L X > < a : K e y > < K e y > T a b l e s \ d o w n t i m e _ c o r _ m a t r i x \ C o l u m n s \ 1 0 < / K e y > < / a : K e y > < a : V a l u e   i : t y p e = " D i a g r a m D i s p l a y N o d e V i e w S t a t e " > < H e i g h t > 1 5 0 < / H e i g h t > < I s E x p a n d e d > t r u e < / I s E x p a n d e d > < W i d t h > 2 0 0 < / W i d t h > < / a : V a l u e > < / a : K e y V a l u e O f D i a g r a m O b j e c t K e y a n y T y p e z b w N T n L X > < a : K e y V a l u e O f D i a g r a m O b j e c t K e y a n y T y p e z b w N T n L X > < a : K e y > < K e y > T a b l e s \ d o w n t i m e _ c o r _ m a t r i x \ C o l u m n s \ 1 1 < / K e y > < / a : K e y > < a : V a l u e   i : t y p e = " D i a g r a m D i s p l a y N o d e V i e w S t a t e " > < H e i g h t > 1 5 0 < / H e i g h t > < I s E x p a n d e d > t r u e < / I s E x p a n d e d > < W i d t h > 2 0 0 < / W i d t h > < / a : V a l u e > < / a : K e y V a l u e O f D i a g r a m O b j e c t K e y a n y T y p e z b w N T n L X > < a : K e y V a l u e O f D i a g r a m O b j e c t K e y a n y T y p e z b w N T n L X > < a : K e y > < K e y > T a b l e s \ d o w n t i m e _ c o r _ m a t r i x \ C o l u m n s \ 1 2 < / K e y > < / a : K e y > < a : V a l u e   i : t y p e = " D i a g r a m D i s p l a y N o d e V i e w S t a t e " > < H e i g h t > 1 5 0 < / H e i g h t > < I s E x p a n d e d > t r u e < / I s E x p a n d e d > < W i d t h > 2 0 0 < / W i d t h > < / a : V a l u e > < / a : K e y V a l u e O f D i a g r a m O b j e c t K e y a n y T y p e z b w N T n L X > < a : K e y V a l u e O f D i a g r a m O b j e c t K e y a n y T y p e z b w N T n L X > < a : K e y > < K e y > T a b l e s \ d o w n t i m e _ c o r _ m a t r i x \ C o l u m n s \ 1 3 < / K e y > < / a : K e y > < a : V a l u e   i : t y p e = " D i a g r a m D i s p l a y N o d e V i e w S t a t e " > < H e i g h t > 1 5 0 < / H e i g h t > < I s E x p a n d e d > t r u e < / I s E x p a n d e d > < W i d t h > 2 0 0 < / W i d t h > < / a : V a l u e > < / a : K e y V a l u e O f D i a g r a m O b j e c t K e y a n y T y p e z b w N T n L X > < a : K e y V a l u e O f D i a g r a m O b j e c t K e y a n y T y p e z b w N T n L X > < a : K e y > < K e y > T a b l e s \ m e a s u r e s _ t a b l e < / K e y > < / a : K e y > < a : V a l u e   i : t y p e = " D i a g r a m D i s p l a y N o d e V i e w S t a t e " > < H e i g h t > 1 5 0 < / H e i g h t > < I s E x p a n d e d > t r u e < / I s E x p a n d e d > < L a y e d O u t > t r u e < / L a y e d O u t > < L e f t > 1 8 0 4 . 7 1 1 4 3 1 7 0 2 9 9 7 3 < / L e f t > < T a b I n d e x > 9 < / T a b I n d e x > < T o p > 2 1 9 . 5 < / T o p > < W i d t h > 2 0 0 < / W i d t h > < / a : V a l u e > < / a : K e y V a l u e O f D i a g r a m O b j e c t K e y a n y T y p e z b w N T n L X > < a : K e y V a l u e O f D i a g r a m O b j e c t K e y a n y T y p e z b w N T n L X > < a : K e y > < K e y > T a b l e s \ m e a s u r e s _ t a b l e \ C o l u m n s \ C o l u m n 1 < / K e y > < / a : K e y > < a : V a l u e   i : t y p e = " D i a g r a m D i s p l a y N o d e V i e w S t a t e " > < H e i g h t > 1 5 0 < / H e i g h t > < I s E x p a n d e d > t r u e < / I s E x p a n d e d > < W i d t h > 2 0 0 < / W i d t h > < / a : V a l u e > < / a : K e y V a l u e O f D i a g r a m O b j e c t K e y a n y T y p e z b w N T n L X > < a : K e y V a l u e O f D i a g r a m O b j e c t K e y a n y T y p e z b w N T n L X > < a : K e y > < K e y > T a b l e s \ m e a s u r e s _ t a b l e \ C o l u m n s \ C o l u m n 2 < / K e y > < / a : K e y > < a : V a l u e   i : t y p e = " D i a g r a m D i s p l a y N o d e V i e w S t a t e " > < H e i g h t > 1 5 0 < / H e i g h t > < I s E x p a n d e d > t r u e < / I s E x p a n d e d > < W i d t h > 2 0 0 < / W i d t h > < / a : V a l u e > < / a : K e y V a l u e O f D i a g r a m O b j e c t K e y a n y T y p e z b w N T n L X > < a : K e y V a l u e O f D i a g r a m O b j e c t K e y a n y T y p e z b w N T n L X > < a : K e y > < K e y > T a b l e s \ m e a s u r e s _ t a b l e \ C o l u m n s \ C o l u m n 3 < / K e y > < / a : K e y > < a : V a l u e   i : t y p e = " D i a g r a m D i s p l a y N o d e V i e w S t a t e " > < H e i g h t > 1 5 0 < / H e i g h t > < I s E x p a n d e d > t r u e < / I s E x p a n d e d > < W i d t h > 2 0 0 < / W i d t h > < / a : V a l u e > < / a : K e y V a l u e O f D i a g r a m O b j e c t K e y a n y T y p e z b w N T n L X > < a : K e y V a l u e O f D i a g r a m O b j e c t K e y a n y T y p e z b w N T n L X > < a : K e y > < K e y > T a b l e s \ m e a s u r e s _ t a b l e \ C o l u m n s \ C o l u m n 4 < / K e y > < / a : K e y > < a : V a l u e   i : t y p e = " D i a g r a m D i s p l a y N o d e V i e w S t a t e " > < H e i g h t > 1 5 0 < / H e i g h t > < I s E x p a n d e d > t r u e < / I s E x p a n d e d > < W i d t h > 2 0 0 < / W i d t h > < / a : V a l u e > < / a : K e y V a l u e O f D i a g r a m O b j e c t K e y a n y T y p e z b w N T n L X > < a : K e y V a l u e O f D i a g r a m O b j e c t K e y a n y T y p e z b w N T n L X > < a : K e y > < K e y > T a b l e s \ m e a s u r e s _ t a b l e \ M e a s u r e s \ t o d a y ' s _ d a t e < / K e y > < / a : K e y > < a : V a l u e   i : t y p e = " D i a g r a m D i s p l a y N o d e V i e w S t a t e " > < H e i g h t > 1 5 0 < / H e i g h t > < I s E x p a n d e d > t r u e < / I s E x p a n d e d > < W i d t h > 2 0 0 < / W i d t h > < / a : V a l u e > < / a : K e y V a l u e O f D i a g r a m O b j e c t K e y a n y T y p e z b w N T n L X > < a : K e y V a l u e O f D i a g r a m O b j e c t K e y a n y T y p e z b w N T n L X > < a : K e y > < K e y > R e l a t i o n s h i p s \ & l t ; T a b l e s \ d r i l l i n g _ e q u i p m e n t _ d a t a \ C o l u m n s \ D a t e   ( Y e a r ) & g t ; - & l t ; T a b l e s \ Y R S \ C o l u m n s \ Y e a r & g t ; < / K e y > < / a : K e y > < a : V a l u e   i : t y p e = " D i a g r a m D i s p l a y L i n k V i e w S t a t e " > < A u t o m a t i o n P r o p e r t y H e l p e r T e x t > E n d   p o i n t   1 :   ( 2 1 6 , 1 0 9 ) .   E n d   p o i n t   2 :   ( 5 5 8 . 6 1 5 2 4 2 2 7 0 6 6 3 , 2 8 7 . 0 7 2 8 5 1 )   < / A u t o m a t i o n P r o p e r t y H e l p e r T e x t > < L a y e d O u t > t r u e < / L a y e d O u t > < P o i n t s   x m l n s : b = " h t t p : / / s c h e m a s . d a t a c o n t r a c t . o r g / 2 0 0 4 / 0 7 / S y s t e m . W i n d o w s " > < b : P o i n t > < b : _ x > 2 1 6 < / b : _ x > < b : _ y > 1 0 9 < / b : _ y > < / b : P o i n t > < b : P o i n t > < b : _ x > 2 4 5 . 4 0 3 8 1 1 0 0 4 5 < / b : _ x > < b : _ y > 1 0 9 < / b : _ y > < / b : P o i n t > < b : P o i n t > < b : _ x > 2 4 7 . 4 0 3 8 1 1 0 0 4 5 < / b : _ x > < b : _ y > 1 1 1 < / b : _ y > < / b : P o i n t > < b : P o i n t > < b : _ x > 2 4 7 . 4 0 3 8 1 1 0 0 4 5 < / b : _ x > < b : _ y > 2 3 5 . 5 < / b : _ y > < / b : P o i n t > < b : P o i n t > < b : _ x > 2 4 9 . 4 0 3 8 1 1 0 0 4 5 < / b : _ x > < b : _ y > 2 3 7 . 5 < / b : _ y > < / b : P o i n t > < b : P o i n t > < b : _ x > 4 5 7 . 1 1 5 2 4 1 9 8 6 < / b : _ x > < b : _ y > 2 3 7 . 5 < / b : _ y > < / b : P o i n t > < b : P o i n t > < b : _ x > 4 5 9 . 1 1 5 2 4 1 9 8 6 < / b : _ x > < b : _ y > 2 3 9 . 5 < / b : _ y > < / b : P o i n t > < b : P o i n t > < b : _ x > 4 5 9 . 1 1 5 2 4 1 9 8 6 < / b : _ x > < b : _ y > 2 8 5 . 0 7 2 8 5 1 < / b : _ y > < / b : P o i n t > < b : P o i n t > < b : _ x > 4 6 1 . 1 1 5 2 4 1 9 8 6 < / b : _ x > < b : _ y > 2 8 7 . 0 7 2 8 5 1 < / b : _ y > < / b : P o i n t > < b : P o i n t > < b : _ x > 5 5 8 . 6 1 5 2 4 2 2 7 0 6 6 3 3 2 < / b : _ x > < b : _ y > 2 8 7 . 0 7 2 8 5 1 < / b : _ y > < / b : P o i n t > < / P o i n t s > < / a : V a l u e > < / a : K e y V a l u e O f D i a g r a m O b j e c t K e y a n y T y p e z b w N T n L X > < a : K e y V a l u e O f D i a g r a m O b j e c t K e y a n y T y p e z b w N T n L X > < a : K e y > < K e y > R e l a t i o n s h i p s \ & l t ; T a b l e s \ d r i l l i n g _ e q u i p m e n t _ d a t a \ C o l u m n s \ D a t e   ( Y e a r ) & g t ; - & l t ; T a b l e s \ Y R S \ C o l u m n s \ Y e a r & g t ; \ F K < / K e y > < / a : K e y > < a : V a l u e   i : t y p e = " D i a g r a m D i s p l a y L i n k E n d p o i n t V i e w S t a t e " > < H e i g h t > 1 6 < / H e i g h t > < L a b e l L o c a t i o n   x m l n s : b = " h t t p : / / s c h e m a s . d a t a c o n t r a c t . o r g / 2 0 0 4 / 0 7 / S y s t e m . W i n d o w s " > < b : _ x > 2 0 0 < / b : _ x > < b : _ y > 1 0 1 < / b : _ y > < / L a b e l L o c a t i o n > < L o c a t i o n   x m l n s : b = " h t t p : / / s c h e m a s . d a t a c o n t r a c t . o r g / 2 0 0 4 / 0 7 / S y s t e m . W i n d o w s " > < b : _ x > 2 0 0 < / b : _ x > < b : _ y > 1 0 9 < / b : _ y > < / L o c a t i o n > < S h a p e R o t a t e A n g l e > 3 6 0 < / S h a p e R o t a t e A n g l e > < W i d t h > 1 6 < / W i d t h > < / a : V a l u e > < / a : K e y V a l u e O f D i a g r a m O b j e c t K e y a n y T y p e z b w N T n L X > < a : K e y V a l u e O f D i a g r a m O b j e c t K e y a n y T y p e z b w N T n L X > < a : K e y > < K e y > R e l a t i o n s h i p s \ & l t ; T a b l e s \ d r i l l i n g _ e q u i p m e n t _ d a t a \ C o l u m n s \ D a t e   ( Y e a r ) & g t ; - & l t ; T a b l e s \ Y R S \ C o l u m n s \ Y e a r & g t ; \ P K < / K e y > < / a : K e y > < a : V a l u e   i : t y p e = " D i a g r a m D i s p l a y L i n k E n d p o i n t V i e w S t a t e " > < H e i g h t > 1 6 < / H e i g h t > < L a b e l L o c a t i o n   x m l n s : b = " h t t p : / / s c h e m a s . d a t a c o n t r a c t . o r g / 2 0 0 4 / 0 7 / S y s t e m . W i n d o w s " > < b : _ x > 5 5 8 . 6 1 5 2 4 2 2 7 0 6 6 3 3 2 < / b : _ x > < b : _ y > 2 7 9 . 0 7 2 8 5 1 < / b : _ y > < / L a b e l L o c a t i o n > < L o c a t i o n   x m l n s : b = " h t t p : / / s c h e m a s . d a t a c o n t r a c t . o r g / 2 0 0 4 / 0 7 / S y s t e m . W i n d o w s " > < b : _ x > 5 7 4 . 6 1 5 2 4 2 2 7 0 6 6 3 2 < / b : _ x > < b : _ y > 2 8 7 . 0 7 2 8 5 1 < / b : _ y > < / L o c a t i o n > < S h a p e R o t a t e A n g l e > 1 8 0 < / S h a p e R o t a t e A n g l e > < W i d t h > 1 6 < / W i d t h > < / a : V a l u e > < / a : K e y V a l u e O f D i a g r a m O b j e c t K e y a n y T y p e z b w N T n L X > < a : K e y V a l u e O f D i a g r a m O b j e c t K e y a n y T y p e z b w N T n L X > < a : K e y > < K e y > R e l a t i o n s h i p s \ & l t ; T a b l e s \ d r i l l i n g _ e q u i p m e n t _ d a t a \ C o l u m n s \ D a t e   ( Y e a r ) & g t ; - & l t ; T a b l e s \ Y R S \ C o l u m n s \ Y e a r & g t ; \ C r o s s F i l t e r < / K e y > < / a : K e y > < a : V a l u e   i : t y p e = " D i a g r a m D i s p l a y L i n k C r o s s F i l t e r V i e w S t a t e " > < P o i n t s   x m l n s : b = " h t t p : / / s c h e m a s . d a t a c o n t r a c t . o r g / 2 0 0 4 / 0 7 / S y s t e m . W i n d o w s " > < b : P o i n t > < b : _ x > 2 1 6 < / b : _ x > < b : _ y > 1 0 9 < / b : _ y > < / b : P o i n t > < b : P o i n t > < b : _ x > 2 4 5 . 4 0 3 8 1 1 0 0 4 5 < / b : _ x > < b : _ y > 1 0 9 < / b : _ y > < / b : P o i n t > < b : P o i n t > < b : _ x > 2 4 7 . 4 0 3 8 1 1 0 0 4 5 < / b : _ x > < b : _ y > 1 1 1 < / b : _ y > < / b : P o i n t > < b : P o i n t > < b : _ x > 2 4 7 . 4 0 3 8 1 1 0 0 4 5 < / b : _ x > < b : _ y > 2 3 5 . 5 < / b : _ y > < / b : P o i n t > < b : P o i n t > < b : _ x > 2 4 9 . 4 0 3 8 1 1 0 0 4 5 < / b : _ x > < b : _ y > 2 3 7 . 5 < / b : _ y > < / b : P o i n t > < b : P o i n t > < b : _ x > 4 5 7 . 1 1 5 2 4 1 9 8 6 < / b : _ x > < b : _ y > 2 3 7 . 5 < / b : _ y > < / b : P o i n t > < b : P o i n t > < b : _ x > 4 5 9 . 1 1 5 2 4 1 9 8 6 < / b : _ x > < b : _ y > 2 3 9 . 5 < / b : _ y > < / b : P o i n t > < b : P o i n t > < b : _ x > 4 5 9 . 1 1 5 2 4 1 9 8 6 < / b : _ x > < b : _ y > 2 8 5 . 0 7 2 8 5 1 < / b : _ y > < / b : P o i n t > < b : P o i n t > < b : _ x > 4 6 1 . 1 1 5 2 4 1 9 8 6 < / b : _ x > < b : _ y > 2 8 7 . 0 7 2 8 5 1 < / b : _ y > < / b : P o i n t > < b : P o i n t > < b : _ x > 5 5 8 . 6 1 5 2 4 2 2 7 0 6 6 3 3 2 < / b : _ x > < b : _ y > 2 8 7 . 0 7 2 8 5 1 < / b : _ y > < / b : P o i n t > < / P o i n t s > < / a : V a l u e > < / a : K e y V a l u e O f D i a g r a m O b j e c t K e y a n y T y p e z b w N T n L X > < a : K e y V a l u e O f D i a g r a m O b j e c t K e y a n y T y p e z b w N T n L X > < a : K e y > < K e y > R e l a t i o n s h i p s \ & l t ; T a b l e s \ m a i n t e n a n c e _ c o n d i t i o n _ m o n i t o r i n g _ d a t a \ C o l u m n s \ D a t e   ( Y e a r ) & g t ; - & l t ; T a b l e s \ Y R S \ C o l u m n s \ Y e a r & g t ; < / K e y > < / a : K e y > < a : V a l u e   i : t y p e = " D i a g r a m D i s p l a y L i n k V i e w S t a t e " > < A u t o m a t i o n P r o p e r t y H e l p e r T e x t > E n d   p o i n t   1 :   ( 1 9 6 . 8 0 7 6 2 1 1 3 5 3 3 2 , 4 1 0 . 5 ) .   E n d   p o i n t   2 :   ( 5 5 8 . 6 1 5 2 4 2 2 7 0 6 6 3 , 3 0 7 . 0 7 2 8 5 1 )   < / A u t o m a t i o n P r o p e r t y H e l p e r T e x t > < L a y e d O u t > t r u e < / L a y e d O u t > < P o i n t s   x m l n s : b = " h t t p : / / s c h e m a s . d a t a c o n t r a c t . o r g / 2 0 0 4 / 0 7 / S y s t e m . W i n d o w s " > < b : P o i n t > < b : _ x > 1 9 6 . 8 0 7 6 2 1 1 3 5 3 3 1 6 < / b : _ x > < b : _ y > 4 1 0 . 5 < / b : _ y > < / b : P o i n t > < b : P o i n t > < b : _ x > 2 5 9 . 1 1 5 2 4 2 0 0 4 5 0 0 0 3 < / b : _ x > < b : _ y > 4 1 0 . 5 < / b : _ y > < / b : P o i n t > < b : P o i n t > < b : _ x > 2 6 1 . 1 1 5 2 4 2 0 0 4 5 0 0 0 3 < / b : _ x > < b : _ y > 4 0 8 . 5 < / b : _ y > < / b : P o i n t > < b : P o i n t > < b : _ x > 2 6 1 . 1 1 5 2 4 2 0 0 4 5 0 0 0 3 < / b : _ x > < b : _ y > 2 6 7 . 5 < / b : _ y > < / b : P o i n t > < b : P o i n t > < b : _ x > 2 6 3 . 1 1 5 2 4 2 0 0 4 5 0 0 0 3 < / b : _ x > < b : _ y > 2 6 5 . 5 < / b : _ y > < / b : P o i n t > < b : P o i n t > < b : _ x > 4 5 2 . 1 1 5 2 4 1 9 8 6 < / b : _ x > < b : _ y > 2 6 5 . 5 < / b : _ y > < / b : P o i n t > < b : P o i n t > < b : _ x > 4 5 4 . 1 1 5 2 4 1 9 8 6 < / b : _ x > < b : _ y > 2 6 7 . 5 < / b : _ y > < / b : P o i n t > < b : P o i n t > < b : _ x > 4 5 4 . 1 1 5 2 4 1 9 8 6 < / b : _ x > < b : _ y > 3 0 5 . 0 7 2 8 5 1 < / b : _ y > < / b : P o i n t > < b : P o i n t > < b : _ x > 4 5 6 . 1 1 5 2 4 1 9 8 6 < / b : _ x > < b : _ y > 3 0 7 . 0 7 2 8 5 1 < / b : _ y > < / b : P o i n t > < b : P o i n t > < b : _ x > 5 5 8 . 6 1 5 2 4 2 2 7 0 6 6 3 3 2 < / b : _ x > < b : _ y > 3 0 7 . 0 7 2 8 5 1 < / b : _ y > < / b : P o i n t > < / P o i n t s > < / a : V a l u e > < / a : K e y V a l u e O f D i a g r a m O b j e c t K e y a n y T y p e z b w N T n L X > < a : K e y V a l u e O f D i a g r a m O b j e c t K e y a n y T y p e z b w N T n L X > < a : K e y > < K e y > R e l a t i o n s h i p s \ & l t ; T a b l e s \ m a i n t e n a n c e _ c o n d i t i o n _ m o n i t o r i n g _ d a t a \ C o l u m n s \ D a t e   ( Y e a r ) & g t ; - & l t ; T a b l e s \ Y R S \ C o l u m n s \ Y e a r & g t ; \ F K < / K e y > < / a : K e y > < a : V a l u e   i : t y p e = " D i a g r a m D i s p l a y L i n k E n d p o i n t V i e w S t a t e " > < H e i g h t > 1 6 < / H e i g h t > < L a b e l L o c a t i o n   x m l n s : b = " h t t p : / / s c h e m a s . d a t a c o n t r a c t . o r g / 2 0 0 4 / 0 7 / S y s t e m . W i n d o w s " > < b : _ x > 1 8 0 . 8 0 7 6 2 1 1 3 5 3 3 1 6 < / b : _ x > < b : _ y > 4 0 2 . 5 < / b : _ y > < / L a b e l L o c a t i o n > < L o c a t i o n   x m l n s : b = " h t t p : / / s c h e m a s . d a t a c o n t r a c t . o r g / 2 0 0 4 / 0 7 / S y s t e m . W i n d o w s " > < b : _ x > 1 8 0 . 8 0 7 6 2 1 1 3 5 3 3 1 6 < / b : _ x > < b : _ y > 4 1 0 . 5 < / b : _ y > < / L o c a t i o n > < S h a p e R o t a t e A n g l e > 3 6 0 < / S h a p e R o t a t e A n g l e > < W i d t h > 1 6 < / W i d t h > < / a : V a l u e > < / a : K e y V a l u e O f D i a g r a m O b j e c t K e y a n y T y p e z b w N T n L X > < a : K e y V a l u e O f D i a g r a m O b j e c t K e y a n y T y p e z b w N T n L X > < a : K e y > < K e y > R e l a t i o n s h i p s \ & l t ; T a b l e s \ m a i n t e n a n c e _ c o n d i t i o n _ m o n i t o r i n g _ d a t a \ C o l u m n s \ D a t e   ( Y e a r ) & g t ; - & l t ; T a b l e s \ Y R S \ C o l u m n s \ Y e a r & g t ; \ P K < / K e y > < / a : K e y > < a : V a l u e   i : t y p e = " D i a g r a m D i s p l a y L i n k E n d p o i n t V i e w S t a t e " > < H e i g h t > 1 6 < / H e i g h t > < L a b e l L o c a t i o n   x m l n s : b = " h t t p : / / s c h e m a s . d a t a c o n t r a c t . o r g / 2 0 0 4 / 0 7 / S y s t e m . W i n d o w s " > < b : _ x > 5 5 8 . 6 1 5 2 4 2 2 7 0 6 6 3 3 2 < / b : _ x > < b : _ y > 2 9 9 . 0 7 2 8 5 1 < / b : _ y > < / L a b e l L o c a t i o n > < L o c a t i o n   x m l n s : b = " h t t p : / / s c h e m a s . d a t a c o n t r a c t . o r g / 2 0 0 4 / 0 7 / S y s t e m . W i n d o w s " > < b : _ x > 5 7 4 . 6 1 5 2 4 2 2 7 0 6 6 3 3 2 < / b : _ x > < b : _ y > 3 0 7 . 0 7 2 8 5 1 < / b : _ y > < / L o c a t i o n > < S h a p e R o t a t e A n g l e > 1 8 0 < / S h a p e R o t a t e A n g l e > < W i d t h > 1 6 < / W i d t h > < / a : V a l u e > < / a : K e y V a l u e O f D i a g r a m O b j e c t K e y a n y T y p e z b w N T n L X > < a : K e y V a l u e O f D i a g r a m O b j e c t K e y a n y T y p e z b w N T n L X > < a : K e y > < K e y > R e l a t i o n s h i p s \ & l t ; T a b l e s \ m a i n t e n a n c e _ c o n d i t i o n _ m o n i t o r i n g _ d a t a \ C o l u m n s \ D a t e   ( Y e a r ) & g t ; - & l t ; T a b l e s \ Y R S \ C o l u m n s \ Y e a r & g t ; \ C r o s s F i l t e r < / K e y > < / a : K e y > < a : V a l u e   i : t y p e = " D i a g r a m D i s p l a y L i n k C r o s s F i l t e r V i e w S t a t e " > < P o i n t s   x m l n s : b = " h t t p : / / s c h e m a s . d a t a c o n t r a c t . o r g / 2 0 0 4 / 0 7 / S y s t e m . W i n d o w s " > < b : P o i n t > < b : _ x > 1 9 6 . 8 0 7 6 2 1 1 3 5 3 3 1 6 < / b : _ x > < b : _ y > 4 1 0 . 5 < / b : _ y > < / b : P o i n t > < b : P o i n t > < b : _ x > 2 5 9 . 1 1 5 2 4 2 0 0 4 5 0 0 0 3 < / b : _ x > < b : _ y > 4 1 0 . 5 < / b : _ y > < / b : P o i n t > < b : P o i n t > < b : _ x > 2 6 1 . 1 1 5 2 4 2 0 0 4 5 0 0 0 3 < / b : _ x > < b : _ y > 4 0 8 . 5 < / b : _ y > < / b : P o i n t > < b : P o i n t > < b : _ x > 2 6 1 . 1 1 5 2 4 2 0 0 4 5 0 0 0 3 < / b : _ x > < b : _ y > 2 6 7 . 5 < / b : _ y > < / b : P o i n t > < b : P o i n t > < b : _ x > 2 6 3 . 1 1 5 2 4 2 0 0 4 5 0 0 0 3 < / b : _ x > < b : _ y > 2 6 5 . 5 < / b : _ y > < / b : P o i n t > < b : P o i n t > < b : _ x > 4 5 2 . 1 1 5 2 4 1 9 8 6 < / b : _ x > < b : _ y > 2 6 5 . 5 < / b : _ y > < / b : P o i n t > < b : P o i n t > < b : _ x > 4 5 4 . 1 1 5 2 4 1 9 8 6 < / b : _ x > < b : _ y > 2 6 7 . 5 < / b : _ y > < / b : P o i n t > < b : P o i n t > < b : _ x > 4 5 4 . 1 1 5 2 4 1 9 8 6 < / b : _ x > < b : _ y > 3 0 5 . 0 7 2 8 5 1 < / b : _ y > < / b : P o i n t > < b : P o i n t > < b : _ x > 4 5 6 . 1 1 5 2 4 1 9 8 6 < / b : _ x > < b : _ y > 3 0 7 . 0 7 2 8 5 1 < / b : _ y > < / b : P o i n t > < b : P o i n t > < b : _ x > 5 5 8 . 6 1 5 2 4 2 2 7 0 6 6 3 3 2 < / b : _ x > < b : _ y > 3 0 7 . 0 7 2 8 5 1 < / b : _ y > < / b : P o i n t > < / P o i n t s > < / a : V a l u e > < / a : K e y V a l u e O f D i a g r a m O b j e c t K e y a n y T y p e z b w N T n L X > < a : K e y V a l u e O f D i a g r a m O b j e c t K e y a n y T y p e z b w N T n L X > < a : K e y > < K e y > R e l a t i o n s h i p s \ & l t ; T a b l e s \ p r o d u c t i o n _ e q u i p m e n t _ d a t a \ C o l u m n s \ Y e a r & g t ; - & l t ; T a b l e s \ Y R S \ C o l u m n s \ Y e a r & g t ; < / K e y > < / a : K e y > < a : V a l u e   i : t y p e = " D i a g r a m D i s p l a y L i n k V i e w S t a t e " > < A u t o m a t i o n P r o p e r t y H e l p e r T e x t > E n d   p o i n t   1 :   ( 8 2 8 . 7 1 1 4 3 1 7 0 2 9 9 7 , 1 7 2 ) .   E n d   p o i n t   2 :   ( 7 9 0 . 6 1 5 2 4 2 2 7 0 6 6 3 , 3 0 7 . 0 7 2 8 5 1 )   < / A u t o m a t i o n P r o p e r t y H e l p e r T e x t > < L a y e d O u t > t r u e < / L a y e d O u t > < P o i n t s   x m l n s : b = " h t t p : / / s c h e m a s . d a t a c o n t r a c t . o r g / 2 0 0 4 / 0 7 / S y s t e m . W i n d o w s " > < b : P o i n t > < b : _ x > 8 2 8 . 7 1 1 4 3 1 7 0 2 9 9 7 2 9 < / b : _ x > < b : _ y > 1 7 2 < / b : _ y > < / b : P o i n t > < b : P o i n t > < b : _ x > 8 1 1 . 6 6 3 3 3 7 < / b : _ x > < b : _ y > 1 7 2 < / b : _ y > < / b : P o i n t > < b : P o i n t > < b : _ x > 8 0 9 . 6 6 3 3 3 7 < / b : _ x > < b : _ y > 1 7 4 < / b : _ y > < / b : P o i n t > < b : P o i n t > < b : _ x > 8 0 9 . 6 6 3 3 3 7 < / b : _ x > < b : _ y > 3 0 5 . 0 7 2 8 5 1 < / b : _ y > < / b : P o i n t > < b : P o i n t > < b : _ x > 8 0 7 . 6 6 3 3 3 7 < / b : _ x > < b : _ y > 3 0 7 . 0 7 2 8 5 1 < / b : _ y > < / b : P o i n t > < b : P o i n t > < b : _ x > 7 9 0 . 6 1 5 2 4 2 2 7 0 6 6 3 2 < / b : _ x > < b : _ y > 3 0 7 . 0 7 2 8 5 1 < / b : _ y > < / b : P o i n t > < / P o i n t s > < / a : V a l u e > < / a : K e y V a l u e O f D i a g r a m O b j e c t K e y a n y T y p e z b w N T n L X > < a : K e y V a l u e O f D i a g r a m O b j e c t K e y a n y T y p e z b w N T n L X > < a : K e y > < K e y > R e l a t i o n s h i p s \ & l t ; T a b l e s \ p r o d u c t i o n _ e q u i p m e n t _ d a t a \ C o l u m n s \ Y e a r & g t ; - & l t ; T a b l e s \ Y R S \ C o l u m n s \ Y e a r & g t ; \ F K < / K e y > < / a : K e y > < a : V a l u e   i : t y p e = " D i a g r a m D i s p l a y L i n k E n d p o i n t V i e w S t a t e " > < H e i g h t > 1 6 < / H e i g h t > < L a b e l L o c a t i o n   x m l n s : b = " h t t p : / / s c h e m a s . d a t a c o n t r a c t . o r g / 2 0 0 4 / 0 7 / S y s t e m . W i n d o w s " > < b : _ x > 8 2 8 . 7 1 1 4 3 1 7 0 2 9 9 7 2 9 < / b : _ x > < b : _ y > 1 6 4 < / b : _ y > < / L a b e l L o c a t i o n > < L o c a t i o n   x m l n s : b = " h t t p : / / s c h e m a s . d a t a c o n t r a c t . o r g / 2 0 0 4 / 0 7 / S y s t e m . W i n d o w s " > < b : _ x > 8 4 4 . 7 1 1 4 3 1 7 0 2 9 9 7 2 9 < / b : _ x > < b : _ y > 1 7 2 < / b : _ y > < / L o c a t i o n > < S h a p e R o t a t e A n g l e > 1 8 0 < / S h a p e R o t a t e A n g l e > < W i d t h > 1 6 < / W i d t h > < / a : V a l u e > < / a : K e y V a l u e O f D i a g r a m O b j e c t K e y a n y T y p e z b w N T n L X > < a : K e y V a l u e O f D i a g r a m O b j e c t K e y a n y T y p e z b w N T n L X > < a : K e y > < K e y > R e l a t i o n s h i p s \ & l t ; T a b l e s \ p r o d u c t i o n _ e q u i p m e n t _ d a t a \ C o l u m n s \ Y e a r & g t ; - & l t ; T a b l e s \ Y R S \ C o l u m n s \ Y e a r & g t ; \ P K < / K e y > < / a : K e y > < a : V a l u e   i : t y p e = " D i a g r a m D i s p l a y L i n k E n d p o i n t V i e w S t a t e " > < H e i g h t > 1 6 < / H e i g h t > < L a b e l L o c a t i o n   x m l n s : b = " h t t p : / / s c h e m a s . d a t a c o n t r a c t . o r g / 2 0 0 4 / 0 7 / S y s t e m . W i n d o w s " > < b : _ x > 7 7 4 . 6 1 5 2 4 2 2 7 0 6 6 3 2 < / b : _ x > < b : _ y > 2 9 9 . 0 7 2 8 5 1 < / b : _ y > < / L a b e l L o c a t i o n > < L o c a t i o n   x m l n s : b = " h t t p : / / s c h e m a s . d a t a c o n t r a c t . o r g / 2 0 0 4 / 0 7 / S y s t e m . W i n d o w s " > < b : _ x > 7 7 4 . 6 1 5 2 4 2 2 7 0 6 6 3 2 < / b : _ x > < b : _ y > 3 0 7 . 0 7 2 8 5 1 < / b : _ y > < / L o c a t i o n > < S h a p e R o t a t e A n g l e > 3 6 0 < / S h a p e R o t a t e A n g l e > < W i d t h > 1 6 < / W i d t h > < / a : V a l u e > < / a : K e y V a l u e O f D i a g r a m O b j e c t K e y a n y T y p e z b w N T n L X > < a : K e y V a l u e O f D i a g r a m O b j e c t K e y a n y T y p e z b w N T n L X > < a : K e y > < K e y > R e l a t i o n s h i p s \ & l t ; T a b l e s \ p r o d u c t i o n _ e q u i p m e n t _ d a t a \ C o l u m n s \ Y e a r & g t ; - & l t ; T a b l e s \ Y R S \ C o l u m n s \ Y e a r & g t ; \ C r o s s F i l t e r < / K e y > < / a : K e y > < a : V a l u e   i : t y p e = " D i a g r a m D i s p l a y L i n k C r o s s F i l t e r V i e w S t a t e " > < P o i n t s   x m l n s : b = " h t t p : / / s c h e m a s . d a t a c o n t r a c t . o r g / 2 0 0 4 / 0 7 / S y s t e m . W i n d o w s " > < b : P o i n t > < b : _ x > 8 2 8 . 7 1 1 4 3 1 7 0 2 9 9 7 2 9 < / b : _ x > < b : _ y > 1 7 2 < / b : _ y > < / b : P o i n t > < b : P o i n t > < b : _ x > 8 1 1 . 6 6 3 3 3 7 < / b : _ x > < b : _ y > 1 7 2 < / b : _ y > < / b : P o i n t > < b : P o i n t > < b : _ x > 8 0 9 . 6 6 3 3 3 7 < / b : _ x > < b : _ y > 1 7 4 < / b : _ y > < / b : P o i n t > < b : P o i n t > < b : _ x > 8 0 9 . 6 6 3 3 3 7 < / b : _ x > < b : _ y > 3 0 5 . 0 7 2 8 5 1 < / b : _ y > < / b : P o i n t > < b : P o i n t > < b : _ x > 8 0 7 . 6 6 3 3 3 7 < / b : _ x > < b : _ y > 3 0 7 . 0 7 2 8 5 1 < / b : _ y > < / b : P o i n t > < b : P o i n t > < b : _ x > 7 9 0 . 6 1 5 2 4 2 2 7 0 6 6 3 2 < / b : _ x > < b : _ y > 3 0 7 . 0 7 2 8 5 1 < / b : _ y > < / b : P o i n t > < / P o i n t s > < / a : V a l u e > < / a : K e y V a l u e O f D i a g r a m O b j e c t K e y a n y T y p e z b w N T n L X > < a : K e y V a l u e O f D i a g r a m O b j e c t K e y a n y T y p e z b w N T n L X > < a : K e y > < K e y > R e l a t i o n s h i p s \ & l t ; T a b l e s \ s a f e t y _ m o n i t o r i n g _ d a t a _ 1 0 0 _ r o w s \ C o l u m n s \ Y e a r & g t ; - & l t ; T a b l e s \ Y R S \ C o l u m n s \ Y e a r & g t ; < / K e y > < / a : K e y > < a : V a l u e   i : t y p e = " D i a g r a m D i s p l a y L i n k V i e w S t a t e " > < A u t o m a t i o n P r o p e r t y H e l p e r T e x t > E n d   p o i n t   1 :   ( 4 5 0 . 6 1 5 2 4 2 2 7 0 6 6 3 , 4 3 4 ) .   E n d   p o i n t   2 :   ( 5 5 8 . 6 1 5 2 4 2 2 7 0 6 6 3 , 3 2 7 . 0 7 2 8 5 1 )   < / A u t o m a t i o n P r o p e r t y H e l p e r T e x t > < L a y e d O u t > t r u e < / L a y e d O u t > < P o i n t s   x m l n s : b = " h t t p : / / s c h e m a s . d a t a c o n t r a c t . o r g / 2 0 0 4 / 0 7 / S y s t e m . W i n d o w s " > < b : P o i n t > < b : _ x > 4 5 0 . 6 1 5 2 4 2 2 7 0 6 6 3 < / b : _ x > < b : _ y > 4 3 4 < / b : _ y > < / b : P o i n t > < b : P o i n t > < b : _ x > 5 0 2 . 6 1 5 2 4 1 9 9 9 9 9 9 9 7 < / b : _ x > < b : _ y > 4 3 4 < / b : _ y > < / b : P o i n t > < b : P o i n t > < b : _ x > 5 0 4 . 6 1 5 2 4 1 9 9 9 9 9 9 9 7 < / b : _ x > < b : _ y > 4 3 2 < / b : _ y > < / b : P o i n t > < b : P o i n t > < b : _ x > 5 0 4 . 6 1 5 2 4 1 9 9 9 9 9 9 9 7 < / b : _ x > < b : _ y > 3 2 9 . 0 7 2 8 5 1 < / b : _ y > < / b : P o i n t > < b : P o i n t > < b : _ x > 5 0 6 . 6 1 5 2 4 1 9 9 9 9 9 9 9 7 < / b : _ x > < b : _ y > 3 2 7 . 0 7 2 8 5 1 < / b : _ y > < / b : P o i n t > < b : P o i n t > < b : _ x > 5 5 8 . 6 1 5 2 4 2 2 7 0 6 6 3 2 < / b : _ x > < b : _ y > 3 2 7 . 0 7 2 8 5 1 < / b : _ y > < / b : P o i n t > < / P o i n t s > < / a : V a l u e > < / a : K e y V a l u e O f D i a g r a m O b j e c t K e y a n y T y p e z b w N T n L X > < a : K e y V a l u e O f D i a g r a m O b j e c t K e y a n y T y p e z b w N T n L X > < a : K e y > < K e y > R e l a t i o n s h i p s \ & l t ; T a b l e s \ s a f e t y _ m o n i t o r i n g _ d a t a _ 1 0 0 _ r o w s \ C o l u m n s \ Y e a r & g t ; - & l t ; T a b l e s \ Y R S \ C o l u m n s \ Y e a r & g t ; \ F K < / K e y > < / a : K e y > < a : V a l u e   i : t y p e = " D i a g r a m D i s p l a y L i n k E n d p o i n t V i e w S t a t e " > < H e i g h t > 1 6 < / H e i g h t > < L a b e l L o c a t i o n   x m l n s : b = " h t t p : / / s c h e m a s . d a t a c o n t r a c t . o r g / 2 0 0 4 / 0 7 / S y s t e m . W i n d o w s " > < b : _ x > 4 3 4 . 6 1 5 2 4 2 2 7 0 6 6 3 < / b : _ x > < b : _ y > 4 2 6 < / b : _ y > < / L a b e l L o c a t i o n > < L o c a t i o n   x m l n s : b = " h t t p : / / s c h e m a s . d a t a c o n t r a c t . o r g / 2 0 0 4 / 0 7 / S y s t e m . W i n d o w s " > < b : _ x > 4 3 4 . 6 1 5 2 4 2 2 7 0 6 6 3 < / b : _ x > < b : _ y > 4 3 4 < / b : _ y > < / L o c a t i o n > < S h a p e R o t a t e A n g l e > 3 6 0 < / S h a p e R o t a t e A n g l e > < W i d t h > 1 6 < / W i d t h > < / a : V a l u e > < / a : K e y V a l u e O f D i a g r a m O b j e c t K e y a n y T y p e z b w N T n L X > < a : K e y V a l u e O f D i a g r a m O b j e c t K e y a n y T y p e z b w N T n L X > < a : K e y > < K e y > R e l a t i o n s h i p s \ & l t ; T a b l e s \ s a f e t y _ m o n i t o r i n g _ d a t a _ 1 0 0 _ r o w s \ C o l u m n s \ Y e a r & g t ; - & l t ; T a b l e s \ Y R S \ C o l u m n s \ Y e a r & g t ; \ P K < / K e y > < / a : K e y > < a : V a l u e   i : t y p e = " D i a g r a m D i s p l a y L i n k E n d p o i n t V i e w S t a t e " > < H e i g h t > 1 6 < / H e i g h t > < L a b e l L o c a t i o n   x m l n s : b = " h t t p : / / s c h e m a s . d a t a c o n t r a c t . o r g / 2 0 0 4 / 0 7 / S y s t e m . W i n d o w s " > < b : _ x > 5 5 8 . 6 1 5 2 4 2 2 7 0 6 6 3 2 < / b : _ x > < b : _ y > 3 1 9 . 0 7 2 8 5 1 < / b : _ y > < / L a b e l L o c a t i o n > < L o c a t i o n   x m l n s : b = " h t t p : / / s c h e m a s . d a t a c o n t r a c t . o r g / 2 0 0 4 / 0 7 / S y s t e m . W i n d o w s " > < b : _ x > 5 7 4 . 6 1 5 2 4 2 2 7 0 6 6 3 2 < / b : _ x > < b : _ y > 3 2 7 . 0 7 2 8 5 1 < / b : _ y > < / L o c a t i o n > < S h a p e R o t a t e A n g l e > 1 8 0 < / S h a p e R o t a t e A n g l e > < W i d t h > 1 6 < / W i d t h > < / a : V a l u e > < / a : K e y V a l u e O f D i a g r a m O b j e c t K e y a n y T y p e z b w N T n L X > < a : K e y V a l u e O f D i a g r a m O b j e c t K e y a n y T y p e z b w N T n L X > < a : K e y > < K e y > R e l a t i o n s h i p s \ & l t ; T a b l e s \ s a f e t y _ m o n i t o r i n g _ d a t a _ 1 0 0 _ r o w s \ C o l u m n s \ Y e a r & g t ; - & l t ; T a b l e s \ Y R S \ C o l u m n s \ Y e a r & g t ; \ C r o s s F i l t e r < / K e y > < / a : K e y > < a : V a l u e   i : t y p e = " D i a g r a m D i s p l a y L i n k C r o s s F i l t e r V i e w S t a t e " > < P o i n t s   x m l n s : b = " h t t p : / / s c h e m a s . d a t a c o n t r a c t . o r g / 2 0 0 4 / 0 7 / S y s t e m . W i n d o w s " > < b : P o i n t > < b : _ x > 4 5 0 . 6 1 5 2 4 2 2 7 0 6 6 3 < / b : _ x > < b : _ y > 4 3 4 < / b : _ y > < / b : P o i n t > < b : P o i n t > < b : _ x > 5 0 2 . 6 1 5 2 4 1 9 9 9 9 9 9 9 7 < / b : _ x > < b : _ y > 4 3 4 < / b : _ y > < / b : P o i n t > < b : P o i n t > < b : _ x > 5 0 4 . 6 1 5 2 4 1 9 9 9 9 9 9 9 7 < / b : _ x > < b : _ y > 4 3 2 < / b : _ y > < / b : P o i n t > < b : P o i n t > < b : _ x > 5 0 4 . 6 1 5 2 4 1 9 9 9 9 9 9 9 7 < / b : _ x > < b : _ y > 3 2 9 . 0 7 2 8 5 1 < / b : _ y > < / b : P o i n t > < b : P o i n t > < b : _ x > 5 0 6 . 6 1 5 2 4 1 9 9 9 9 9 9 9 7 < / b : _ x > < b : _ y > 3 2 7 . 0 7 2 8 5 1 < / b : _ y > < / b : P o i n t > < b : P o i n t > < b : _ x > 5 5 8 . 6 1 5 2 4 2 2 7 0 6 6 3 2 < / b : _ x > < b : _ y > 3 2 7 . 0 7 2 8 5 1 < / b : _ y > < / b : P o i n t > < / P o i n t s > < / a : V a l u e > < / a : K e y V a l u e O f D i a g r a m O b j e c t K e y a n y T y p e z b w N T n L X > < / V i e w S t a t e s > < / D i a g r a m M a n a g e r . S e r i a l i z a b l e D i a g r a m > < / A r r a y O f D i a g r a m M a n a g e r . S e r i a l i z a b l e D i a g r a m > ] ] > < / C u s t o m C o n t e n t > < / G e m i n i > 
</file>

<file path=customXml/item11.xml>��< ? x m l   v e r s i o n = " 1 . 0 "   e n c o d i n g = " U T F - 1 6 " ? > < G e m i n i   x m l n s = " h t t p : / / g e m i n i / p i v o t c u s t o m i z a t i o n / T a b l e X M L _ p r o d u c t i o n _ e q u i p m e n t _ d a t a _ d 5 6 7 8 b d 4 - 5 6 b 6 - 4 7 e a - 9 e 1 a - 4 8 e 8 7 5 3 8 f 4 6 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 F l o w _ R a t e _ b a r r e l s _ p e r _ d a y < / s t r i n g > < / k e y > < v a l u e > < i n t > 2 0 8 < / i n t > < / v a l u e > < / i t e m > < i t e m > < k e y > < s t r i n g > W e l l h e a d _ P r e s s u r e _ p s i < / s t r i n g > < / k e y > < v a l u e > < i n t > 1 8 1 < / i n t > < / v a l u e > < / i t e m > < i t e m > < k e y > < s t r i n g > T e m p e r a t u r e _ F < / s t r i n g > < / k e y > < v a l u e > < i n t > 1 3 0 < / i n t > < / v a l u e > < / i t e m > < i t e m > < k e y > < s t r i n g > G a s _ t o _ O i l _ R a t i o _ s c f _ p e r _ b b l < / s t r i n g > < / k e y > < v a l u e > < i n t > 2 2 0 < / i n t > < / v a l u e > < / i t e m > < i t e m > < k e y > < s t r i n g > W a t e r _ C u t _ p e r c e n t < / s t r i n g > < / k e y > < v a l u e > < i n t > 1 5 6 < / i n t > < / v a l u e > < / i t e m > < i t e m > < k e y > < s t r i n g > C h o k e _ S i z e _ i n c h e s < / s t r i n g > < / k e y > < v a l u e > < i n t > 1 5 4 < / i n t > < / v a l u e > < / i t e m > < i t e m > < k e y > < s t r i n g > C o m p r e s s o r _ O u t p u t _ c u b i c _ f e e t _ p e r _ m i n < / s t r i n g > < / k e y > < v a l u e > < i n t > 2 9 2 < / i n t > < / v a l u e > < / i t e m > < i t e m > < k e y > < s t r i n g > S e p a r a t o r _ P r e s s u r e _ p s i < / s t r i n g > < / k e y > < v a l u e > < i n t > 1 8 2 < / i n t > < / v a l u e > < / i t e m > < i t e m > < k e y > < s t r i n g > T a n k _ L e v e l _ g a l l o n s < / s t r i n g > < / k e y > < v a l u e > < i n t > 1 5 5 < / i n t > < / v a l u e > < / i t e m > < i t e m > < k e y > < s t r i n g > Y e a r < / s t r i n g > < / k e y > < v a l u e > < i n t > 1 6 2 < / i n t > < / v a l u e > < / i t e m > < / C o l u m n W i d t h s > < C o l u m n D i s p l a y I n d e x > < i t e m > < k e y > < s t r i n g > D a t e < / s t r i n g > < / k e y > < v a l u e > < i n t > 0 < / i n t > < / v a l u e > < / i t e m > < i t e m > < k e y > < s t r i n g > t i m e < / s t r i n g > < / k e y > < v a l u e > < i n t > 1 < / i n t > < / v a l u e > < / i t e m > < i t e m > < k e y > < s t r i n g > F l o w _ R a t e _ b a r r e l s _ p e r _ d a y < / s t r i n g > < / k e y > < v a l u e > < i n t > 2 < / i n t > < / v a l u e > < / i t e m > < i t e m > < k e y > < s t r i n g > W e l l h e a d _ P r e s s u r e _ p s i < / s t r i n g > < / k e y > < v a l u e > < i n t > 3 < / i n t > < / v a l u e > < / i t e m > < i t e m > < k e y > < s t r i n g > T e m p e r a t u r e _ F < / s t r i n g > < / k e y > < v a l u e > < i n t > 4 < / i n t > < / v a l u e > < / i t e m > < i t e m > < k e y > < s t r i n g > G a s _ t o _ O i l _ R a t i o _ s c f _ p e r _ b b l < / s t r i n g > < / k e y > < v a l u e > < i n t > 5 < / i n t > < / v a l u e > < / i t e m > < i t e m > < k e y > < s t r i n g > W a t e r _ C u t _ p e r c e n t < / s t r i n g > < / k e y > < v a l u e > < i n t > 6 < / i n t > < / v a l u e > < / i t e m > < i t e m > < k e y > < s t r i n g > C h o k e _ S i z e _ i n c h e s < / s t r i n g > < / k e y > < v a l u e > < i n t > 7 < / i n t > < / v a l u e > < / i t e m > < i t e m > < k e y > < s t r i n g > C o m p r e s s o r _ O u t p u t _ c u b i c _ f e e t _ p e r _ m i n < / s t r i n g > < / k e y > < v a l u e > < i n t > 8 < / i n t > < / v a l u e > < / i t e m > < i t e m > < k e y > < s t r i n g > S e p a r a t o r _ P r e s s u r e _ p s i < / s t r i n g > < / k e y > < v a l u e > < i n t > 9 < / i n t > < / v a l u e > < / i t e m > < i t e m > < k e y > < s t r i n g > T a n k _ L e v e l _ g a l l o n s < / s t r i n g > < / k e y > < v a l u e > < i n t > 1 0 < / i n t > < / v a l u e > < / i t e m > < i t e m > < k e y > < s t r i n g > Y e a r < / 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r i l l i n g _ e q u i p m e n t _ d a t a _ d c b 1 1 c 2 2 - 9 0 0 3 - 4 d 8 8 - b 6 2 8 - 6 e 6 9 8 a 7 2 a b 3 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 D r i l l _ B i t _ R P M < / s t r i n g > < / k e y > < v a l u e > < i n t > 1 2 1 < / i n t > < / v a l u e > < / i t e m > < i t e m > < k e y > < s t r i n g > W e i g h t _ o n _ B i t _ W O B _ t o n s < / s t r i n g > < / k e y > < v a l u e > < i n t > 1 9 9 < / i n t > < / v a l u e > < / i t e m > < i t e m > < k e y > < s t r i n g > R o t a r y _ T o r q u e _ l b _ f t < / s t r i n g > < / k e y > < v a l u e > < i n t > 1 6 1 < / i n t > < / v a l u e > < / i t e m > < i t e m > < k e y > < s t r i n g > D r i l l i n g _ F l u i d _ P r e s s u r e _ p s i < / s t r i n g > < / k e y > < v a l u e > < i n t > 2 0 5 < / i n t > < / v a l u e > < / i t e m > < i t e m > < k e y > < s t r i n g > M u d _ F l o w _ R a t e _ g a l _ p e r _ m i n < / s t r i n g > < / k e y > < v a l u e > < i n t > 2 2 0 < / i n t > < / v a l u e > < / i t e m > < i t e m > < k e y > < s t r i n g > P e n e t r a t i o n _ R a t e _ f t _ p e r _ h o u r < / s t r i n g > < / k e y > < v a l u e > < i n t > 2 2 4 < / i n t > < / v a l u e > < / i t e m > < i t e m > < k e y > < s t r i n g > P u m p _ S p e e d _ s t r o k e s _ p e r _ m i n < / s t r i n g > < / k e y > < v a l u e > < i n t > 2 2 9 < / i n t > < / v a l u e > < / i t e m > < i t e m > < k e y > < s t r i n g > D o w n h o l e _ T e m p e r a t u r e _ F < / s t r i n g > < / k e y > < v a l u e > < i n t > 2 0 1 < / i n t > < / v a l u e > < / i t e m > < i t e m > < k e y > < s t r i n g > D o w n h o l e _ V i b r a t i o n _ H z < / s t r i n g > < / k e y > < v a l u e > < i n t > 1 8 6 < / i n t > < / v a l u e > < / i t e m > < i t e m > < k e y > < s t r i n g > W e l l _ D e p t h _ f t < / s t r i n g > < / k e y > < v a l u e > < i n t > 1 2 5 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 t i m e < / s t r i n g > < / k e y > < v a l u e > < i n t > 1 < / i n t > < / v a l u e > < / i t e m > < i t e m > < k e y > < s t r i n g > D r i l l _ B i t _ R P M < / s t r i n g > < / k e y > < v a l u e > < i n t > 2 < / i n t > < / v a l u e > < / i t e m > < i t e m > < k e y > < s t r i n g > W e i g h t _ o n _ B i t _ W O B _ t o n s < / s t r i n g > < / k e y > < v a l u e > < i n t > 3 < / i n t > < / v a l u e > < / i t e m > < i t e m > < k e y > < s t r i n g > R o t a r y _ T o r q u e _ l b _ f t < / s t r i n g > < / k e y > < v a l u e > < i n t > 4 < / i n t > < / v a l u e > < / i t e m > < i t e m > < k e y > < s t r i n g > D r i l l i n g _ F l u i d _ P r e s s u r e _ p s i < / s t r i n g > < / k e y > < v a l u e > < i n t > 5 < / i n t > < / v a l u e > < / i t e m > < i t e m > < k e y > < s t r i n g > M u d _ F l o w _ R a t e _ g a l _ p e r _ m i n < / s t r i n g > < / k e y > < v a l u e > < i n t > 6 < / i n t > < / v a l u e > < / i t e m > < i t e m > < k e y > < s t r i n g > P e n e t r a t i o n _ R a t e _ f t _ p e r _ h o u r < / s t r i n g > < / k e y > < v a l u e > < i n t > 7 < / i n t > < / v a l u e > < / i t e m > < i t e m > < k e y > < s t r i n g > P u m p _ S p e e d _ s t r o k e s _ p e r _ m i n < / s t r i n g > < / k e y > < v a l u e > < i n t > 8 < / i n t > < / v a l u e > < / i t e m > < i t e m > < k e y > < s t r i n g > D o w n h o l e _ T e m p e r a t u r e _ F < / s t r i n g > < / k e y > < v a l u e > < i n t > 9 < / i n t > < / v a l u e > < / i t e m > < i t e m > < k e y > < s t r i n g > D o w n h o l e _ V i b r a t i o n _ H z < / s t r i n g > < / k e y > < v a l u e > < i n t > 1 0 < / i n t > < / v a l u e > < / i t e m > < i t e m > < k e y > < s t r i n g > W e l l _ D e p t h _ f t < / s t r i n g > < / k e y > < v a l u e > < i n t > 1 1 < / i n t > < / v a l u e > < / i t e m > < i t e m > < k e y > < s t r i n g > D a t e   ( Y e a r ) < / s t r i n g > < / k e y > < v a l u e > < i n t > 1 2 < / i n t > < / v a l u e > < / i t e m > < i t e m > < k e y > < s t r i n g > D a t e   ( Q u a r t e r ) < / s t r i n g > < / k e y > < v a l u e > < i n t > 1 3 < / i n t > < / v a l u e > < / i t e m > < i t e m > < k e y > < s t r i n g > D a t e   ( M o n t h   I n d e x ) < / s t r i n g > < / k e y > < v a l u e > < i n t > 1 4 < / i n t > < / v a l u e > < / i t e m > < i t e m > < k e y > < s t r i n g > D a t e   ( M o n t h ) < / 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3 1 b e 2 5 0 - b 9 f 0 - 4 d 5 7 - 8 e 2 b - b 0 4 a 3 2 a c 2 3 2 a " > < C u s t o m C o n t e n t > < ! [ C D A T A [ < ? x m l   v e r s i o n = " 1 . 0 "   e n c o d i n g = " u t f - 1 6 " ? > < S e t t i n g s > < C a l c u l a t e d F i e l d s > < i t e m > < M e a s u r e N a m e > t o d a y ' s _ d a t e < / M e a s u r e N a m e > < D i s p l a y N a m e > t o d a y ' s _ d a t e < / D i s p l a y N a m e > < V i s i b l e > F a l s e < / V i s i b l e > < / i t e m > < / C a l c u l a t e d F i e l d s > < S A H o s t H a s h > 0 < / S A H o s t H a s h > < G e m i n i F i e l d L i s t V i s i b l e > T r u e < / G e m i n i F i e l d L i s t V i s i b l e > < / S e t t i n g s > ] ] > < / C u s t o m C o n t e n t > < / G e m i n i > 
</file>

<file path=customXml/item14.xml>��< ? x m l   v e r s i o n = " 1 . 0 "   e n c o d i n g = " U T F - 1 6 " ? > < G e m i n i   x m l n s = " h t t p : / / g e m i n i / p i v o t c u s t o m i z a t i o n / T a b l e X M L _ d o w n t i m e _ c o r _ m a t r i x " > < 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 C o l u m n 2 < / s t r i n g > < / k e y > < v a l u e > < i n t > 9 1 < / i n t > < / v a l u e > < / i t e m > < i t e m > < k e y > < s t r i n g > 1 < / s t r i n g > < / k e y > < v a l u e > < i n t > 4 3 < / i n t > < / v a l u e > < / i t e m > < i t e m > < k e y > < s t r i n g > 2 < / s t r i n g > < / k e y > < v a l u e > < i n t > 4 3 < / i n t > < / v a l u e > < / i t e m > < i t e m > < k e y > < s t r i n g > 3 < / s t r i n g > < / k e y > < v a l u e > < i n t > 4 3 < / i n t > < / v a l u e > < / i t e m > < i t e m > < k e y > < s t r i n g > 4 < / s t r i n g > < / k e y > < v a l u e > < i n t > 4 3 < / i n t > < / v a l u e > < / i t e m > < i t e m > < k e y > < s t r i n g > 5 < / s t r i n g > < / k e y > < v a l u e > < i n t > 4 3 < / i n t > < / v a l u e > < / i t e m > < i t e m > < k e y > < s t r i n g > 6 < / s t r i n g > < / k e y > < v a l u e > < i n t > 4 3 < / i n t > < / v a l u e > < / i t e m > < i t e m > < k e y > < s t r i n g > 7 < / s t r i n g > < / k e y > < v a l u e > < i n t > 4 3 < / i n t > < / v a l u e > < / i t e m > < i t e m > < k e y > < s t r i n g > 8 < / s t r i n g > < / k e y > < v a l u e > < i n t > 4 3 < / i n t > < / v a l u e > < / i t e m > < i t e m > < k e y > < s t r i n g > 9 < / s t r i n g > < / k e y > < v a l u e > < i n t > 4 3 < / i n t > < / v a l u e > < / i t e m > < i t e m > < k e y > < s t r i n g > 1 0 < / s t r i n g > < / k e y > < v a l u e > < i n t > 5 0 < / i n t > < / v a l u e > < / i t e m > < i t e m > < k e y > < s t r i n g > 1 1 < / s t r i n g > < / k e y > < v a l u e > < i n t > 5 0 < / i n t > < / v a l u e > < / i t e m > < i t e m > < k e y > < s t r i n g > 1 2 < / s t r i n g > < / k e y > < v a l u e > < i n t > 5 0 < / i n t > < / v a l u e > < / i t e m > < i t e m > < k e y > < s t r i n g > 1 3 < / s t r i n g > < / k e y > < v a l u e > < i n t > 5 0 < / i n t > < / v a l u e > < / i t e m > < / C o l u m n W i d t h s > < C o l u m n D i s p l a y I n d e x > < i t e m > < k e y > < s t r i n g > C o l u m n 1 < / s t r i n g > < / k e y > < v a l u e > < i n t > 0 < / i n t > < / v a l u e > < / i t e m > < i t e m > < k e y > < s t r i n g > C o l u m n 2 < / s t r i n g > < / k e y > < v a l u e > < i n t > 1 < / i n t > < / v a l u e > < / i t e m > < i t e m > < k e y > < s t r i n g > 1 < / s t r i n g > < / k e y > < v a l u e > < i n t > 2 < / i n t > < / v a l u e > < / i t e m > < i t e m > < k e y > < s t r i n g > 2 < / s t r i n g > < / k e y > < v a l u e > < i n t > 3 < / i n t > < / v a l u e > < / i t e m > < i t e m > < k e y > < s t r i n g > 3 < / s t r i n g > < / k e y > < v a l u e > < i n t > 4 < / i n t > < / v a l u e > < / i t e m > < i t e m > < k e y > < s t r i n g > 4 < / s t r i n g > < / k e y > < v a l u e > < i n t > 5 < / i n t > < / v a l u e > < / i t e m > < i t e m > < k e y > < s t r i n g > 5 < / s t r i n g > < / k e y > < v a l u e > < i n t > 6 < / i n t > < / v a l u e > < / i t e m > < i t e m > < k e y > < s t r i n g > 6 < / s t r i n g > < / k e y > < v a l u e > < i n t > 7 < / i n t > < / v a l u e > < / i t e m > < i t e m > < k e y > < s t r i n g > 7 < / s t r i n g > < / k e y > < v a l u e > < i n t > 8 < / i n t > < / v a l u e > < / i t e m > < i t e m > < k e y > < s t r i n g > 8 < / s t r i n g > < / k e y > < v a l u e > < i n t > 9 < / i n t > < / v a l u e > < / i t e m > < i t e m > < k e y > < s t r i n g > 9 < / s t r i n g > < / k e y > < v a l u e > < i n t > 1 0 < / i n t > < / v a l u e > < / i t e m > < i t e m > < k e y > < s t r i n g > 1 0 < / s t r i n g > < / k e y > < v a l u e > < i n t > 1 1 < / i n t > < / v a l u e > < / i t e m > < i t e m > < k e y > < s t r i n g > 1 1 < / s t r i n g > < / k e y > < v a l u e > < i n t > 1 2 < / i n t > < / v a l u e > < / i t e m > < i t e m > < k e y > < s t r i n g > 1 2 < / s t r i n g > < / k e y > < v a l u e > < i n t > 1 3 < / i n t > < / v a l u e > < / i t e m > < i t e m > < k e y > < s t r i n g > 1 3 < / 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f e t y _ m o n i t o r i n g _ d a t a _ 1 0 0 _ r o w s 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 H y d r o g e n S u l p h i d e _ c o n c e n t r a t i o n ( p p m ) < / s t r i n g > < / k e y > < v a l u e > < i n t > 2 8 1 < / i n t > < / v a l u e > < / i t e m > < i t e m > < k e y > < s t r i n g > m e t h a n e _ c o n c e n t r a t i o n ( p p m ) < / s t r i n g > < / k e y > < v a l u e > < i n t > 2 2 2 < / i n t > < / v a l u e > < / i t e m > < i t e m > < k e y > < s t r i n g > P R V . E v e n t s < / s t r i n g > < / k e y > < v a l u e > < i n t > 1 0 4 < / i n t > < / v a l u e > < / i t e m > < i t e m > < k e y > < s t r i n g > F i r e . S m o k e . D e t e c t i o n . . S t a t u s . < / s t r i n g > < / k e y > < v a l u e > < i n t > 2 2 0 < / i n t > < / v a l u e > < / i t e m > < i t e m > < k e y > < s t r i n g > B O P . S t a t u s < / s t r i n g > < / k e y > < v a l u e > < i n t > 1 0 2 < / i n t > < / v a l u e > < / i t e m > < i t e m > < k e y > < s t r i n g > g a s _ c o n c e n t r a t i o n ( p p m ) < / s t r i n g > < / k e y > < v a l u e > < i n t > 1 8 6 < / i n t > < / v a l u e > < / i t e m > < i t e m > < k e y > < s t r i n g > Y e a r < / s t r i n g > < / k e y > < v a l u e > < i n t > 6 2 < / i n t > < / v a l u e > < / i t e m > < / C o l u m n W i d t h s > < C o l u m n D i s p l a y I n d e x > < i t e m > < k e y > < s t r i n g > D a t e < / s t r i n g > < / k e y > < v a l u e > < i n t > 0 < / i n t > < / v a l u e > < / i t e m > < i t e m > < k e y > < s t r i n g > t i m e < / s t r i n g > < / k e y > < v a l u e > < i n t > 1 < / i n t > < / v a l u e > < / i t e m > < i t e m > < k e y > < s t r i n g > H y d r o g e n S u l p h i d e _ c o n c e n t r a t i o n ( p p m ) < / s t r i n g > < / k e y > < v a l u e > < i n t > 2 < / i n t > < / v a l u e > < / i t e m > < i t e m > < k e y > < s t r i n g > m e t h a n e _ c o n c e n t r a t i o n ( p p m ) < / s t r i n g > < / k e y > < v a l u e > < i n t > 3 < / i n t > < / v a l u e > < / i t e m > < i t e m > < k e y > < s t r i n g > P R V . E v e n t s < / s t r i n g > < / k e y > < v a l u e > < i n t > 4 < / i n t > < / v a l u e > < / i t e m > < i t e m > < k e y > < s t r i n g > F i r e . S m o k e . D e t e c t i o n . . S t a t u s . < / s t r i n g > < / k e y > < v a l u e > < i n t > 5 < / i n t > < / v a l u e > < / i t e m > < i t e m > < k e y > < s t r i n g > B O P . S t a t u s < / s t r i n g > < / k e y > < v a l u e > < i n t > 6 < / i n t > < / v a l u e > < / i t e m > < i t e m > < k e y > < s t r i n g > g a s _ c o n c e n t r a t i o n ( p p m ) < / s t r i n g > < / k e y > < v a l u e > < i n t > 7 < / i n t > < / v a l u e > < / i t e m > < i t e m > < k e y > < s t r i n g > Y e a r < / 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a f e t y _ m o n i t o r i n g _ d a t a _ 1 0 0 _ r o w s _ d b 6 a 2 b d 7 - 1 8 1 a - 4 e 5 3 - 9 d 6 7 - 6 d a b 5 1 f 5 2 d 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 H y d r o g e n S u l p h i d e _ c o n c e n t r a t i o n ( p p m ) < / s t r i n g > < / k e y > < v a l u e > < i n t > 2 8 1 < / i n t > < / v a l u e > < / i t e m > < i t e m > < k e y > < s t r i n g > m e t h a n e _ c o n c e n t r a t i o n ( p p m ) < / s t r i n g > < / k e y > < v a l u e > < i n t > 2 2 2 < / i n t > < / v a l u e > < / i t e m > < i t e m > < k e y > < s t r i n g > P R V . E v e n t s < / s t r i n g > < / k e y > < v a l u e > < i n t > 1 0 4 < / i n t > < / v a l u e > < / i t e m > < i t e m > < k e y > < s t r i n g > F i r e . S m o k e . D e t e c t i o n . . S t a t u s . < / s t r i n g > < / k e y > < v a l u e > < i n t > 2 2 0 < / i n t > < / v a l u e > < / i t e m > < i t e m > < k e y > < s t r i n g > B O P . S t a t u s < / s t r i n g > < / k e y > < v a l u e > < i n t > 1 0 2 < / i n t > < / v a l u e > < / i t e m > < i t e m > < k e y > < s t r i n g > g a s _ c o n c e n t r a t i o n ( p p m ) < / s t r i n g > < / k e y > < v a l u e > < i n t > 1 8 6 < / i n t > < / v a l u e > < / i t e m > < i t e m > < k e y > < s t r i n g > Y e a r < / s t r i n g > < / k e y > < v a l u e > < i n t > 1 6 2 < / 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 t i m e < / s t r i n g > < / k e y > < v a l u e > < i n t > 1 < / i n t > < / v a l u e > < / i t e m > < i t e m > < k e y > < s t r i n g > H y d r o g e n S u l p h i d e _ c o n c e n t r a t i o n ( p p m ) < / s t r i n g > < / k e y > < v a l u e > < i n t > 2 < / i n t > < / v a l u e > < / i t e m > < i t e m > < k e y > < s t r i n g > m e t h a n e _ c o n c e n t r a t i o n ( p p m ) < / s t r i n g > < / k e y > < v a l u e > < i n t > 3 < / i n t > < / v a l u e > < / i t e m > < i t e m > < k e y > < s t r i n g > P R V . E v e n t s < / s t r i n g > < / k e y > < v a l u e > < i n t > 4 < / i n t > < / v a l u e > < / i t e m > < i t e m > < k e y > < s t r i n g > F i r e . S m o k e . D e t e c t i o n . . S t a t u s . < / s t r i n g > < / k e y > < v a l u e > < i n t > 5 < / i n t > < / v a l u e > < / i t e m > < i t e m > < k e y > < s t r i n g > B O P . S t a t u s < / s t r i n g > < / k e y > < v a l u e > < i n t > 6 < / i n t > < / v a l u e > < / i t e m > < i t e m > < k e y > < s t r i n g > g a s _ c o n c e n t r a t i o n ( p p m ) < / s t r i n g > < / k e y > < v a l u e > < i n t > 7 < / i n t > < / v a l u e > < / i t e m > < i t e m > < k e y > < s t r i n g > Y e a r < / s t r i n g > < / k e y > < v a l u e > < i n t > 8 < / i n t > < / v a l u e > < / i t e m > < i t e m > < k e y > < s t r i n g > D a t e   ( Y e a r ) < / s t r i n g > < / k e y > < v a l u e > < i n t > 9 < / i n t > < / v a l u e > < / i t e m > < i t e m > < k e y > < s t r i n g > D a t e   ( Q u a r t e r ) < / s t r i n g > < / k e y > < v a l u e > < i n t > 1 0 < / i n t > < / v a l u e > < / i t e m > < i t e m > < k e y > < s t r i n g > D a t e   ( M o n t h   I n d e x ) < / s t r i n g > < / k e y > < v a l u e > < i n t > 1 1 < / i n t > < / v a l u e > < / i t e m > < i t e m > < k e y > < s t r i n g > D a t e   ( M o n t h ) < / 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8 3 c 3 3 1 9 c - 4 3 3 4 - 4 8 2 8 - 9 e d b - c 6 9 8 a 4 e 6 a d 3 b " > < C u s t o m C o n t e n t > < ! [ C D A T A [ < ? x m l   v e r s i o n = " 1 . 0 "   e n c o d i n g = " u t f - 1 6 " ? > < S e t t i n g s > < C a l c u l a t e d F i e l d s > < i t e m > < M e a s u r e N a m e > t o d a y ' s _ d a t e < / M e a s u r e N a m e > < D i s p l a y N a m e > t o d a y ' s _ d a t e < / 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T a b l e X M L _ m a i n t e n a n c e _ c o n d i t i o n _ m o n i t o r i n g _ d a t a _ b d e a 8 3 e 2 - e 3 8 9 - 4 2 e 3 - a 4 d 2 - 6 8 4 c 4 c 5 a 2 4 8 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 1 5 4 < / i n t > < / v a l u e > < / i t e m > < i t e m > < k e y > < s t r i n g > t i m e < / s t r i n g > < / k e y > < v a l u e > < i n t > 2 1 2 < / i n t > < / v a l u e > < / i t e m > < i t e m > < k e y > < s t r i n g > V i b r a t i o n _ L e v e l s _ H z < / s t r i n g > < / k e y > < v a l u e > < i n t > 1 6 1 < / i n t > < / v a l u e > < / i t e m > < i t e m > < k e y > < s t r i n g > O i l _ V i s c o s i t y _ c S t < / s t r i n g > < / k e y > < v a l u e > < i n t > 1 4 1 < / i n t > < / v a l u e > < / i t e m > < i t e m > < k e y > < s t r i n g > O i l _ W a t e r _ C o n t e n t _ p e r c e n t < / s t r i n g > < / k e y > < v a l u e > < i n t > 2 1 0 < / i n t > < / v a l u e > < / i t e m > < i t e m > < k e y > < s t r i n g > O i l _ P a r t i c l e _ C o u n t _ p e r _ m L < / s t r i n g > < / k e y > < v a l u e > < i n t > 2 0 4 < / i n t > < / v a l u e > < / i t e m > < i t e m > < k e y > < s t r i n g > B e a r i n g _ T e m p e r a t u r e _ F < / s t r i n g > < / k e y > < v a l u e > < i n t > 1 8 4 < / i n t > < / v a l u e > < / i t e m > < i t e m > < k e y > < s t r i n g > M o t o r _ C u r r e n t _ a m p s < / s t r i n g > < / k e y > < v a l u e > < i n t > 1 6 8 < / i n t > < / v a l u e > < / i t e m > < i t e m > < k e y > < s t r i n g > V a l v e _ P o s i t i o n _ p e r c e n t < / s t r i n g > < / k e y > < v a l u e > < i n t > 1 8 2 < / i n t > < / v a l u e > < / i t e m > < i t e m > < k e y > < s t r i n g > P u m p _ E f f i c i e n c y _ p e r c e n t < / s t r i n g > < / k e y > < v a l u e > < i n t > 1 9 2 < / i n t > < / v a l u e > < / i t e m > < i t e m > < k e y > < s t r i n g > D o w n t i m e _ D u r a t i o n _ m i n u t e s < / s t r i n g > < / k e y > < v a l u e > < i n t > 2 1 8 < / i n t > < / v a l u e > < / i t e m > < i t e m > < k e y > < s t r i n g > Y e a r < / s t r i n g > < / k e y > < v a l u e > < i n t > 1 6 2 < / i n t > < / v a l u e > < / i t e m > < / C o l u m n W i d t h s > < C o l u m n D i s p l a y I n d e x > < i t e m > < k e y > < s t r i n g > D a t e < / s t r i n g > < / k e y > < v a l u e > < i n t > 0 < / i n t > < / v a l u e > < / i t e m > < i t e m > < k e y > < s t r i n g > t i m e < / s t r i n g > < / k e y > < v a l u e > < i n t > 1 < / i n t > < / v a l u e > < / i t e m > < i t e m > < k e y > < s t r i n g > V i b r a t i o n _ L e v e l s _ H z < / s t r i n g > < / k e y > < v a l u e > < i n t > 2 < / i n t > < / v a l u e > < / i t e m > < i t e m > < k e y > < s t r i n g > O i l _ V i s c o s i t y _ c S t < / s t r i n g > < / k e y > < v a l u e > < i n t > 3 < / i n t > < / v a l u e > < / i t e m > < i t e m > < k e y > < s t r i n g > O i l _ W a t e r _ C o n t e n t _ p e r c e n t < / s t r i n g > < / k e y > < v a l u e > < i n t > 4 < / i n t > < / v a l u e > < / i t e m > < i t e m > < k e y > < s t r i n g > O i l _ P a r t i c l e _ C o u n t _ p e r _ m L < / s t r i n g > < / k e y > < v a l u e > < i n t > 5 < / i n t > < / v a l u e > < / i t e m > < i t e m > < k e y > < s t r i n g > B e a r i n g _ T e m p e r a t u r e _ F < / s t r i n g > < / k e y > < v a l u e > < i n t > 6 < / i n t > < / v a l u e > < / i t e m > < i t e m > < k e y > < s t r i n g > M o t o r _ C u r r e n t _ a m p s < / s t r i n g > < / k e y > < v a l u e > < i n t > 7 < / i n t > < / v a l u e > < / i t e m > < i t e m > < k e y > < s t r i n g > V a l v e _ P o s i t i o n _ p e r c e n t < / s t r i n g > < / k e y > < v a l u e > < i n t > 8 < / i n t > < / v a l u e > < / i t e m > < i t e m > < k e y > < s t r i n g > P u m p _ E f f i c i e n c y _ p e r c e n t < / s t r i n g > < / k e y > < v a l u e > < i n t > 9 < / i n t > < / v a l u e > < / i t e m > < i t e m > < k e y > < s t r i n g > D o w n t i m e _ D u r a t i o n _ m i n u t e s < / s t r i n g > < / k e y > < v a l u e > < i n t > 1 0 < / i n t > < / v a l u e > < / i t e m > < i t e m > < k e y > < s t r i n g > Y e a r < / 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 2 0 2 4 - 1 0 - 1 9 T 1 7 : 4 9 : 4 7 . 0 6 9 3 8 6 8 + 0 3 : 0 0 < / L a s t P r o c e s s e d T i m e > < / D a t a M o d e l i n g S a n d b o x . S e r i a l i z e d S a n d b o x E r r o r C a c h e > ] ] > < / C u s t o m C o n t e n t > < / G e m i n i > 
</file>

<file path=customXml/item21.xml>��< ? x m l   v e r s i o n = " 1 . 0 "   e n c o d i n g = " U T F - 1 6 " ? > < G e m i n i   x m l n s = " h t t p : / / g e m i n i / p i v o t c u s t o m i z a t i o n / T a b l e X M L _ Y R S " > < 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1 6 " > < 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C o l u m n W i d t h s > < C o l u m n D i s p l a y I n d e x > < i t e m > < k e y > < s t r i n g > Y e a r s < / 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D a t a M a s h u p   s q m i d = " e 0 a f 2 e 1 0 - 8 3 5 0 - 4 f 0 f - b a d 5 - 2 f c c 7 a 2 c a 3 2 b "   x m l n s = " h t t p : / / s c h e m a s . m i c r o s o f t . c o m / D a t a M a s h u p " > A A A A A N k J A A B Q S w M E F A A C A A g A T S N K W R Q I b c K m A A A A 9 w A A A B I A H A B D b 2 5 m a W c v U G F j a 2 F n Z S 5 4 b W w g o h g A K K A U A A A A A A A A A A A A A A A A A A A A A A A A A A A A h Y 8 x D o I w G I W v Q r r T l p o Q I T 9 l c H C R x M R o X J t a o R G K o c V y N w e P 5 B X E K O r m + L 7 3 D e / d r z f I h 6 Y O L q q z u j U Z i j B F g T K y P W h T Z q h 3 x 3 C O c g 5 r I U + i V M E o G 5 s O 9 p C h y r l z S o j 3 H v s Z b r u S M E o j s i 9 W G 1 m p R q C P r P / L o T b W C S M V 4 r B 7 j e E M J z G O k j h m m A K Z K B T a f A 0 2 D n 6 2 P x A W f e 3 6 T n F l w u 0 S y B S B v E / w B 1 B L A w Q U A A I A C A B N I 0 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S N K W a Q F M j 7 R B g A A u S c A A B M A H A B G b 3 J t d W x h c y 9 T Z W N 0 a W 9 u M S 5 t I K I Y A C i g F A A A A A A A A A A A A A A A A A A A A A A A A A A A A O 1 Z 3 V L b R h S + Z 4 Z 3 0 C g 3 c u I q s S G 5 a I e L Y E O S a R I o p m E 6 w O y s p W O s Y b W r r F a A w 3 D T J + o z t C / W s 5 K M J W t l i Z A 0 n Y R c B L R 7 t O f v O 9 + e I 2 L w V C C 4 N c p + 9 n 5 Z X 1 t f i 6 d U g m / 5 M m A s 4 G c E P i Z B F A J X x K e K W l s W A 7 W + Z u G / k U i k B 7 g y i C / c o f A S L e X s B g z c g e A K H 2 L H H v 5 8 k r 5 H O W W z O I i z J 0 9 w / B 1 F v J n l T S l j w M / g Z J I A I 8 k Z 5 T 4 9 e Q + X 1 k Q w H + R J j S m u F 1 / Y n e 7 x E F g Q B g r k l t 2 1 u 9 Z A s C T k 8 V a v 3 7 V 2 u C d 8 f B M f n u P j b 4 l Q M F I z B l u L X 9 3 3 g s N p p 5 v 5 9 M j e l y L E P d 9 6 D R S 1 x z Y 6 e E j H K J j v 5 O t O 5 n 7 X O s 7 X X z I 2 8 i i j M t 5 S M i k e O Z h S d M + 3 D m c R L I 4 7 l J T H E y H D z G K 9 G T s G / d 3 r a x v 9 e s P V i 0 1 X S 9 1 0 r W v 7 M A g h V j S M c E v h o o U h A Y W L 6 e 5 Q h 4 x s B 4 o c 7 L + r v n w E w d l U E c F T k a O 9 b a I w I f O T e B K O Q a a C B 0 J R O S O H Q n 5 M g L A x m a j q a c N 5 f n Z Z E v h k X 0 I c J x J I F A d V 4 X e J j 3 L i k h y g v e S M M h K B J G H A q 6 L 7 w E F J q q G Z S U 9 U K j z F w B u k k z A i o w j A J 7 G S 4 h z i + p O H 4 p J P B Q N y C C E K U a X N 3 V 0 h 9 y E Y 5 4 a 8 / m Q I 0 x F g t I c Q q W k l Q D c L G B x A K C 4 w s T l C F 0 j I N v J l Z w k v X c x + 4 Z C R k B o c B + K y c I B e d K o K N H K K O N m T C C h 3 C L E H X J d F 0 b h R x A K V v 2 m N Z 9 Z t V R W 0 a J F M w l k J 4 a K N G B 4 D W B V c q R s M n Q 3 8 p 9 9 f Y R V b J Z l U E + r O V B 6 i 8 P b s 1 i D H t u x i L b t I P 5 1 S S b g 9 u 3 i g 2 y 8 G s B j c X m M 1 1 o e l F N x U 4 2 0 Z l g s U 1 c + 9 1 u V Z A g S n o R k Q e s M M i J 5 B s z 1 E r b Z B r a 1 V 2 i Y Q D h P 0 z M P X C m q H S M k B 9 z I o l U 0 r H C A S 7 u P O 3 m R S G 7 3 Y M S r S h t e V F F B v a r 1 P S 8 p N V T i k a / U 7 5 V q 7 6 a y v B d x k S f H q i o I I s 8 T h m 1 1 Y J Q M a r q k X 3 9 E t t Z / 7 b W m C t z R l W 8 5 4 z J 7 6 d N Y x E P Z c e n 5 h W A 7 e G B 0 D v R Z Y 2 n L + + f P v v w Y m q V t A W U O d M e f 1 J 5 P U Q E g p Y i 2 V 2 R e G T 2 d A p U n 0 L d B z L H i V d 0 l O + H J Z 6 r 6 1 n J W y 0 b v y c r q 4 D P 8 l j c U S C G m g 8 U y 5 B w S h 6 w d p o Y W C B 0 p I f V V / q 9 J o Z V h T Z 9 f 7 j m r m r p 3 d g j b f w g W w 2 N y Q 7 A U M C T b 2 E O l q R r y R q p E 5 w q M l y T O s + y X s D O p k 9 6 l U g Y f M P U D e z T q x 8 G 3 V / G 2 s J p 3 I h t b q n c C E k 0 E i p d a M 3 s Z V m Q + U X Q D Z 1 0 5 o h x f m m V q / n c k k 8 A K N w h V + 6 N t H h 5 I M k z y K 2 B 8 m 6 d 3 0 V Z u 2 L 9 h c V Z q 8 h w a r t s F a 1 S w 3 9 V S r m u X W Z F / q h D + j b W v L 9 5 E U f p J e U / + D e b 3 W m A d e r + f 1 x U w 8 p s i J L J t e s X M y T e + M T V F V w 6 T d Q M C v a I x T P 9 H M f q C p k M T e J N W J H Z t B Z 3 Z R J K s u i c E U p 2 4 y C j 4 B w S l i C q Y P C g M R R t p q 5 P 6 9 R E V 4 n p e M A 4 9 M A F T 9 v D 6 C i K I n + F K D y 5 S f Z / e i / r L A s m 8 a D 7 z + 3 f H 6 f z g 4 t 2 X g m E 4 A W 6 2 l T p b 0 n j 0 j E t n / W / B w g 0 k / 0 G C a i f T u y s l I k e 7 t / O e 6 U R S 6 p T p M e 8 + D D + 7 O h c 5 Z 9 f T d Q C I B h M i K x W N G C j k 5 r p 6 0 v b e f 7 5 W L / Q t w 1 t z / B + r 6 k a i r O d c 9 c 7 K r V u K p 5 m J o y F r X n D X D W Z l P p o 3 a T P Y / P 5 N Z Q O v M K N e l 2 a b a E i 0 F r t c u v / 2 V 5 t i v Z 7 4 U Z 8 B H C Y u m g Z 9 + O d E 9 W D b C O i j Y s V e a a o e g U J 3 5 x Y L 1 b 3 g M 6 c C i E 2 l t g 7 o E 4 I u o F d D 6 0 v f r w N L C 5 H 6 m O v / q q 5 W 5 u b K F L u f 4 U S v H T 1 G b J g f 8 r 1 N I S j E l Q o 9 y 5 p p L t x Z J a Q w A k m l a d / M y a 5 m d 9 h F Z l S r c L V 0 3 j R d M 8 U 6 p v 0 d 6 9 R d J N X Y Y g F Z w r C 2 J f n 1 J V O z S V d E 2 b q 2 s u g P W e 6 3 A X l 9 d / X Y Q X 5 H u u y O 7 d w 9 o 9 + 6 B 7 d W Y X R m e r 4 L o / h 0 Q n f q 9 i h 9 r k b z R G s k Z v 6 + O Q 0 u K R i z q c 5 N Y i b A V Q j f 0 4 W c 4 7 J c O n g P z m f v 8 c W u m f d K A 1 4 7 5 n t 5 o v K d L T j U X / R x Z S + 3 2 S h Q u y Z o C 0 u p D w U a 7 r n t D o 6 q q x M Q / 6 H z 6 f b s u m 0 v q M Z u 3 b + R J b J 3 A x 5 h u q / P E a i I e L V e T z M 3 G Z F Y d 0 x k t 2 N z u L 2 i b 7 V q n z e X T q 1 G / L a I V s / x m a Z h P 1 f a M M / v O l Q f M P R L y f C z E + V e Y 2 v 8 A H I H d K x Z f a d b n C W M Y M R y I 5 4 H K b C P p D 7 Q n M + z 6 + I 2 C c M v O N u 3 u r w H 3 8 y f 7 9 O Z Y / 0 H 0 9 H P m 6 a I y H W d t 3 H K l F K N a O r o Y 0 U e 5 a Z b T 7 9 g P g b 1 n Y P 8 F U E s B A i 0 A F A A C A A g A T S N K W R Q I b c K m A A A A 9 w A A A B I A A A A A A A A A A A A A A A A A A A A A A E N v b m Z p Z y 9 Q Y W N r Y W d l L n h t b F B L A Q I t A B Q A A g A I A E 0 j S l k P y u m r p A A A A O k A A A A T A A A A A A A A A A A A A A A A A P I A A A B b Q 2 9 u d G V u d F 9 U e X B l c 1 0 u e G 1 s U E s B A i 0 A F A A C A A g A T S N K W a Q F M j 7 R B g A A u S c A A B M A A A A A A A A A A A A A A A A A 4 w E A A E Z v c m 1 1 b G F z L 1 N l Y 3 R p b 2 4 x L m 1 Q S w U G A A A A A A M A A w D C A A A A A 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X c A A A A A A A A 7 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H J p b G x p b m d f Z X F 1 a X B t Z W 5 0 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H J p b G x p b m d f Z X F 1 a X B t Z W 5 0 X 2 R h d G E i I C 8 + P E V u d H J 5 I F R 5 c G U 9 I k Z p b G x l Z E N v b X B s Z X R l U m V z d W x 0 V G 9 X b 3 J r c 2 h l Z X Q i I F Z h b H V l P S J s M S I g L z 4 8 R W 5 0 c n k g V H l w Z T 0 i U m V j b 3 Z l c n l U Y X J n Z X R T a G V l d C I g V m F s d W U 9 I n N T a G V l d D E i I C 8 + P E V u d H J 5 I F R 5 c G U 9 I l J l Y 2 9 2 Z X J 5 V G F y Z 2 V 0 Q 2 9 s d W 1 u I i B W Y W x 1 Z T 0 i b D Y i I C 8 + P E V u d H J 5 I F R 5 c G U 9 I l J l Y 2 9 2 Z X J 5 V G F y Z 2 V 0 U m 9 3 I i B W Y W x 1 Z T 0 i b D c 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C 0 w O V Q w N T o x M z o w N C 4 x M T Q w N T U w W i I g L z 4 8 R W 5 0 c n k g V H l w Z T 0 i R m l s b E N v b H V t b l R 5 c G V z I i B W Y W x 1 Z T 0 i c 0 N R b 0 R C U U 1 E Q X d N R E F 3 V U Q i I C 8 + P E V u d H J 5 I F R 5 c G U 9 I k Z p b G x D b 2 x 1 b W 5 O Y W 1 l c y I g V m F s d W U 9 I n N b J n F 1 b 3 Q 7 R G F 0 Z S Z x d W 9 0 O y w m c X V v d D t 0 a W 1 l J n F 1 b 3 Q 7 L C Z x d W 9 0 O 0 R y a W x s X 0 J p d F 9 S U E 0 m c X V v d D s s J n F 1 b 3 Q 7 V 2 V p Z 2 h 0 X 2 9 u X 0 J p d F 9 X T 0 J f d G 9 u c y Z x d W 9 0 O y w m c X V v d D t S b 3 R h c n l f V G 9 y c X V l X 2 x i X 2 Z 0 J n F 1 b 3 Q 7 L C Z x d W 9 0 O 0 R y a W x s a W 5 n X 0 Z s d W l k X 1 B y Z X N z d X J l X 3 B z a S Z x d W 9 0 O y w m c X V v d D t N d W R f R m x v d 1 9 S Y X R l X 2 d h b F 9 w Z X J f b W l u J n F 1 b 3 Q 7 L C Z x d W 9 0 O 1 B l b m V 0 c m F 0 a W 9 u X 1 J h d G V f Z n R f c G V y X 2 h v d X I m c X V v d D s s J n F 1 b 3 Q 7 U H V t c F 9 T c G V l Z F 9 z d H J v a 2 V z X 3 B l c l 9 t a W 4 m c X V v d D s s J n F 1 b 3 Q 7 R G 9 3 b m h v b G V f V G V t c G V y Y X R 1 c m V f R i Z x d W 9 0 O y w m c X V v d D t E b 3 d u a G 9 s Z V 9 W a W J y Y X R p b 2 5 f S H o m c X V v d D s s J n F 1 b 3 Q 7 V 2 V s b F 9 E Z X B 0 a F 9 m d C Z x d W 9 0 O 1 0 i I C 8 + P E V u d H J 5 I F R 5 c G U 9 I k Z p b G x T d G F 0 d X M i I F Z h b H V l P S J z Q 2 9 t c G x l d G U i I C 8 + P E V u d H J 5 I F R 5 c G U 9 I l F 1 Z X J 5 S U Q i I F Z h b H V l P S J z Z W F m O T B j Z T A t Y T I w N i 0 0 N D I z L W I 2 Y T M t Y 2 E z Z D F l Y z M 2 Z j g y I i A v P j x F b n R y e S B U e X B l P S J S Z W x h d G l v b n N o a X B J b m Z v Q 2 9 u d G F p b m V y I i B W Y W x 1 Z T 0 i c 3 s m c X V v d D t j b 2 x 1 b W 5 D b 3 V u d C Z x d W 9 0 O z o x M i w m c X V v d D t r Z X l D b 2 x 1 b W 5 O Y W 1 l c y Z x d W 9 0 O z p b X S w m c X V v d D t x d W V y e V J l b G F 0 a W 9 u c 2 h p c H M m c X V v d D s 6 W 1 0 s J n F 1 b 3 Q 7 Y 2 9 s d W 1 u S W R l b n R p d G l l c y Z x d W 9 0 O z p b J n F 1 b 3 Q 7 U 2 V j d G l v b j E v Z H J p b G x p b m d f Z X F 1 a X B t Z W 5 0 X 2 R h d G E v Q 2 h h b m d l Z C B U e X B l M S 5 7 V G l t Z X N 0 Y W 1 w L j E s M H 0 m c X V v d D s s J n F 1 b 3 Q 7 U 2 V j d G l v b j E v Z H J p b G x p b m d f Z X F 1 a X B t Z W 5 0 X 2 R h d G E v Q 2 h h b m d l Z C B U e X B l M S 5 7 V G l t Z X N 0 Y W 1 w L j I s M X 0 m c X V v d D s s J n F 1 b 3 Q 7 U 2 V j d G l v b j E v Z H J p b G x p b m d f Z X F 1 a X B t Z W 5 0 X 2 R h d G E v Q 2 h h b m d l Z C B U e X B l L n t E c m l s b F 9 C a X R f U l B N L D J 9 J n F 1 b 3 Q 7 L C Z x d W 9 0 O 1 N l Y 3 R p b 2 4 x L 2 R y a W x s a W 5 n X 2 V x d W l w b W V u d F 9 k Y X R h L 0 N o Y W 5 n Z W Q g V H l w Z S 5 7 V 2 V p Z 2 h 0 X 2 9 u X 0 J p d F 9 X T 0 J f d G 9 u c y w z f S Z x d W 9 0 O y w m c X V v d D t T Z W N 0 a W 9 u M S 9 k c m l s b G l u Z 1 9 l c X V p c G 1 l b n R f Z G F 0 Y S 9 D a G F u Z 2 V k I F R 5 c G U u e 1 J v d G F y e V 9 U b 3 J x d W V f b G J f Z n Q s N H 0 m c X V v d D s s J n F 1 b 3 Q 7 U 2 V j d G l v b j E v Z H J p b G x p b m d f Z X F 1 a X B t Z W 5 0 X 2 R h d G E v Q 2 h h b m d l Z C B U e X B l L n t E c m l s b G l u Z 1 9 G b H V p Z F 9 Q c m V z c 3 V y Z V 9 w c 2 k s N X 0 m c X V v d D s s J n F 1 b 3 Q 7 U 2 V j d G l v b j E v Z H J p b G x p b m d f Z X F 1 a X B t Z W 5 0 X 2 R h d G E v Q 2 h h b m d l Z C B U e X B l L n t N d W R f R m x v d 1 9 S Y X R l X 2 d h b F 9 w Z X J f b W l u L D Z 9 J n F 1 b 3 Q 7 L C Z x d W 9 0 O 1 N l Y 3 R p b 2 4 x L 2 R y a W x s a W 5 n X 2 V x d W l w b W V u d F 9 k Y X R h L 0 N o Y W 5 n Z W Q g V H l w Z S 5 7 U G V u Z X R y Y X R p b 2 5 f U m F 0 Z V 9 m d F 9 w Z X J f a G 9 1 c i w 3 f S Z x d W 9 0 O y w m c X V v d D t T Z W N 0 a W 9 u M S 9 k c m l s b G l u Z 1 9 l c X V p c G 1 l b n R f Z G F 0 Y S 9 D a G F u Z 2 V k I F R 5 c G U u e 1 B 1 b X B f U 3 B l Z W R f c 3 R y b 2 t l c 1 9 w Z X J f b W l u L D h 9 J n F 1 b 3 Q 7 L C Z x d W 9 0 O 1 N l Y 3 R p b 2 4 x L 2 R y a W x s a W 5 n X 2 V x d W l w b W V u d F 9 k Y X R h L 0 N o Y W 5 n Z W Q g V H l w Z S 5 7 R G 9 3 b m h v b G V f V G V t c G V y Y X R 1 c m V f R i w 5 f S Z x d W 9 0 O y w m c X V v d D t T Z W N 0 a W 9 u M S 9 k c m l s b G l u Z 1 9 l c X V p c G 1 l b n R f Z G F 0 Y S 9 S b 3 V u Z G V k I E 9 m Z i 5 7 R G 9 3 b m h v b G V f V m l i c m F 0 a W 9 u X 0 h 6 L D E w f S Z x d W 9 0 O y w m c X V v d D t T Z W N 0 a W 9 u M S 9 k c m l s b G l u Z 1 9 l c X V p c G 1 l b n R f Z G F 0 Y S 9 D a G F u Z 2 V k I F R 5 c G U u e 1 d l b G x f R G V w d G h f Z n Q s M T F 9 J n F 1 b 3 Q 7 X S w m c X V v d D t D b 2 x 1 b W 5 D b 3 V u d C Z x d W 9 0 O z o x M i w m c X V v d D t L Z X l D b 2 x 1 b W 5 O Y W 1 l c y Z x d W 9 0 O z p b X S w m c X V v d D t D b 2 x 1 b W 5 J Z G V u d G l 0 a W V z J n F 1 b 3 Q 7 O l s m c X V v d D t T Z W N 0 a W 9 u M S 9 k c m l s b G l u Z 1 9 l c X V p c G 1 l b n R f Z G F 0 Y S 9 D a G F u Z 2 V k I F R 5 c G U x L n t U a W 1 l c 3 R h b X A u M S w w f S Z x d W 9 0 O y w m c X V v d D t T Z W N 0 a W 9 u M S 9 k c m l s b G l u Z 1 9 l c X V p c G 1 l b n R f Z G F 0 Y S 9 D a G F u Z 2 V k I F R 5 c G U x L n t U a W 1 l c 3 R h b X A u M i w x f S Z x d W 9 0 O y w m c X V v d D t T Z W N 0 a W 9 u M S 9 k c m l s b G l u Z 1 9 l c X V p c G 1 l b n R f Z G F 0 Y S 9 D a G F u Z 2 V k I F R 5 c G U u e 0 R y a W x s X 0 J p d F 9 S U E 0 s M n 0 m c X V v d D s s J n F 1 b 3 Q 7 U 2 V j d G l v b j E v Z H J p b G x p b m d f Z X F 1 a X B t Z W 5 0 X 2 R h d G E v Q 2 h h b m d l Z C B U e X B l L n t X Z W l n a H R f b 2 5 f Q m l 0 X 1 d P Q l 9 0 b 2 5 z L D N 9 J n F 1 b 3 Q 7 L C Z x d W 9 0 O 1 N l Y 3 R p b 2 4 x L 2 R y a W x s a W 5 n X 2 V x d W l w b W V u d F 9 k Y X R h L 0 N o Y W 5 n Z W Q g V H l w Z S 5 7 U m 9 0 Y X J 5 X 1 R v c n F 1 Z V 9 s Y l 9 m d C w 0 f S Z x d W 9 0 O y w m c X V v d D t T Z W N 0 a W 9 u M S 9 k c m l s b G l u Z 1 9 l c X V p c G 1 l b n R f Z G F 0 Y S 9 D a G F u Z 2 V k I F R 5 c G U u e 0 R y a W x s a W 5 n X 0 Z s d W l k X 1 B y Z X N z d X J l X 3 B z a S w 1 f S Z x d W 9 0 O y w m c X V v d D t T Z W N 0 a W 9 u M S 9 k c m l s b G l u Z 1 9 l c X V p c G 1 l b n R f Z G F 0 Y S 9 D a G F u Z 2 V k I F R 5 c G U u e 0 1 1 Z F 9 G b G 9 3 X 1 J h d G V f Z 2 F s X 3 B l c l 9 t a W 4 s N n 0 m c X V v d D s s J n F 1 b 3 Q 7 U 2 V j d G l v b j E v Z H J p b G x p b m d f Z X F 1 a X B t Z W 5 0 X 2 R h d G E v Q 2 h h b m d l Z C B U e X B l L n t Q Z W 5 l d H J h d G l v b l 9 S Y X R l X 2 Z 0 X 3 B l c l 9 o b 3 V y L D d 9 J n F 1 b 3 Q 7 L C Z x d W 9 0 O 1 N l Y 3 R p b 2 4 x L 2 R y a W x s a W 5 n X 2 V x d W l w b W V u d F 9 k Y X R h L 0 N o Y W 5 n Z W Q g V H l w Z S 5 7 U H V t c F 9 T c G V l Z F 9 z d H J v a 2 V z X 3 B l c l 9 t a W 4 s O H 0 m c X V v d D s s J n F 1 b 3 Q 7 U 2 V j d G l v b j E v Z H J p b G x p b m d f Z X F 1 a X B t Z W 5 0 X 2 R h d G E v Q 2 h h b m d l Z C B U e X B l L n t E b 3 d u a G 9 s Z V 9 U Z W 1 w Z X J h d H V y Z V 9 G L D l 9 J n F 1 b 3 Q 7 L C Z x d W 9 0 O 1 N l Y 3 R p b 2 4 x L 2 R y a W x s a W 5 n X 2 V x d W l w b W V u d F 9 k Y X R h L 1 J v d W 5 k Z W Q g T 2 Z m L n t E b 3 d u a G 9 s Z V 9 W a W J y Y X R p b 2 5 f S H o s M T B 9 J n F 1 b 3 Q 7 L C Z x d W 9 0 O 1 N l Y 3 R p b 2 4 x L 2 R y a W x s a W 5 n X 2 V x d W l w b W V u d F 9 k Y X R h L 0 N o Y W 5 n Z W Q g V H l w Z S 5 7 V 2 V s b F 9 E Z X B 0 a F 9 m d C w x M X 0 m c X V v d D t d L C Z x d W 9 0 O 1 J l b G F 0 a W 9 u c 2 h p c E l u Z m 8 m c X V v d D s 6 W 1 1 9 I i A v P j w v U 3 R h Y m x l R W 5 0 c m l l c z 4 8 L 0 l 0 Z W 0 + P E l 0 Z W 0 + P E l 0 Z W 1 M b 2 N h d G l v b j 4 8 S X R l b V R 5 c G U + R m 9 y b X V s Y T w v S X R l b V R 5 c G U + P E l 0 Z W 1 Q Y X R o P l N l Y 3 R p b 2 4 x L 2 R y a W x s a W 5 n X 2 V x d W l w b W V u d F 9 k Y X R h L 1 N v d X J j Z T w v S X R l b V B h d G g + P C 9 J d G V t T G 9 j Y X R p b 2 4 + P F N 0 Y W J s Z U V u d H J p Z X M g L z 4 8 L 0 l 0 Z W 0 + P E l 0 Z W 0 + P E l 0 Z W 1 M b 2 N h d G l v b j 4 8 S X R l b V R 5 c G U + R m 9 y b X V s Y T w v S X R l b V R 5 c G U + P E l 0 Z W 1 Q Y X R o P l N l Y 3 R p b 2 4 x L 2 R y a W x s a W 5 n X 2 V x d W l w b W V u d F 9 k Y X R h L 1 B y b 2 1 v d G V k J T I w S G V h Z G V y c z w v S X R l b V B h d G g + P C 9 J d G V t T G 9 j Y X R p b 2 4 + P F N 0 Y W J s Z U V u d H J p Z X M g L z 4 8 L 0 l 0 Z W 0 + P E l 0 Z W 0 + P E l 0 Z W 1 M b 2 N h d G l v b j 4 8 S X R l b V R 5 c G U + R m 9 y b X V s Y T w v S X R l b V R 5 c G U + P E l 0 Z W 1 Q Y X R o P l N l Y 3 R p b 2 4 x L 2 R y a W x s a W 5 n X 2 V x d W l w b W V u d F 9 k Y X R h L 0 N o Y W 5 n Z W Q l M j B U e X B l P C 9 J d G V t U G F 0 a D 4 8 L 0 l 0 Z W 1 M b 2 N h d G l v b j 4 8 U 3 R h Y m x l R W 5 0 c m l l c y A v P j w v S X R l b T 4 8 S X R l b T 4 8 S X R l b U x v Y 2 F 0 a W 9 u P j x J d G V t V H l w Z T 5 G b 3 J t d W x h P C 9 J d G V t V H l w Z T 4 8 S X R l b V B h d G g + U 2 V j d G l v b j E v Z H J p b G x p b m d f Z X F 1 a X B t Z W 5 0 X 2 R h d G E v U m V t b 3 Z l Z C U y M E N v b H V t b n M 8 L 0 l 0 Z W 1 Q Y X R o P j w v S X R l b U x v Y 2 F 0 a W 9 u P j x T d G F i b G V F b n R y a W V z I C 8 + P C 9 J d G V t P j x J d G V t P j x J d G V t T G 9 j Y X R p b 2 4 + P E l 0 Z W 1 U e X B l P k Z v c m 1 1 b G E 8 L 0 l 0 Z W 1 U e X B l P j x J d G V t U G F 0 a D 5 T Z W N 0 a W 9 u M S 9 k c m l s b G l u Z 1 9 l c X V p c G 1 l b n R f Z G F 0 Y S 9 T b 3 J 0 Z W Q l M j B S b 3 d z P C 9 J d G V t U G F 0 a D 4 8 L 0 l 0 Z W 1 M b 2 N h d G l v b j 4 8 U 3 R h Y m x l R W 5 0 c m l l c y A v P j w v S X R l b T 4 8 S X R l b T 4 8 S X R l b U x v Y 2 F 0 a W 9 u P j x J d G V t V H l w Z T 5 G b 3 J t d W x h P C 9 J d G V t V H l w Z T 4 8 S X R l b V B h d G g + U 2 V j d G l v b j E v Z H J p b G x p b m d f Z X F 1 a X B t Z W 5 0 X 2 R h d G E v U 3 B s a X Q l M j B D b 2 x 1 b W 4 l M j B i e S U y M E R l b G l t a X R l c j w v S X R l b V B h d G g + P C 9 J d G V t T G 9 j Y X R p b 2 4 + P F N 0 Y W J s Z U V u d H J p Z X M g L z 4 8 L 0 l 0 Z W 0 + P E l 0 Z W 0 + P E l 0 Z W 1 M b 2 N h d G l v b j 4 8 S X R l b V R 5 c G U + R m 9 y b X V s Y T w v S X R l b V R 5 c G U + P E l 0 Z W 1 Q Y X R o P l N l Y 3 R p b 2 4 x L 2 R y a W x s a W 5 n X 2 V x d W l w b W V u d F 9 k Y X R h L 0 N o Y W 5 n Z W Q l M j B U e X B l M T w v S X R l b V B h d G g + P C 9 J d G V t T G 9 j Y X R p b 2 4 + P F N 0 Y W J s Z U V u d H J p Z X M g L z 4 8 L 0 l 0 Z W 0 + P E l 0 Z W 0 + P E l 0 Z W 1 M b 2 N h d G l v b j 4 8 S X R l b V R 5 c G U + R m 9 y b X V s Y T w v S X R l b V R 5 c G U + P E l 0 Z W 1 Q Y X R o P l N l Y 3 R p b 2 4 x L 2 R y a W x s a W 5 n X 2 V x d W l w b W V u d F 9 k Y X R h L 1 J l b m F t Z W Q l M j B D b 2 x 1 b W 5 z P C 9 J d G V t U G F 0 a D 4 8 L 0 l 0 Z W 1 M b 2 N h d G l v b j 4 8 U 3 R h Y m x l R W 5 0 c m l l c y A v P j w v S X R l b T 4 8 S X R l b T 4 8 S X R l b U x v Y 2 F 0 a W 9 u P j x J d G V t V H l w Z T 5 G b 3 J t d W x h P C 9 J d G V t V H l w Z T 4 8 S X R l b V B h d G g + U 2 V j d G l v b j E v Z H J p b G x p b m d f Z X F 1 a X B t Z W 5 0 X 2 R h d G E v U m V t b 3 Z l Z C U y M E R 1 c G x p Y 2 F 0 Z X M 8 L 0 l 0 Z W 1 Q Y X R o P j w v S X R l b U x v Y 2 F 0 a W 9 u P j x T d G F i b G V F b n R y a W V z I C 8 + P C 9 J d G V t P j x J d G V t P j x J d G V t T G 9 j Y X R p b 2 4 + P E l 0 Z W 1 U e X B l P k Z v c m 1 1 b G E 8 L 0 l 0 Z W 1 U e X B l P j x J d G V t U G F 0 a D 5 T Z W N 0 a W 9 u M S 9 k c m l s b G l u Z 1 9 l c X V p c G 1 l b n R f Z G F 0 Y S 9 S b 3 V u Z G V k J T I w T 2 Z m P C 9 J d G V t U G F 0 a D 4 8 L 0 l 0 Z W 1 M b 2 N h d G l v b j 4 8 U 3 R h Y m x l R W 5 0 c m l l c y A v P j w v S X R l b T 4 8 S X R l b T 4 8 S X R l b U x v Y 2 F 0 a W 9 u P j x J d G V t V H l w Z T 5 G b 3 J t d W x h P C 9 J d G V t V H l w Z T 4 8 S X R l b V B h d G g + U 2 V j d G l v b j E v c G l w Z W x p b m 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a X B l b G l u Z V 9 k Y X R h I i A v P j x F b n R y e S B U e X B l P S J G a W x s Z W R D b 2 1 w b G V 0 Z V J l c 3 V s d F R v V 2 9 y a 3 N o Z W V 0 I i B W Y W x 1 Z T 0 i b D E i I C 8 + P E V u d H J 5 I F R 5 c G U 9 I l J l Y 2 9 2 Z X J 5 V G F y Z 2 V 0 U 2 h l Z X Q i I F Z h b H V l P S J z c G l w Z W x p b m V f Z G F 0 Y 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c G l w Z W x p b m V f Z G F 0 Y S 9 D a G F u Z 2 V k I F R 5 c G U u e 1 B p c G V s a W 5 l I E Z s b 3 c g U m F 0 Z S A o Y m J s L 2 R h e S k s M H 0 m c X V v d D s s J n F 1 b 3 Q 7 U 2 V j d G l v b j E v c G l w Z W x p b m V f Z G F 0 Y S 9 D a G F u Z 2 V k I F R 5 c G U u e 1 B p c G V s a W 5 l I F B y Z X N z d X J l I C h w c 2 k p L D F 9 J n F 1 b 3 Q 7 L C Z x d W 9 0 O 1 N l Y 3 R p b 2 4 x L 3 B p c G V s a W 5 l X 2 R h d G E v Q 2 h h b m d l Z C B U e X B l L n t U Z W 1 w Z X J h d H V y Z S A o w 4 L C s E M p L D J 9 J n F 1 b 3 Q 7 L C Z x d W 9 0 O 1 N l Y 3 R p b 2 4 x L 3 B p c G V s a W 5 l X 2 R h d G E v Q 2 h h b m d l Z C B U e X B l L n t W a W J y Y X R p b 2 4 g R G F 0 Y S A o S H o p L D N 9 J n F 1 b 3 Q 7 L C Z x d W 9 0 O 1 N l Y 3 R p b 2 4 x L 3 B p c G V s a W 5 l X 2 R h d G E v Q 2 h h b m d l Z C B U e X B l L n t D b 3 J y b 3 N p b 2 4 g U m F 0 Z S A o b W 0 v e W V h c i k s N H 0 m c X V v d D s s J n F 1 b 3 Q 7 U 2 V j d G l v b j E v c G l w Z W x p b m V f Z G F 0 Y S 9 D a G F u Z 2 V k I F R 5 c G U u e 0 x l Y W s g R G V 0 Z W N 0 a W 9 u I C h t Q S k s N X 0 m c X V v d D t d L C Z x d W 9 0 O 0 N v b H V t b k N v d W 5 0 J n F 1 b 3 Q 7 O j Y s J n F 1 b 3 Q 7 S 2 V 5 Q 2 9 s d W 1 u T m F t Z X M m c X V v d D s 6 W 1 0 s J n F 1 b 3 Q 7 Q 2 9 s d W 1 u S W R l b n R p d G l l c y Z x d W 9 0 O z p b J n F 1 b 3 Q 7 U 2 V j d G l v b j E v c G l w Z W x p b m V f Z G F 0 Y S 9 D a G F u Z 2 V k I F R 5 c G U u e 1 B p c G V s a W 5 l I E Z s b 3 c g U m F 0 Z S A o Y m J s L 2 R h e S k s M H 0 m c X V v d D s s J n F 1 b 3 Q 7 U 2 V j d G l v b j E v c G l w Z W x p b m V f Z G F 0 Y S 9 D a G F u Z 2 V k I F R 5 c G U u e 1 B p c G V s a W 5 l I F B y Z X N z d X J l I C h w c 2 k p L D F 9 J n F 1 b 3 Q 7 L C Z x d W 9 0 O 1 N l Y 3 R p b 2 4 x L 3 B p c G V s a W 5 l X 2 R h d G E v Q 2 h h b m d l Z C B U e X B l L n t U Z W 1 w Z X J h d H V y Z S A o w 4 L C s E M p L D J 9 J n F 1 b 3 Q 7 L C Z x d W 9 0 O 1 N l Y 3 R p b 2 4 x L 3 B p c G V s a W 5 l X 2 R h d G E v Q 2 h h b m d l Z C B U e X B l L n t W a W J y Y X R p b 2 4 g R G F 0 Y S A o S H o p L D N 9 J n F 1 b 3 Q 7 L C Z x d W 9 0 O 1 N l Y 3 R p b 2 4 x L 3 B p c G V s a W 5 l X 2 R h d G E v Q 2 h h b m d l Z C B U e X B l L n t D b 3 J y b 3 N p b 2 4 g U m F 0 Z S A o b W 0 v e W V h c i k s N H 0 m c X V v d D s s J n F 1 b 3 Q 7 U 2 V j d G l v b j E v c G l w Z W x p b m V f Z G F 0 Y S 9 D a G F u Z 2 V k I F R 5 c G U u e 0 x l Y W s g R G V 0 Z W N 0 a W 9 u I C h t Q S k s N X 0 m c X V v d D t d L C Z x d W 9 0 O 1 J l b G F 0 a W 9 u c 2 h p c E l u Z m 8 m c X V v d D s 6 W 1 1 9 I i A v P j x F b n R y e S B U e X B l P S J G a W x s U 3 R h d H V z I i B W Y W x 1 Z T 0 i c 0 N v b X B s Z X R l I i A v P j x F b n R y e S B U e X B l P S J G a W x s Q 2 9 s d W 1 u T m F t Z X M i I F Z h b H V l P S J z W y Z x d W 9 0 O 1 B p c G V s a W 5 l I E Z s b 3 c g U m F 0 Z S A o Y m J s L 2 R h e S k m c X V v d D s s J n F 1 b 3 Q 7 U G l w Z W x p b m U g U H J l c 3 N 1 c m U g K H B z a S k m c X V v d D s s J n F 1 b 3 Q 7 V G V t c G V y Y X R 1 c m U g K M K w Q y k m c X V v d D s s J n F 1 b 3 Q 7 V m l i c m F 0 a W 9 u I E R h d G E g K E h 6 K S Z x d W 9 0 O y w m c X V v d D t D b 3 J y b 3 N p b 2 4 g U m F 0 Z S A o b W 0 v e W V h c i k m c X V v d D s s J n F 1 b 3 Q 7 T G V h a y B E Z X R l Y 3 R p b 2 4 g K G 1 B K S Z x d W 9 0 O 1 0 i I C 8 + P E V u d H J 5 I F R 5 c G U 9 I k Z p b G x D b 2 x 1 b W 5 U e X B l c y I g V m F s d W U 9 I n N B d 1 V G Q l F V R i I g L z 4 8 R W 5 0 c n k g V H l w Z T 0 i R m l s b E x h c 3 R V c G R h d G V k I i B W Y W x 1 Z T 0 i Z D I w M j Q t M T A t M D l U M D U 6 M T M 6 M D Q u M D k 1 M D Y w N F o i I C 8 + P E V u d H J 5 I F R 5 c G U 9 I k Z p b G x F c n J v c k N v d W 5 0 I i B W Y W x 1 Z T 0 i b D A i I C 8 + P E V u d H J 5 I F R 5 c G U 9 I k Z p b G x F c n J v c k N v Z G U i I F Z h b H V l P S J z V W 5 r b m 9 3 b i I g L z 4 8 R W 5 0 c n k g V H l w Z T 0 i R m l s b E N v d W 5 0 I i B W Y W x 1 Z T 0 i b D E w M C I g L z 4 8 R W 5 0 c n k g V H l w Z T 0 i U X V l c n l J R C I g V m F s d W U 9 I n M 2 O D Z m O D A 3 M y 0 3 N j R m L T R l M j Y t Y j k w Z C 1 l M G U 4 O T c 3 Y j U w N j Y i I C 8 + P E V u d H J 5 I F R 5 c G U 9 I k F k Z G V k V G 9 E Y X R h T W 9 k Z W w i I F Z h b H V l P S J s M S I g L z 4 8 L 1 N 0 Y W J s Z U V u d H J p Z X M + P C 9 J d G V t P j x J d G V t P j x J d G V t T G 9 j Y X R p b 2 4 + P E l 0 Z W 1 U e X B l P k Z v c m 1 1 b G E 8 L 0 l 0 Z W 1 U e X B l P j x J d G V t U G F 0 a D 5 T Z W N 0 a W 9 u M S 9 w a X B l b G l u Z V 9 k Y X R h L 1 N v d X J j Z T w v S X R l b V B h d G g + P C 9 J d G V t T G 9 j Y X R p b 2 4 + P F N 0 Y W J s Z U V u d H J p Z X M g L z 4 8 L 0 l 0 Z W 0 + P E l 0 Z W 0 + P E l 0 Z W 1 M b 2 N h d G l v b j 4 8 S X R l b V R 5 c G U + R m 9 y b X V s Y T w v S X R l b V R 5 c G U + P E l 0 Z W 1 Q Y X R o P l N l Y 3 R p b 2 4 x L 3 B p c G V s a W 5 l X 2 R h d G E v U H J v b W 9 0 Z W Q l M j B I Z W F k Z X J z P C 9 J d G V t U G F 0 a D 4 8 L 0 l 0 Z W 1 M b 2 N h d G l v b j 4 8 U 3 R h Y m x l R W 5 0 c m l l c y A v P j w v S X R l b T 4 8 S X R l b T 4 8 S X R l b U x v Y 2 F 0 a W 9 u P j x J d G V t V H l w Z T 5 G b 3 J t d W x h P C 9 J d G V t V H l w Z T 4 8 S X R l b V B h d G g + U 2 V j d G l v b j E v c G l w Z W x p b m V f Z G F 0 Y S 9 D a G F u Z 2 V k J T I w V H l w Z T w v S X R l b V B h d G g + P C 9 J d G V t T G 9 j Y X R p b 2 4 + P F N 0 Y W J s Z U V u d H J p Z X M g L z 4 8 L 0 l 0 Z W 0 + P E l 0 Z W 0 + P E l 0 Z W 1 M b 2 N h d G l v b j 4 8 S X R l b V R 5 c G U + R m 9 y b X V s Y T w v S X R l b V R 5 c G U + P E l 0 Z W 1 Q Y X R o P l N l Y 3 R p b 2 4 x L 3 B p c G V s a W 5 l X 2 R h d G E v U m V u Y W 1 l Z C U y M E N v b H V t b n M 8 L 0 l 0 Z W 1 Q Y X R o P j w v S X R l b U x v Y 2 F 0 a W 9 u P j x T d G F i b G V F b n R y a W V z I C 8 + P C 9 J d G V t P j x J d G V t P j x J d G V t T G 9 j Y X R p b 2 4 + P E l 0 Z W 1 U e X B l P k Z v c m 1 1 b G E 8 L 0 l 0 Z W 1 U e X B l P j x J d G V t U G F 0 a D 5 T Z W N 0 a W 9 u M S 9 t Y W l u d G V u Y W 5 j Z V 9 j b 2 5 k a X R p b 2 5 f b W 9 u a X R v c m l u Z 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h a W 5 0 Z W 5 h b m N l X 2 N v b m R p d G l v b l 9 t b 2 5 p d G 9 y a W 5 n X 2 R h d G E i I C 8 + P E V u d H J 5 I F R 5 c G U 9 I k Z p b G x l Z E N v b X B s Z X R l U m V z d W x 0 V G 9 X b 3 J r c 2 h l Z X Q i I F Z h b H V l P S J s M S I g L z 4 8 R W 5 0 c n k g V H l w Z T 0 i U m V j b 3 Z l c n l U Y X J n Z X R T a G V l d C I g V m F s d W U 9 I n N t Y W l u d G V u Y W 5 j Z V 9 j b 2 5 k a X R p b 2 5 f b W 9 u a X R v c m l u I i A v P j x F b n R y e S B U e X B l P S J S Z W N v d m V y e V R h c m d l d E N v b H V t b i I g V m F s d W U 9 I m w x I i A v P j x F b n R y e S B U e X B l P S J S Z W N v d m V y e V R h c m d l d F J v d y I g V m F s d W U 9 I m w x I i A v P j x F b n R y e S B U e X B l P S J S Z W x h d G l v b n N o a X B J b m Z v Q 2 9 u d G F p b m V y I i B W Y W x 1 Z T 0 i c 3 s m c X V v d D t j b 2 x 1 b W 5 D b 3 V u d C Z x d W 9 0 O z o x M S w m c X V v d D t r Z X l D b 2 x 1 b W 5 O Y W 1 l c y Z x d W 9 0 O z p b X S w m c X V v d D t x d W V y e V J l b G F 0 a W 9 u c 2 h p c H M m c X V v d D s 6 W 1 0 s J n F 1 b 3 Q 7 Y 2 9 s d W 1 u S W R l b n R p d G l l c y Z x d W 9 0 O z p b J n F 1 b 3 Q 7 U 2 V j d G l v b j E v b W F p b n R l b m F u Y 2 V f Y 2 9 u Z G l 0 a W 9 u X 2 1 v b m l 0 b 3 J p b m d f Z G F 0 Y S 9 D a G F u Z 2 V k I F R 5 c G U x L n t U a W 1 l c 3 R h b X A u M S w w f S Z x d W 9 0 O y w m c X V v d D t T Z W N 0 a W 9 u M S 9 t Y W l u d G V u Y W 5 j Z V 9 j b 2 5 k a X R p b 2 5 f b W 9 u a X R v c m l u Z 1 9 k Y X R h L 0 N o Y W 5 n Z W Q g V H l w Z T E u e 1 R p b W V z d G F t c C 4 y L D F 9 J n F 1 b 3 Q 7 L C Z x d W 9 0 O 1 N l Y 3 R p b 2 4 x L 2 1 h a W 5 0 Z W 5 h b m N l X 2 N v b m R p d G l v b l 9 t b 2 5 p d G 9 y a W 5 n X 2 R h d G E v Q 2 h h b m d l Z C B U e X B l L n t W a W J y Y X R p b 2 5 f T G V 2 Z W x z X 0 h 6 L D J 9 J n F 1 b 3 Q 7 L C Z x d W 9 0 O 1 N l Y 3 R p b 2 4 x L 2 1 h a W 5 0 Z W 5 h b m N l X 2 N v b m R p d G l v b l 9 t b 2 5 p d G 9 y a W 5 n X 2 R h d G E v Q 2 h h b m d l Z C B U e X B l L n t P a W x f V m l z Y 2 9 z a X R 5 X 2 N T d C w z f S Z x d W 9 0 O y w m c X V v d D t T Z W N 0 a W 9 u M S 9 t Y W l u d G V u Y W 5 j Z V 9 j b 2 5 k a X R p b 2 5 f b W 9 u a X R v c m l u Z 1 9 k Y X R h L 0 N o Y W 5 n Z W Q g V H l w Z S 5 7 T 2 l s X 1 d h d G V y X 0 N v b n R l b n R f c G V y Y 2 V u d C w 0 f S Z x d W 9 0 O y w m c X V v d D t T Z W N 0 a W 9 u M S 9 t Y W l u d G V u Y W 5 j Z V 9 j b 2 5 k a X R p b 2 5 f b W 9 u a X R v c m l u Z 1 9 k Y X R h L 0 N o Y W 5 n Z W Q g V H l w Z S 5 7 T 2 l s X 1 B h c n R p Y 2 x l X 0 N v d W 5 0 X 3 B l c l 9 t T C w 1 f S Z x d W 9 0 O y w m c X V v d D t T Z W N 0 a W 9 u M S 9 t Y W l u d G V u Y W 5 j Z V 9 j b 2 5 k a X R p b 2 5 f b W 9 u a X R v c m l u Z 1 9 k Y X R h L 0 N o Y W 5 n Z W Q g V H l w Z S 5 7 Q m V h c m l u Z 1 9 U Z W 1 w Z X J h d H V y Z V 9 G L D Z 9 J n F 1 b 3 Q 7 L C Z x d W 9 0 O 1 N l Y 3 R p b 2 4 x L 2 1 h a W 5 0 Z W 5 h b m N l X 2 N v b m R p d G l v b l 9 t b 2 5 p d G 9 y a W 5 n X 2 R h d G E v Q 2 h h b m d l Z C B U e X B l L n t N b 3 R v c l 9 D d X J y Z W 5 0 X 2 F t c H M s N 3 0 m c X V v d D s s J n F 1 b 3 Q 7 U 2 V j d G l v b j E v b W F p b n R l b m F u Y 2 V f Y 2 9 u Z G l 0 a W 9 u X 2 1 v b m l 0 b 3 J p b m d f Z G F 0 Y S 9 D a G F u Z 2 V k I F R 5 c G U u e 1 Z h b H Z l X 1 B v c 2 l 0 a W 9 u X 3 B l c m N l b n Q s O H 0 m c X V v d D s s J n F 1 b 3 Q 7 U 2 V j d G l v b j E v b W F p b n R l b m F u Y 2 V f Y 2 9 u Z G l 0 a W 9 u X 2 1 v b m l 0 b 3 J p b m d f Z G F 0 Y S 9 D a G F u Z 2 V k I F R 5 c G U u e 1 B 1 b X B f R W Z m a W N p Z W 5 j e V 9 w Z X J j Z W 5 0 L D l 9 J n F 1 b 3 Q 7 L C Z x d W 9 0 O 1 N l Y 3 R p b 2 4 x L 2 1 h a W 5 0 Z W 5 h b m N l X 2 N v b m R p d G l v b l 9 t b 2 5 p d G 9 y a W 5 n X 2 R h d G E v Q 2 h h b m d l Z C B U e X B l L n t E b 3 d u d G l t Z V 9 E d X J h d G l v b l 9 t a W 5 1 d G V z L D E w f S Z x d W 9 0 O 1 0 s J n F 1 b 3 Q 7 Q 2 9 s d W 1 u Q 2 9 1 b n Q m c X V v d D s 6 M T E s J n F 1 b 3 Q 7 S 2 V 5 Q 2 9 s d W 1 u T m F t Z X M m c X V v d D s 6 W 1 0 s J n F 1 b 3 Q 7 Q 2 9 s d W 1 u S W R l b n R p d G l l c y Z x d W 9 0 O z p b J n F 1 b 3 Q 7 U 2 V j d G l v b j E v b W F p b n R l b m F u Y 2 V f Y 2 9 u Z G l 0 a W 9 u X 2 1 v b m l 0 b 3 J p b m d f Z G F 0 Y S 9 D a G F u Z 2 V k I F R 5 c G U x L n t U a W 1 l c 3 R h b X A u M S w w f S Z x d W 9 0 O y w m c X V v d D t T Z W N 0 a W 9 u M S 9 t Y W l u d G V u Y W 5 j Z V 9 j b 2 5 k a X R p b 2 5 f b W 9 u a X R v c m l u Z 1 9 k Y X R h L 0 N o Y W 5 n Z W Q g V H l w Z T E u e 1 R p b W V z d G F t c C 4 y L D F 9 J n F 1 b 3 Q 7 L C Z x d W 9 0 O 1 N l Y 3 R p b 2 4 x L 2 1 h a W 5 0 Z W 5 h b m N l X 2 N v b m R p d G l v b l 9 t b 2 5 p d G 9 y a W 5 n X 2 R h d G E v Q 2 h h b m d l Z C B U e X B l L n t W a W J y Y X R p b 2 5 f T G V 2 Z W x z X 0 h 6 L D J 9 J n F 1 b 3 Q 7 L C Z x d W 9 0 O 1 N l Y 3 R p b 2 4 x L 2 1 h a W 5 0 Z W 5 h b m N l X 2 N v b m R p d G l v b l 9 t b 2 5 p d G 9 y a W 5 n X 2 R h d G E v Q 2 h h b m d l Z C B U e X B l L n t P a W x f V m l z Y 2 9 z a X R 5 X 2 N T d C w z f S Z x d W 9 0 O y w m c X V v d D t T Z W N 0 a W 9 u M S 9 t Y W l u d G V u Y W 5 j Z V 9 j b 2 5 k a X R p b 2 5 f b W 9 u a X R v c m l u Z 1 9 k Y X R h L 0 N o Y W 5 n Z W Q g V H l w Z S 5 7 T 2 l s X 1 d h d G V y X 0 N v b n R l b n R f c G V y Y 2 V u d C w 0 f S Z x d W 9 0 O y w m c X V v d D t T Z W N 0 a W 9 u M S 9 t Y W l u d G V u Y W 5 j Z V 9 j b 2 5 k a X R p b 2 5 f b W 9 u a X R v c m l u Z 1 9 k Y X R h L 0 N o Y W 5 n Z W Q g V H l w Z S 5 7 T 2 l s X 1 B h c n R p Y 2 x l X 0 N v d W 5 0 X 3 B l c l 9 t T C w 1 f S Z x d W 9 0 O y w m c X V v d D t T Z W N 0 a W 9 u M S 9 t Y W l u d G V u Y W 5 j Z V 9 j b 2 5 k a X R p b 2 5 f b W 9 u a X R v c m l u Z 1 9 k Y X R h L 0 N o Y W 5 n Z W Q g V H l w Z S 5 7 Q m V h c m l u Z 1 9 U Z W 1 w Z X J h d H V y Z V 9 G L D Z 9 J n F 1 b 3 Q 7 L C Z x d W 9 0 O 1 N l Y 3 R p b 2 4 x L 2 1 h a W 5 0 Z W 5 h b m N l X 2 N v b m R p d G l v b l 9 t b 2 5 p d G 9 y a W 5 n X 2 R h d G E v Q 2 h h b m d l Z C B U e X B l L n t N b 3 R v c l 9 D d X J y Z W 5 0 X 2 F t c H M s N 3 0 m c X V v d D s s J n F 1 b 3 Q 7 U 2 V j d G l v b j E v b W F p b n R l b m F u Y 2 V f Y 2 9 u Z G l 0 a W 9 u X 2 1 v b m l 0 b 3 J p b m d f Z G F 0 Y S 9 D a G F u Z 2 V k I F R 5 c G U u e 1 Z h b H Z l X 1 B v c 2 l 0 a W 9 u X 3 B l c m N l b n Q s O H 0 m c X V v d D s s J n F 1 b 3 Q 7 U 2 V j d G l v b j E v b W F p b n R l b m F u Y 2 V f Y 2 9 u Z G l 0 a W 9 u X 2 1 v b m l 0 b 3 J p b m d f Z G F 0 Y S 9 D a G F u Z 2 V k I F R 5 c G U u e 1 B 1 b X B f R W Z m a W N p Z W 5 j e V 9 w Z X J j Z W 5 0 L D l 9 J n F 1 b 3 Q 7 L C Z x d W 9 0 O 1 N l Y 3 R p b 2 4 x L 2 1 h a W 5 0 Z W 5 h b m N l X 2 N v b m R p d G l v b l 9 t b 2 5 p d G 9 y a W 5 n X 2 R h d G E v Q 2 h h b m d l Z C B U e X B l L n t E b 3 d u d G l t Z V 9 E d X J h d G l v b l 9 t a W 5 1 d G V z L D E w f S Z x d W 9 0 O 1 0 s J n F 1 b 3 Q 7 U m V s Y X R p b 2 5 z a G l w S W 5 m b y Z x d W 9 0 O z p b X X 0 i I C 8 + P E V u d H J 5 I F R 5 c G U 9 I k Z p b G x T d G F 0 d X M i I F Z h b H V l P S J z Q 2 9 t c G x l d G U i I C 8 + P E V u d H J 5 I F R 5 c G U 9 I k Z p b G x D b 2 x 1 b W 5 O Y W 1 l c y I g V m F s d W U 9 I n N b J n F 1 b 3 Q 7 R G F 0 Z S Z x d W 9 0 O y w m c X V v d D t 0 a W 1 l J n F 1 b 3 Q 7 L C Z x d W 9 0 O 1 Z p Y n J h d G l v b l 9 M Z X Z l b H N f S H o m c X V v d D s s J n F 1 b 3 Q 7 T 2 l s X 1 Z p c 2 N v c 2 l 0 e V 9 j U 3 Q m c X V v d D s s J n F 1 b 3 Q 7 T 2 l s X 1 d h d G V y X 0 N v b n R l b n R f c G V y Y 2 V u d C Z x d W 9 0 O y w m c X V v d D t P a W x f U G F y d G l j b G V f Q 2 9 1 b n R f c G V y X 2 1 M J n F 1 b 3 Q 7 L C Z x d W 9 0 O 0 J l Y X J p b m d f V G V t c G V y Y X R 1 c m V f R i Z x d W 9 0 O y w m c X V v d D t N b 3 R v c l 9 D d X J y Z W 5 0 X 2 F t c H M m c X V v d D s s J n F 1 b 3 Q 7 V m F s d m V f U G 9 z a X R p b 2 5 f c G V y Y 2 V u d C Z x d W 9 0 O y w m c X V v d D t Q d W 1 w X 0 V m Z m l j a W V u Y 3 l f c G V y Y 2 V u d C Z x d W 9 0 O y w m c X V v d D t E b 3 d u d G l t Z V 9 E d X J h d G l v b l 9 t a W 5 1 d G V z J n F 1 b 3 Q 7 X S I g L z 4 8 R W 5 0 c n k g V H l w Z T 0 i R m l s b E N v b H V t b l R 5 c G V z I i B W Y W x 1 Z T 0 i c 0 N R b 0 Z C U V V E Q X d N R E J R T T 0 i I C 8 + P E V u d H J 5 I F R 5 c G U 9 I k Z p b G x M Y X N 0 V X B k Y X R l Z C I g V m F s d W U 9 I m Q y M D I 0 L T E w L T A 5 V D A 1 O j E z O j A z L j k w N D A 2 N z N a I i A v P j x F b n R y e S B U e X B l P S J G a W x s R X J y b 3 J D b 3 V u d C I g V m F s d W U 9 I m w w I i A v P j x F b n R y e S B U e X B l P S J G a W x s R X J y b 3 J D b 2 R l I i B W Y W x 1 Z T 0 i c 1 V u a 2 5 v d 2 4 i I C 8 + P E V u d H J 5 I F R 5 c G U 9 I k Z p b G x D b 3 V u d C I g V m F s d W U 9 I m w x M D A i I C 8 + P E V u d H J 5 I F R 5 c G U 9 I l F 1 Z X J 5 S U Q i I F Z h b H V l P S J z Y W U 0 Y z B k Y j g t Y m M w Z i 0 0 Y j M y L T k 0 Y W U t O W M x Z T g w Y z c 2 N z k 5 I i A v P j x F b n R y e S B U e X B l P S J B Z G R l Z F R v R G F 0 Y U 1 v Z G V s I i B W Y W x 1 Z T 0 i b D E i I C 8 + P C 9 T d G F i b G V F b n R y a W V z P j w v S X R l b T 4 8 S X R l b T 4 8 S X R l b U x v Y 2 F 0 a W 9 u P j x J d G V t V H l w Z T 5 G b 3 J t d W x h P C 9 J d G V t V H l w Z T 4 8 S X R l b V B h d G g + U 2 V j d G l v b j E v b W F p b n R l b m F u Y 2 V f Y 2 9 u Z G l 0 a W 9 u X 2 1 v b m l 0 b 3 J p b m d f Z G F 0 Y S 9 T b 3 V y Y 2 U 8 L 0 l 0 Z W 1 Q Y X R o P j w v S X R l b U x v Y 2 F 0 a W 9 u P j x T d G F i b G V F b n R y a W V z I C 8 + P C 9 J d G V t P j x J d G V t P j x J d G V t T G 9 j Y X R p b 2 4 + P E l 0 Z W 1 U e X B l P k Z v c m 1 1 b G E 8 L 0 l 0 Z W 1 U e X B l P j x J d G V t U G F 0 a D 5 T Z W N 0 a W 9 u M S 9 t Y W l u d G V u Y W 5 j Z V 9 j b 2 5 k a X R p b 2 5 f b W 9 u a X R v c m l u Z 1 9 k Y X R h L 1 B y b 2 1 v d G V k J T I w S G V h Z G V y c z w v S X R l b V B h d G g + P C 9 J d G V t T G 9 j Y X R p b 2 4 + P F N 0 Y W J s Z U V u d H J p Z X M g L z 4 8 L 0 l 0 Z W 0 + P E l 0 Z W 0 + P E l 0 Z W 1 M b 2 N h d G l v b j 4 8 S X R l b V R 5 c G U + R m 9 y b X V s Y T w v S X R l b V R 5 c G U + P E l 0 Z W 1 Q Y X R o P l N l Y 3 R p b 2 4 x L 2 1 h a W 5 0 Z W 5 h b m N l X 2 N v b m R p d G l v b l 9 t b 2 5 p d G 9 y a W 5 n X 2 R h d G E v Q 2 h h b m d l Z C U y M F R 5 c G U 8 L 0 l 0 Z W 1 Q Y X R o P j w v S X R l b U x v Y 2 F 0 a W 9 u P j x T d G F i b G V F b n R y a W V z I C 8 + P C 9 J d G V t P j x J d G V t P j x J d G V t T G 9 j Y X R p b 2 4 + P E l 0 Z W 1 U e X B l P k Z v c m 1 1 b G E 8 L 0 l 0 Z W 1 U e X B l P j x J d G V t U G F 0 a D 5 T Z W N 0 a W 9 u M S 9 t Y W l u d G V u Y W 5 j Z V 9 j b 2 5 k a X R p b 2 5 f b W 9 u a X R v c m l u Z 1 9 k Y X R h L 1 J l b W 9 2 Z W Q l M j B D b 2 x 1 b W 5 z P C 9 J d G V t U G F 0 a D 4 8 L 0 l 0 Z W 1 M b 2 N h d G l v b j 4 8 U 3 R h Y m x l R W 5 0 c m l l c y A v P j w v S X R l b T 4 8 S X R l b T 4 8 S X R l b U x v Y 2 F 0 a W 9 u P j x J d G V t V H l w Z T 5 G b 3 J t d W x h P C 9 J d G V t V H l w Z T 4 8 S X R l b V B h d G g + U 2 V j d G l v b j E v b W F p b n R l b m F u Y 2 V f Y 2 9 u Z G l 0 a W 9 u X 2 1 v b m l 0 b 3 J p b m d f Z G F 0 Y S 9 T c G x p d C U y M E N v b H V t b i U y M G J 5 J T I w R G V s a W 1 p d G V y P C 9 J d G V t U G F 0 a D 4 8 L 0 l 0 Z W 1 M b 2 N h d G l v b j 4 8 U 3 R h Y m x l R W 5 0 c m l l c y A v P j w v S X R l b T 4 8 S X R l b T 4 8 S X R l b U x v Y 2 F 0 a W 9 u P j x J d G V t V H l w Z T 5 G b 3 J t d W x h P C 9 J d G V t V H l w Z T 4 8 S X R l b V B h d G g + U 2 V j d G l v b j E v b W F p b n R l b m F u Y 2 V f Y 2 9 u Z G l 0 a W 9 u X 2 1 v b m l 0 b 3 J p b m d f Z G F 0 Y S 9 D a G F u Z 2 V k J T I w V H l w Z T E 8 L 0 l 0 Z W 1 Q Y X R o P j w v S X R l b U x v Y 2 F 0 a W 9 u P j x T d G F i b G V F b n R y a W V z I C 8 + P C 9 J d G V t P j x J d G V t P j x J d G V t T G 9 j Y X R p b 2 4 + P E l 0 Z W 1 U e X B l P k Z v c m 1 1 b G E 8 L 0 l 0 Z W 1 U e X B l P j x J d G V t U G F 0 a D 5 T Z W N 0 a W 9 u M S 9 t Y W l u d G V u Y W 5 j Z V 9 j b 2 5 k a X R p b 2 5 f b W 9 u a X R v c m l u Z 1 9 k Y X R h L 1 N v c n R l Z C U y M F J v d 3 M 8 L 0 l 0 Z W 1 Q Y X R o P j w v S X R l b U x v Y 2 F 0 a W 9 u P j x T d G F i b G V F b n R y a W V z I C 8 + P C 9 J d G V t P j x J d G V t P j x J d G V t T G 9 j Y X R p b 2 4 + P E l 0 Z W 1 U e X B l P k Z v c m 1 1 b G E 8 L 0 l 0 Z W 1 U e X B l P j x J d G V t U G F 0 a D 5 T Z W N 0 a W 9 u M S 9 t Y W l u d G V u Y W 5 j Z V 9 j b 2 5 k a X R p b 2 5 f b W 9 u a X R v c m l u Z 1 9 k Y X R h L 1 J l b m F t Z W Q l M j B D b 2 x 1 b W 5 z P C 9 J d G V t U G F 0 a D 4 8 L 0 l 0 Z W 1 M b 2 N h d G l v b j 4 8 U 3 R h Y m x l R W 5 0 c m l l c y A v P j w v S X R l b T 4 8 S X R l b T 4 8 S X R l b U x v Y 2 F 0 a W 9 u P j x J d G V t V H l w Z T 5 G b 3 J t d W x h P C 9 J d G V t V H l w Z T 4 8 S X R l b V B h d G g + U 2 V j d G l v b j E v c H J v Z H V j d G l v b l 9 l c X V p c G 1 l b n R 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a W 9 u X 2 V x d W l w b W V u d F 9 k Y X R h I i A v P j x F b n R y e S B U e X B l P S J G a W x s Z W R D b 2 1 w b G V 0 Z V J l c 3 V s d F R v V 2 9 y a 3 N o Z W V 0 I i B W Y W x 1 Z T 0 i b D E i I C 8 + P E V u d H J 5 I F R 5 c G U 9 I l J l Y 2 9 2 Z X J 5 V G F y Z 2 V 0 U 2 h l Z X Q i I F Z h b H V l P S J z c H J v Z H V j d G l v b l 9 l c X V p c G 1 l b n Q i I C 8 + P E V u d H J 5 I F R 5 c G U 9 I l J l Y 2 9 2 Z X J 5 V G F y Z 2 V 0 Q 2 9 s d W 1 u I i B W Y W x 1 Z T 0 i b D E i I C 8 + P E V u d H J 5 I F R 5 c G U 9 I l J l Y 2 9 2 Z X J 5 V G F y Z 2 V 0 U m 9 3 I i B W Y W x 1 Z T 0 i b D E i I C 8 + P E V u d H J 5 I F R 5 c G U 9 I l J l b G F 0 a W 9 u c 2 h p c E l u Z m 9 D b 2 5 0 Y W l u Z X I i I F Z h b H V l P S J z e y Z x d W 9 0 O 2 N v b H V t b k N v d W 5 0 J n F 1 b 3 Q 7 O j E x L C Z x d W 9 0 O 2 t l e U N v b H V t b k 5 h b W V z J n F 1 b 3 Q 7 O l t d L C Z x d W 9 0 O 3 F 1 Z X J 5 U m V s Y X R p b 2 5 z a G l w c y Z x d W 9 0 O z p b X S w m c X V v d D t j b 2 x 1 b W 5 J Z G V u d G l 0 a W V z J n F 1 b 3 Q 7 O l s m c X V v d D t T Z W N 0 a W 9 u M S 9 w c m 9 k d W N 0 a W 9 u X 2 V x d W l w b W V u d F 9 k Y X R h L 0 N o Y W 5 n Z W Q g V H l w Z T E u e 1 R p b W V z d G F t c C 4 x L D B 9 J n F 1 b 3 Q 7 L C Z x d W 9 0 O 1 N l Y 3 R p b 2 4 x L 3 B y b 2 R 1 Y 3 R p b 2 5 f Z X F 1 a X B t Z W 5 0 X 2 R h d G E v Q 2 h h b m d l Z C B U e X B l M S 5 7 V G l t Z X N 0 Y W 1 w L j I s M X 0 m c X V v d D s s J n F 1 b 3 Q 7 U 2 V j d G l v b j E v c H J v Z H V j d G l v b l 9 l c X V p c G 1 l b n R f Z G F 0 Y S 9 D a G F u Z 2 V k I F R 5 c G U u e 0 Z s b 3 d f U m F 0 Z V 9 i Y X J y Z W x z X 3 B l c l 9 k Y X k s M n 0 m c X V v d D s s J n F 1 b 3 Q 7 U 2 V j d G l v b j E v c H J v Z H V j d G l v b l 9 l c X V p c G 1 l b n R f Z G F 0 Y S 9 D a G F u Z 2 V k I F R 5 c G U u e 1 d l b G x o Z W F k X 1 B y Z X N z d X J l X 3 B z a S w z f S Z x d W 9 0 O y w m c X V v d D t T Z W N 0 a W 9 u M S 9 w c m 9 k d W N 0 a W 9 u X 2 V x d W l w b W V u d F 9 k Y X R h L 0 N o Y W 5 n Z W Q g V H l w Z S 5 7 V G V t c G V y Y X R 1 c m V f R i w 0 f S Z x d W 9 0 O y w m c X V v d D t T Z W N 0 a W 9 u M S 9 w c m 9 k d W N 0 a W 9 u X 2 V x d W l w b W V u d F 9 k Y X R h L 0 N o Y W 5 n Z W Q g V H l w Z S 5 7 R 2 F z X 3 R v X 0 9 p b F 9 S Y X R p b 1 9 z Y 2 Z f c G V y X 2 J i b C w 1 f S Z x d W 9 0 O y w m c X V v d D t T Z W N 0 a W 9 u M S 9 w c m 9 k d W N 0 a W 9 u X 2 V x d W l w b W V u d F 9 k Y X R h L 0 N o Y W 5 n Z W Q g V H l w Z S 5 7 V 2 F 0 Z X J f Q 3 V 0 X 3 B l c m N l b n Q s N n 0 m c X V v d D s s J n F 1 b 3 Q 7 U 2 V j d G l v b j E v c H J v Z H V j d G l v b l 9 l c X V p c G 1 l b n R f Z G F 0 Y S 9 D a G F u Z 2 V k I F R 5 c G U u e 0 N o b 2 t l X 1 N p e m V f a W 5 j a G V z L D d 9 J n F 1 b 3 Q 7 L C Z x d W 9 0 O 1 N l Y 3 R p b 2 4 x L 3 B y b 2 R 1 Y 3 R p b 2 5 f Z X F 1 a X B t Z W 5 0 X 2 R h d G E v Q 2 h h b m d l Z C B U e X B l L n t D b 2 1 w c m V z c 2 9 y X 0 9 1 d H B 1 d F 9 j d W J p Y 1 9 m Z W V 0 X 3 B l c l 9 t a W 4 s O H 0 m c X V v d D s s J n F 1 b 3 Q 7 U 2 V j d G l v b j E v c H J v Z H V j d G l v b l 9 l c X V p c G 1 l b n R f Z G F 0 Y S 9 D a G F u Z 2 V k I F R 5 c G U u e 1 N l c G F y Y X R v c l 9 Q c m V z c 3 V y Z V 9 w c 2 k s O X 0 m c X V v d D s s J n F 1 b 3 Q 7 U 2 V j d G l v b j E v c H J v Z H V j d G l v b l 9 l c X V p c G 1 l b n R f Z G F 0 Y S 9 D a G F u Z 2 V k I F R 5 c G U u e 1 R h b m t f T G V 2 Z W x f Z 2 F s b G 9 u c y w x M H 0 m c X V v d D t d L C Z x d W 9 0 O 0 N v b H V t b k N v d W 5 0 J n F 1 b 3 Q 7 O j E x L C Z x d W 9 0 O 0 t l e U N v b H V t b k 5 h b W V z J n F 1 b 3 Q 7 O l t d L C Z x d W 9 0 O 0 N v b H V t b k l k Z W 5 0 a X R p Z X M m c X V v d D s 6 W y Z x d W 9 0 O 1 N l Y 3 R p b 2 4 x L 3 B y b 2 R 1 Y 3 R p b 2 5 f Z X F 1 a X B t Z W 5 0 X 2 R h d G E v Q 2 h h b m d l Z C B U e X B l M S 5 7 V G l t Z X N 0 Y W 1 w L j E s M H 0 m c X V v d D s s J n F 1 b 3 Q 7 U 2 V j d G l v b j E v c H J v Z H V j d G l v b l 9 l c X V p c G 1 l b n R f Z G F 0 Y S 9 D a G F u Z 2 V k I F R 5 c G U x L n t U a W 1 l c 3 R h b X A u M i w x f S Z x d W 9 0 O y w m c X V v d D t T Z W N 0 a W 9 u M S 9 w c m 9 k d W N 0 a W 9 u X 2 V x d W l w b W V u d F 9 k Y X R h L 0 N o Y W 5 n Z W Q g V H l w Z S 5 7 R m x v d 1 9 S Y X R l X 2 J h c n J l b H N f c G V y X 2 R h e S w y f S Z x d W 9 0 O y w m c X V v d D t T Z W N 0 a W 9 u M S 9 w c m 9 k d W N 0 a W 9 u X 2 V x d W l w b W V u d F 9 k Y X R h L 0 N o Y W 5 n Z W Q g V H l w Z S 5 7 V 2 V s b G h l Y W R f U H J l c 3 N 1 c m V f c H N p L D N 9 J n F 1 b 3 Q 7 L C Z x d W 9 0 O 1 N l Y 3 R p b 2 4 x L 3 B y b 2 R 1 Y 3 R p b 2 5 f Z X F 1 a X B t Z W 5 0 X 2 R h d G E v Q 2 h h b m d l Z C B U e X B l L n t U Z W 1 w Z X J h d H V y Z V 9 G L D R 9 J n F 1 b 3 Q 7 L C Z x d W 9 0 O 1 N l Y 3 R p b 2 4 x L 3 B y b 2 R 1 Y 3 R p b 2 5 f Z X F 1 a X B t Z W 5 0 X 2 R h d G E v Q 2 h h b m d l Z C B U e X B l L n t H Y X N f d G 9 f T 2 l s X 1 J h d G l v X 3 N j Z l 9 w Z X J f Y m J s L D V 9 J n F 1 b 3 Q 7 L C Z x d W 9 0 O 1 N l Y 3 R p b 2 4 x L 3 B y b 2 R 1 Y 3 R p b 2 5 f Z X F 1 a X B t Z W 5 0 X 2 R h d G E v Q 2 h h b m d l Z C B U e X B l L n t X Y X R l c l 9 D d X R f c G V y Y 2 V u d C w 2 f S Z x d W 9 0 O y w m c X V v d D t T Z W N 0 a W 9 u M S 9 w c m 9 k d W N 0 a W 9 u X 2 V x d W l w b W V u d F 9 k Y X R h L 0 N o Y W 5 n Z W Q g V H l w Z S 5 7 Q 2 h v a 2 V f U 2 l 6 Z V 9 p b m N o Z X M s N 3 0 m c X V v d D s s J n F 1 b 3 Q 7 U 2 V j d G l v b j E v c H J v Z H V j d G l v b l 9 l c X V p c G 1 l b n R f Z G F 0 Y S 9 D a G F u Z 2 V k I F R 5 c G U u e 0 N v b X B y Z X N z b 3 J f T 3 V 0 c H V 0 X 2 N 1 Y m l j X 2 Z l Z X R f c G V y X 2 1 p b i w 4 f S Z x d W 9 0 O y w m c X V v d D t T Z W N 0 a W 9 u M S 9 w c m 9 k d W N 0 a W 9 u X 2 V x d W l w b W V u d F 9 k Y X R h L 0 N o Y W 5 n Z W Q g V H l w Z S 5 7 U 2 V w Y X J h d G 9 y X 1 B y Z X N z d X J l X 3 B z a S w 5 f S Z x d W 9 0 O y w m c X V v d D t T Z W N 0 a W 9 u M S 9 w c m 9 k d W N 0 a W 9 u X 2 V x d W l w b W V u d F 9 k Y X R h L 0 N o Y W 5 n Z W Q g V H l w Z S 5 7 V G F u a 1 9 M Z X Z l b F 9 n Y W x s b 2 5 z L D E w f S Z x d W 9 0 O 1 0 s J n F 1 b 3 Q 7 U m V s Y X R p b 2 5 z a G l w S W 5 m b y Z x d W 9 0 O z p b X X 0 i I C 8 + P E V u d H J 5 I F R 5 c G U 9 I k Z p b G x T d G F 0 d X M i I F Z h b H V l P S J z Q 2 9 t c G x l d G U i I C 8 + P E V u d H J 5 I F R 5 c G U 9 I k Z p b G x D b 2 x 1 b W 5 O Y W 1 l c y I g V m F s d W U 9 I n N b J n F 1 b 3 Q 7 R G F 0 Z S Z x d W 9 0 O y w m c X V v d D t 0 a W 1 l J n F 1 b 3 Q 7 L C Z x d W 9 0 O 0 Z s b 3 d f U m F 0 Z V 9 i Y X J y Z W x z X 3 B l c l 9 k Y X k m c X V v d D s s J n F 1 b 3 Q 7 V 2 V s b G h l Y W R f U H J l c 3 N 1 c m V f c H N p J n F 1 b 3 Q 7 L C Z x d W 9 0 O 1 R l b X B l c m F 0 d X J l X 0 Y m c X V v d D s s J n F 1 b 3 Q 7 R 2 F z X 3 R v X 0 9 p b F 9 S Y X R p b 1 9 z Y 2 Z f c G V y X 2 J i b C Z x d W 9 0 O y w m c X V v d D t X Y X R l c l 9 D d X R f c G V y Y 2 V u d C Z x d W 9 0 O y w m c X V v d D t D a G 9 r Z V 9 T a X p l X 2 l u Y 2 h l c y Z x d W 9 0 O y w m c X V v d D t D b 2 1 w c m V z c 2 9 y X 0 9 1 d H B 1 d F 9 j d W J p Y 1 9 m Z W V 0 X 3 B l c l 9 t a W 4 m c X V v d D s s J n F 1 b 3 Q 7 U 2 V w Y X J h d G 9 y X 1 B y Z X N z d X J l X 3 B z a S Z x d W 9 0 O y w m c X V v d D t U Y W 5 r X 0 x l d m V s X 2 d h b G x v b n M m c X V v d D t d I i A v P j x F b n R y e S B U e X B l P S J G a W x s Q 2 9 s d W 1 u V H l w Z X M i I F Z h b H V l P S J z Q 1 F v R E F 3 T U R C U V V E Q X d N P S I g L z 4 8 R W 5 0 c n k g V H l w Z T 0 i R m l s b E x h c 3 R V c G R h d G V k I i B W Y W x 1 Z T 0 i Z D I w M j Q t M T A t M D l U M D U 6 M T M 6 M D Q u M D U 2 M D Y w M 1 o i I C 8 + P E V u d H J 5 I F R 5 c G U 9 I k Z p b G x F c n J v c k N v d W 5 0 I i B W Y W x 1 Z T 0 i b D A i I C 8 + P E V u d H J 5 I F R 5 c G U 9 I k Z p b G x F c n J v c k N v Z G U i I F Z h b H V l P S J z V W 5 r b m 9 3 b i I g L z 4 8 R W 5 0 c n k g V H l w Z T 0 i R m l s b E N v d W 5 0 I i B W Y W x 1 Z T 0 i b D E w M C I g L z 4 8 R W 5 0 c n k g V H l w Z T 0 i U X V l c n l J R C I g V m F s d W U 9 I n N j M G E z M 2 U 0 Z S 1 h N m N l L T R k N 2 U t Y m I 2 N S 0 w O T Z k N m Y y M W R l M D E i I C 8 + P E V u d H J 5 I F R 5 c G U 9 I k F k Z G V k V G 9 E Y X R h T W 9 k Z W w i I F Z h b H V l P S J s M S I g L z 4 8 L 1 N 0 Y W J s Z U V u d H J p Z X M + P C 9 J d G V t P j x J d G V t P j x J d G V t T G 9 j Y X R p b 2 4 + P E l 0 Z W 1 U e X B l P k Z v c m 1 1 b G E 8 L 0 l 0 Z W 1 U e X B l P j x J d G V t U G F 0 a D 5 T Z W N 0 a W 9 u M S 9 w c m 9 k d W N 0 a W 9 u X 2 V x d W l w b W V u d F 9 k Y X R h L 1 N v d X J j Z T w v S X R l b V B h d G g + P C 9 J d G V t T G 9 j Y X R p b 2 4 + P F N 0 Y W J s Z U V u d H J p Z X M g L z 4 8 L 0 l 0 Z W 0 + P E l 0 Z W 0 + P E l 0 Z W 1 M b 2 N h d G l v b j 4 8 S X R l b V R 5 c G U + R m 9 y b X V s Y T w v S X R l b V R 5 c G U + P E l 0 Z W 1 Q Y X R o P l N l Y 3 R p b 2 4 x L 3 B y b 2 R 1 Y 3 R p b 2 5 f Z X F 1 a X B t Z W 5 0 X 2 R h d G E v U H J v b W 9 0 Z W Q l M j B I Z W F k Z X J z P C 9 J d G V t U G F 0 a D 4 8 L 0 l 0 Z W 1 M b 2 N h d G l v b j 4 8 U 3 R h Y m x l R W 5 0 c m l l c y A v P j w v S X R l b T 4 8 S X R l b T 4 8 S X R l b U x v Y 2 F 0 a W 9 u P j x J d G V t V H l w Z T 5 G b 3 J t d W x h P C 9 J d G V t V H l w Z T 4 8 S X R l b V B h d G g + U 2 V j d G l v b j E v c H J v Z H V j d G l v b l 9 l c X V p c G 1 l b n R f Z G F 0 Y S 9 D a G F u Z 2 V k J T I w V H l w Z T w v S X R l b V B h d G g + P C 9 J d G V t T G 9 j Y X R p b 2 4 + P F N 0 Y W J s Z U V u d H J p Z X M g L z 4 8 L 0 l 0 Z W 0 + P E l 0 Z W 0 + P E l 0 Z W 1 M b 2 N h d G l v b j 4 8 S X R l b V R 5 c G U + R m 9 y b X V s Y T w v S X R l b V R 5 c G U + P E l 0 Z W 1 Q Y X R o P l N l Y 3 R p b 2 4 x L 3 B y b 2 R 1 Y 3 R p b 2 5 f Z X F 1 a X B t Z W 5 0 X 2 R h d G E v U m V t b 3 Z l Z C U y M E N v b H V t b n M 8 L 0 l 0 Z W 1 Q Y X R o P j w v S X R l b U x v Y 2 F 0 a W 9 u P j x T d G F i b G V F b n R y a W V z I C 8 + P C 9 J d G V t P j x J d G V t P j x J d G V t T G 9 j Y X R p b 2 4 + P E l 0 Z W 1 U e X B l P k Z v c m 1 1 b G E 8 L 0 l 0 Z W 1 U e X B l P j x J d G V t U G F 0 a D 5 T Z W N 0 a W 9 u M S 9 w c m 9 k d W N 0 a W 9 u X 2 V x d W l w b W V u d F 9 k Y X R h L 1 N w b G l 0 J T I w Q 2 9 s d W 1 u J T I w Y n k l M j B E Z W x p b W l 0 Z X I 8 L 0 l 0 Z W 1 Q Y X R o P j w v S X R l b U x v Y 2 F 0 a W 9 u P j x T d G F i b G V F b n R y a W V z I C 8 + P C 9 J d G V t P j x J d G V t P j x J d G V t T G 9 j Y X R p b 2 4 + P E l 0 Z W 1 U e X B l P k Z v c m 1 1 b G E 8 L 0 l 0 Z W 1 U e X B l P j x J d G V t U G F 0 a D 5 T Z W N 0 a W 9 u M S 9 w c m 9 k d W N 0 a W 9 u X 2 V x d W l w b W V u d F 9 k Y X R h L 0 N o Y W 5 n Z W Q l M j B U e X B l M T w v S X R l b V B h d G g + P C 9 J d G V t T G 9 j Y X R p b 2 4 + P F N 0 Y W J s Z U V u d H J p Z X M g L z 4 8 L 0 l 0 Z W 0 + P E l 0 Z W 0 + P E l 0 Z W 1 M b 2 N h d G l v b j 4 8 S X R l b V R 5 c G U + R m 9 y b X V s Y T w v S X R l b V R 5 c G U + P E l 0 Z W 1 Q Y X R o P l N l Y 3 R p b 2 4 x L 3 B y b 2 R 1 Y 3 R p b 2 5 f Z X F 1 a X B t Z W 5 0 X 2 R h d G E v U m V u Y W 1 l Z C U y M E N v b H V t b n M 8 L 0 l 0 Z W 1 Q Y X R o P j w v S X R l b U x v Y 2 F 0 a W 9 u P j x T d G F i b G V F b n R y a W V z I C 8 + P C 9 J d G V t P j x J d G V t P j x J d G V t T G 9 j Y X R p b 2 4 + P E l 0 Z W 1 U e X B l P k Z v c m 1 1 b G E 8 L 0 l 0 Z W 1 U e X B l P j x J d G V t U G F 0 a D 5 T Z W N 0 a W 9 u M S 9 z Y W Z l d H l f b W 9 u a X R v c m l u Z 1 9 k Y X R h X z E w M F 9 y b 3 d 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h Z m V 0 e V 9 t b 2 5 p d G 9 y a W 5 n X 2 R h d G F f M T A w X 3 J v d 3 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l J l b G F 0 a W 9 u c 2 h p c E l u Z m 9 D b 2 5 0 Y W l u Z X I i I F Z h b H V l P S J z e y Z x d W 9 0 O 2 N v b H V t b k N v d W 5 0 J n F 1 b 3 Q 7 O j g s J n F 1 b 3 Q 7 a 2 V 5 Q 2 9 s d W 1 u T m F t Z X M m c X V v d D s 6 W 1 0 s J n F 1 b 3 Q 7 c X V l c n l S Z W x h d G l v b n N o a X B z J n F 1 b 3 Q 7 O l t d L C Z x d W 9 0 O 2 N v b H V t b k l k Z W 5 0 a X R p Z X M m c X V v d D s 6 W y Z x d W 9 0 O 1 N l Y 3 R p b 2 4 x L 3 N h Z m V 0 e V 9 t b 2 5 p d G 9 y a W 5 n X 2 R h d G F f M T A w X 3 J v d 3 M v Q 2 h h b m d l Z C B U e X B l M S 5 7 V G l t Z X N 0 Y W 1 w L j E s M H 0 m c X V v d D s s J n F 1 b 3 Q 7 U 2 V j d G l v b j E v c 2 F m Z X R 5 X 2 1 v b m l 0 b 3 J p b m d f Z G F 0 Y V 8 x M D B f c m 9 3 c y 9 D a G F u Z 2 V k I F R 5 c G U x L n t U a W 1 l c 3 R h b X A u M i w x f S Z x d W 9 0 O y w m c X V v d D t T Z W N 0 a W 9 u M S 9 z Y W Z l d H l f b W 9 u a X R v c m l u Z 1 9 k Y X R h X z E w M F 9 y b 3 d z L 0 N o Y W 5 n Z W Q g V H l w Z T M u e 0 h 5 Z H J v Z 2 V u U 3 V s c G h p Z G V f Y 2 9 u Y 2 V u d H J h d G l v b i h w c G 0 p L D J 9 J n F 1 b 3 Q 7 L C Z x d W 9 0 O 1 N l Y 3 R p b 2 4 x L 3 N h Z m V 0 e V 9 t b 2 5 p d G 9 y a W 5 n X 2 R h d G F f M T A w X 3 J v d 3 M v Q 2 h h b m d l Z C B U e X B l M y 5 7 b W V 0 a G F u Z V 9 j b 2 5 j Z W 5 0 c m F 0 a W 9 u K H B w b S k s M 3 0 m c X V v d D s s J n F 1 b 3 Q 7 U 2 V j d G l v b j E v c 2 F m Z X R 5 X 2 1 v b m l 0 b 3 J p b m d f Z G F 0 Y V 8 x M D B f c m 9 3 c y 9 D a G F u Z 2 V k I F R 5 c G U u e 1 B S V i 5 F d m V u d H M s M 3 0 m c X V v d D s s J n F 1 b 3 Q 7 U 2 V j d G l v b j E v c 2 F m Z X R 5 X 2 1 v b m l 0 b 3 J p b m d f Z G F 0 Y V 8 x M D B f c m 9 3 c y 9 D a G F u Z 2 V k I F R 5 c G U u e 0 Z p c m U u U 2 1 v a 2 U u R G V 0 Z W N 0 a W 9 u L i 5 T d G F 0 d X M u L D R 9 J n F 1 b 3 Q 7 L C Z x d W 9 0 O 1 N l Y 3 R p b 2 4 x L 3 N h Z m V 0 e V 9 t b 2 5 p d G 9 y a W 5 n X 2 R h d G F f M T A w X 3 J v d 3 M v Q 2 h h b m d l Z C B U e X B l L n t C T 1 A u U 3 R h d H V z L D V 9 J n F 1 b 3 Q 7 L C Z x d W 9 0 O 1 N l Y 3 R p b 2 4 x L 3 N h Z m V 0 e V 9 t b 2 5 p d G 9 y a W 5 n X 2 R h d G F f M T A w X 3 J v d 3 M v Q 2 h h b m d l Z C B U e X B l N C 5 7 Q W R k a X R p b 2 4 s N 3 0 m c X V v d D t d L C Z x d W 9 0 O 0 N v b H V t b k N v d W 5 0 J n F 1 b 3 Q 7 O j g s J n F 1 b 3 Q 7 S 2 V 5 Q 2 9 s d W 1 u T m F t Z X M m c X V v d D s 6 W 1 0 s J n F 1 b 3 Q 7 Q 2 9 s d W 1 u S W R l b n R p d G l l c y Z x d W 9 0 O z p b J n F 1 b 3 Q 7 U 2 V j d G l v b j E v c 2 F m Z X R 5 X 2 1 v b m l 0 b 3 J p b m d f Z G F 0 Y V 8 x M D B f c m 9 3 c y 9 D a G F u Z 2 V k I F R 5 c G U x L n t U a W 1 l c 3 R h b X A u M S w w f S Z x d W 9 0 O y w m c X V v d D t T Z W N 0 a W 9 u M S 9 z Y W Z l d H l f b W 9 u a X R v c m l u Z 1 9 k Y X R h X z E w M F 9 y b 3 d z L 0 N o Y W 5 n Z W Q g V H l w Z T E u e 1 R p b W V z d G F t c C 4 y L D F 9 J n F 1 b 3 Q 7 L C Z x d W 9 0 O 1 N l Y 3 R p b 2 4 x L 3 N h Z m V 0 e V 9 t b 2 5 p d G 9 y a W 5 n X 2 R h d G F f M T A w X 3 J v d 3 M v Q 2 h h b m d l Z C B U e X B l M y 5 7 S H l k c m 9 n Z W 5 T d W x w a G l k Z V 9 j b 2 5 j Z W 5 0 c m F 0 a W 9 u K H B w b S k s M n 0 m c X V v d D s s J n F 1 b 3 Q 7 U 2 V j d G l v b j E v c 2 F m Z X R 5 X 2 1 v b m l 0 b 3 J p b m d f Z G F 0 Y V 8 x M D B f c m 9 3 c y 9 D a G F u Z 2 V k I F R 5 c G U z L n t t Z X R o Y W 5 l X 2 N v b m N l b n R y Y X R p b 2 4 o c H B t K S w z f S Z x d W 9 0 O y w m c X V v d D t T Z W N 0 a W 9 u M S 9 z Y W Z l d H l f b W 9 u a X R v c m l u Z 1 9 k Y X R h X z E w M F 9 y b 3 d z L 0 N o Y W 5 n Z W Q g V H l w Z S 5 7 U F J W L k V 2 Z W 5 0 c y w z f S Z x d W 9 0 O y w m c X V v d D t T Z W N 0 a W 9 u M S 9 z Y W Z l d H l f b W 9 u a X R v c m l u Z 1 9 k Y X R h X z E w M F 9 y b 3 d z L 0 N o Y W 5 n Z W Q g V H l w Z S 5 7 R m l y Z S 5 T b W 9 r Z S 5 E Z X R l Y 3 R p b 2 4 u L l N 0 Y X R 1 c y 4 s N H 0 m c X V v d D s s J n F 1 b 3 Q 7 U 2 V j d G l v b j E v c 2 F m Z X R 5 X 2 1 v b m l 0 b 3 J p b m d f Z G F 0 Y V 8 x M D B f c m 9 3 c y 9 D a G F u Z 2 V k I F R 5 c G U u e 0 J P U C 5 T d G F 0 d X M s N X 0 m c X V v d D s s J n F 1 b 3 Q 7 U 2 V j d G l v b j E v c 2 F m Z X R 5 X 2 1 v b m l 0 b 3 J p b m d f Z G F 0 Y V 8 x M D B f c m 9 3 c y 9 D a G F u Z 2 V k I F R 5 c G U 0 L n t B Z G R p d G l v b i w 3 f S Z x d W 9 0 O 1 0 s J n F 1 b 3 Q 7 U m V s Y X R p b 2 5 z a G l w S W 5 m b y Z x d W 9 0 O z p b X X 0 i I C 8 + P E V u d H J 5 I F R 5 c G U 9 I k Z p b G x T d G F 0 d X M i I F Z h b H V l P S J z Q 2 9 t c G x l d G U i I C 8 + P E V u d H J 5 I F R 5 c G U 9 I k Z p b G x D b 2 x 1 b W 5 O Y W 1 l c y I g V m F s d W U 9 I n N b J n F 1 b 3 Q 7 R G F 0 Z S Z x d W 9 0 O y w m c X V v d D t 0 a W 1 l J n F 1 b 3 Q 7 L C Z x d W 9 0 O 0 h 5 Z H J v Z 2 V u U 3 V s c G h p Z G V f Y 2 9 u Y 2 V u d H J h d G l v b i h w c G 0 p J n F 1 b 3 Q 7 L C Z x d W 9 0 O 2 1 l d G h h b m V f Y 2 9 u Y 2 V u d H J h d G l v b i h w c G 0 p J n F 1 b 3 Q 7 L C Z x d W 9 0 O 1 B S V i 5 F d m V u d H M m c X V v d D s s J n F 1 b 3 Q 7 R m l y Z S 5 T b W 9 r Z S 5 E Z X R l Y 3 R p b 2 4 u L l N 0 Y X R 1 c y 4 m c X V v d D s s J n F 1 b 3 Q 7 Q k 9 Q L l N 0 Y X R 1 c y Z x d W 9 0 O y w m c X V v d D t n Y X N f Y 2 9 u Y 2 V u d H J h d G l v b i h w c G 0 p J n F 1 b 3 Q 7 X S I g L z 4 8 R W 5 0 c n k g V H l w Z T 0 i R m l s b E N v b H V t b l R 5 c G V z I i B W Y W x 1 Z T 0 i c 0 N R b 0 R B d 0 1 H Q m d V P S I g L z 4 8 R W 5 0 c n k g V H l w Z T 0 i R m l s b E x h c 3 R V c G R h d G V k I i B W Y W x 1 Z T 0 i Z D I w M j Q t M T A t M D l U M D U 6 M T M 6 M D M u O T Y w M D Y 0 M l o i I C 8 + P E V u d H J 5 I F R 5 c G U 9 I k Z p b G x F c n J v c k N v d W 5 0 I i B W Y W x 1 Z T 0 i b D A i I C 8 + P E V u d H J 5 I F R 5 c G U 9 I k Z p b G x F c n J v c k N v Z G U i I F Z h b H V l P S J z V W 5 r b m 9 3 b i I g L z 4 8 R W 5 0 c n k g V H l w Z T 0 i R m l s b E N v d W 5 0 I i B W Y W x 1 Z T 0 i b D E w M C I g L z 4 8 R W 5 0 c n k g V H l w Z T 0 i U X V l c n l J R C I g V m F s d W U 9 I n M 4 Z D g z O D J h Z i 0 3 Y j R j L T R i M j g t Y T V h M y 1 j Y T Y 1 M m Z k M j A w O G I i I C 8 + P E V u d H J 5 I F R 5 c G U 9 I k F k Z G V k V G 9 E Y X R h T W 9 k Z W w i I F Z h b H V l P S J s M S I g L z 4 8 L 1 N 0 Y W J s Z U V u d H J p Z X M + P C 9 J d G V t P j x J d G V t P j x J d G V t T G 9 j Y X R p b 2 4 + P E l 0 Z W 1 U e X B l P k Z v c m 1 1 b G E 8 L 0 l 0 Z W 1 U e X B l P j x J d G V t U G F 0 a D 5 T Z W N 0 a W 9 u M S 9 z Y W Z l d H l f b W 9 u a X R v c m l u Z 1 9 k Y X R h X z E w M F 9 y b 3 d z L 1 N v d X J j Z T w v S X R l b V B h d G g + P C 9 J d G V t T G 9 j Y X R p b 2 4 + P F N 0 Y W J s Z U V u d H J p Z X M g L z 4 8 L 0 l 0 Z W 0 + P E l 0 Z W 0 + P E l 0 Z W 1 M b 2 N h d G l v b j 4 8 S X R l b V R 5 c G U + R m 9 y b X V s Y T w v S X R l b V R 5 c G U + P E l 0 Z W 1 Q Y X R o P l N l Y 3 R p b 2 4 x L 3 N h Z m V 0 e V 9 t b 2 5 p d G 9 y a W 5 n X 2 R h d G F f M T A w X 3 J v d 3 M v U H J v b W 9 0 Z W Q l M j B I Z W F k Z X J z P C 9 J d G V t U G F 0 a D 4 8 L 0 l 0 Z W 1 M b 2 N h d G l v b j 4 8 U 3 R h Y m x l R W 5 0 c m l l c y A v P j w v S X R l b T 4 8 S X R l b T 4 8 S X R l b U x v Y 2 F 0 a W 9 u P j x J d G V t V H l w Z T 5 G b 3 J t d W x h P C 9 J d G V t V H l w Z T 4 8 S X R l b V B h d G g + U 2 V j d G l v b j E v c 2 F m Z X R 5 X 2 1 v b m l 0 b 3 J p b m d f Z G F 0 Y V 8 x M D B f c m 9 3 c y 9 D a G F u Z 2 V k J T I w V H l w Z T w v S X R l b V B h d G g + P C 9 J d G V t T G 9 j Y X R p b 2 4 + P F N 0 Y W J s Z U V u d H J p Z X M g L z 4 8 L 0 l 0 Z W 0 + P E l 0 Z W 0 + P E l 0 Z W 1 M b 2 N h d G l v b j 4 8 S X R l b V R 5 c G U + R m 9 y b X V s Y T w v S X R l b V R 5 c G U + P E l 0 Z W 1 Q Y X R o P l N l Y 3 R p b 2 4 x L 3 N h Z m V 0 e V 9 t b 2 5 p d G 9 y a W 5 n X 2 R h d G F f M T A w X 3 J v d 3 M v U m V t b 3 Z l Z C U y M E N v b H V t b n M 8 L 0 l 0 Z W 1 Q Y X R o P j w v S X R l b U x v Y 2 F 0 a W 9 u P j x T d G F i b G V F b n R y a W V z I C 8 + P C 9 J d G V t P j x J d G V t P j x J d G V t T G 9 j Y X R p b 2 4 + P E l 0 Z W 1 U e X B l P k Z v c m 1 1 b G E 8 L 0 l 0 Z W 1 U e X B l P j x J d G V t U G F 0 a D 5 T Z W N 0 a W 9 u M S 9 z Y W Z l d H l f b W 9 u a X R v c m l u Z 1 9 k Y X R h X z E w M F 9 y b 3 d z L 1 N w b G l 0 J T I w Q 2 9 s d W 1 u J T I w Y n k l M j B E Z W x p b W l 0 Z X I 8 L 0 l 0 Z W 1 Q Y X R o P j w v S X R l b U x v Y 2 F 0 a W 9 u P j x T d G F i b G V F b n R y a W V z I C 8 + P C 9 J d G V t P j x J d G V t P j x J d G V t T G 9 j Y X R p b 2 4 + P E l 0 Z W 1 U e X B l P k Z v c m 1 1 b G E 8 L 0 l 0 Z W 1 U e X B l P j x J d G V t U G F 0 a D 5 T Z W N 0 a W 9 u M S 9 z Y W Z l d H l f b W 9 u a X R v c m l u Z 1 9 k Y X R h X z E w M F 9 y b 3 d z L 0 N o Y W 5 n Z W Q l M j B U e X B l M T w v S X R l b V B h d G g + P C 9 J d G V t T G 9 j Y X R p b 2 4 + P F N 0 Y W J s Z U V u d H J p Z X M g L z 4 8 L 0 l 0 Z W 0 + P E l 0 Z W 0 + P E l 0 Z W 1 M b 2 N h d G l v b j 4 8 S X R l b V R 5 c G U + R m 9 y b X V s Y T w v S X R l b V R 5 c G U + P E l 0 Z W 1 Q Y X R o P l N l Y 3 R p b 2 4 x L 3 N h Z m V 0 e V 9 t b 2 5 p d G 9 y a W 5 n X 2 R h d G F f M T A w X 3 J v d 3 M v U m V u Y W 1 l Z C U y M E N v b H V t b n M 8 L 0 l 0 Z W 1 Q Y X R o P j w v S X R l b U x v Y 2 F 0 a W 9 u P j x T d G F i b G V F b n R y a W V z I C 8 + P C 9 J d G V t P j x J d G V t P j x J d G V t T G 9 j Y X R p b 2 4 + P E l 0 Z W 1 U e X B l P k Z v c m 1 1 b G E 8 L 0 l 0 Z W 1 U e X B l P j x J d G V t U G F 0 a D 5 T Z W N 0 a W 9 u M S 9 z Y W Z l d H l f b W 9 u a X R v c m l u Z 1 9 k Y X R h X z E w M F 9 y b 3 d z L 1 N w b G l 0 J T I w Q 2 9 s d W 1 u J T I w Y n k l M j B E Z W x p b W l 0 Z X I x P C 9 J d G V t U G F 0 a D 4 8 L 0 l 0 Z W 1 M b 2 N h d G l v b j 4 8 U 3 R h Y m x l R W 5 0 c m l l c y A v P j w v S X R l b T 4 8 S X R l b T 4 8 S X R l b U x v Y 2 F 0 a W 9 u P j x J d G V t V H l w Z T 5 G b 3 J t d W x h P C 9 J d G V t V H l w Z T 4 8 S X R l b V B h d G g + U 2 V j d G l v b j E v c 2 F m Z X R 5 X 2 1 v b m l 0 b 3 J p b m d f Z G F 0 Y V 8 x M D B f c m 9 3 c y 9 D a G F u Z 2 V k J T I w V H l w Z T I 8 L 0 l 0 Z W 1 Q Y X R o P j w v S X R l b U x v Y 2 F 0 a W 9 u P j x T d G F i b G V F b n R y a W V z I C 8 + P C 9 J d G V t P j x J d G V t P j x J d G V t T G 9 j Y X R p b 2 4 + P E l 0 Z W 1 U e X B l P k Z v c m 1 1 b G E 8 L 0 l 0 Z W 1 U e X B l P j x J d G V t U G F 0 a D 5 T Z W N 0 a W 9 u M S 9 z Y W Z l d H l f b W 9 u a X R v c m l u Z 1 9 k Y X R h X z E w M F 9 y b 3 d z L 1 J l b m F t Z W Q l M j B D b 2 x 1 b W 5 z M T w v S X R l b V B h d G g + P C 9 J d G V t T G 9 j Y X R p b 2 4 + P F N 0 Y W J s Z U V u d H J p Z X M g L z 4 8 L 0 l 0 Z W 0 + P E l 0 Z W 0 + P E l 0 Z W 1 M b 2 N h d G l v b j 4 8 S X R l b V R 5 c G U + R m 9 y b X V s Y T w v S X R l b V R 5 c G U + P E l 0 Z W 1 Q Y X R o P l N l Y 3 R p b 2 4 x L 3 N h Z m V 0 e V 9 t b 2 5 p d G 9 y a W 5 n X 2 R h d G F f M T A w X 3 J v d 3 M v S W 5 z Z X J 0 Z W Q l M j B U Z X h 0 J T I w Q m V 0 d 2 V l b i U y M E R l b G l t a X R l c n M 8 L 0 l 0 Z W 1 Q Y X R o P j w v S X R l b U x v Y 2 F 0 a W 9 u P j x T d G F i b G V F b n R y a W V z I C 8 + P C 9 J d G V t P j x J d G V t P j x J d G V t T G 9 j Y X R p b 2 4 + P E l 0 Z W 1 U e X B l P k Z v c m 1 1 b G E 8 L 0 l 0 Z W 1 U e X B l P j x J d G V t U G F 0 a D 5 T Z W N 0 a W 9 u M S 9 z Y W Z l d H l f b W 9 u a X R v c m l u Z 1 9 k Y X R h X z E w M F 9 y b 3 d z L 1 J l b 3 J k Z X J l Z C U y M E N v b H V t b n M 8 L 0 l 0 Z W 1 Q Y X R o P j w v S X R l b U x v Y 2 F 0 a W 9 u P j x T d G F i b G V F b n R y a W V z I C 8 + P C 9 J d G V t P j x J d G V t P j x J d G V t T G 9 j Y X R p b 2 4 + P E l 0 Z W 1 U e X B l P k Z v c m 1 1 b G E 8 L 0 l 0 Z W 1 U e X B l P j x J d G V t U G F 0 a D 5 T Z W N 0 a W 9 u M S 9 z Y W Z l d H l f b W 9 u a X R v c m l u Z 1 9 k Y X R h X z E w M F 9 y b 3 d z L 1 J l b W 9 2 Z W Q l M j B D b 2 x 1 b W 5 z M T w v S X R l b V B h d G g + P C 9 J d G V t T G 9 j Y X R p b 2 4 + P F N 0 Y W J s Z U V u d H J p Z X M g L z 4 8 L 0 l 0 Z W 0 + P E l 0 Z W 0 + P E l 0 Z W 1 M b 2 N h d G l v b j 4 8 S X R l b V R 5 c G U + R m 9 y b X V s Y T w v S X R l b V R 5 c G U + P E l 0 Z W 1 Q Y X R o P l N l Y 3 R p b 2 4 x L 3 N h Z m V 0 e V 9 t b 2 5 p d G 9 y a W 5 n X 2 R h d G F f M T A w X 3 J v d 3 M v U m V u Y W 1 l Z C U y M E N v b H V t b n M y P C 9 J d G V t U G F 0 a D 4 8 L 0 l 0 Z W 1 M b 2 N h d G l v b j 4 8 U 3 R h Y m x l R W 5 0 c m l l c y A v P j w v S X R l b T 4 8 S X R l b T 4 8 S X R l b U x v Y 2 F 0 a W 9 u P j x J d G V t V H l w Z T 5 G b 3 J t d W x h P C 9 J d G V t V H l w Z T 4 8 S X R l b V B h d G g + U 2 V j d G l v b j E v c 2 F m Z X R 5 X 2 1 v b m l 0 b 3 J p b m d f Z G F 0 Y V 8 x M D B f c m 9 3 c y 9 J b n N l c n R l Z C U y M F R l e H Q l M j B C Z X R 3 Z W V u J T I w R G V s a W 1 p d G V y c z E 8 L 0 l 0 Z W 1 Q Y X R o P j w v S X R l b U x v Y 2 F 0 a W 9 u P j x T d G F i b G V F b n R y a W V z I C 8 + P C 9 J d G V t P j x J d G V t P j x J d G V t T G 9 j Y X R p b 2 4 + P E l 0 Z W 1 U e X B l P k Z v c m 1 1 b G E 8 L 0 l 0 Z W 1 U e X B l P j x J d G V t U G F 0 a D 5 T Z W N 0 a W 9 u M S 9 z Y W Z l d H l f b W 9 u a X R v c m l u Z 1 9 k Y X R h X z E w M F 9 y b 3 d z L 1 J l b 3 J k Z X J l Z C U y M E N v b H V t b n M x P C 9 J d G V t U G F 0 a D 4 8 L 0 l 0 Z W 1 M b 2 N h d G l v b j 4 8 U 3 R h Y m x l R W 5 0 c m l l c y A v P j w v S X R l b T 4 8 S X R l b T 4 8 S X R l b U x v Y 2 F 0 a W 9 u P j x J d G V t V H l w Z T 5 G b 3 J t d W x h P C 9 J d G V t V H l w Z T 4 8 S X R l b V B h d G g + U 2 V j d G l v b j E v c 2 F m Z X R 5 X 2 1 v b m l 0 b 3 J p b m d f Z G F 0 Y V 8 x M D B f c m 9 3 c y 9 S Z W 1 v d m V k J T I w Q 2 9 s d W 1 u c z I 8 L 0 l 0 Z W 1 Q Y X R o P j w v S X R l b U x v Y 2 F 0 a W 9 u P j x T d G F i b G V F b n R y a W V z I C 8 + P C 9 J d G V t P j x J d G V t P j x J d G V t T G 9 j Y X R p b 2 4 + P E l 0 Z W 1 U e X B l P k Z v c m 1 1 b G E 8 L 0 l 0 Z W 1 U e X B l P j x J d G V t U G F 0 a D 5 T Z W N 0 a W 9 u M S 9 z Y W Z l d H l f b W 9 u a X R v c m l u Z 1 9 k Y X R h X z E w M F 9 y b 3 d z L 1 J l b m F t Z W Q l M j B D b 2 x 1 b W 5 z M z w v S X R l b V B h d G g + P C 9 J d G V t T G 9 j Y X R p b 2 4 + P F N 0 Y W J s Z U V u d H J p Z X M g L z 4 8 L 0 l 0 Z W 0 + P E l 0 Z W 0 + P E l 0 Z W 1 M b 2 N h d G l v b j 4 8 S X R l b V R 5 c G U + R m 9 y b X V s Y T w v S X R l b V R 5 c G U + P E l 0 Z W 1 Q Y X R o P l N l Y 3 R p b 2 4 x L 3 N h Z m V 0 e V 9 t b 2 5 p d G 9 y a W 5 n X 2 R h d G F f M T A w X 3 J v d 3 M v Q W R k Z W Q l M j B D d X N 0 b 2 0 8 L 0 l 0 Z W 1 Q Y X R o P j w v S X R l b U x v Y 2 F 0 a W 9 u P j x T d G F i b G V F b n R y a W V z I C 8 + P C 9 J d G V t P j x J d G V t P j x J d G V t T G 9 j Y X R p b 2 4 + P E l 0 Z W 1 U e X B l P k Z v c m 1 1 b G E 8 L 0 l 0 Z W 1 U e X B l P j x J d G V t U G F 0 a D 5 T Z W N 0 a W 9 u M S 9 z Y W Z l d H l f b W 9 u a X R v c m l u Z 1 9 k Y X R h X z E w M F 9 y b 3 d z L 0 N o Y W 5 n Z W Q l M j B U e X B l M z w v S X R l b V B h d G g + P C 9 J d G V t T G 9 j Y X R p b 2 4 + P F N 0 Y W J s Z U V u d H J p Z X M g L z 4 8 L 0 l 0 Z W 0 + P E l 0 Z W 0 + P E l 0 Z W 1 M b 2 N h d G l v b j 4 8 S X R l b V R 5 c G U + R m 9 y b X V s Y T w v S X R l b V R 5 c G U + P E l 0 Z W 1 Q Y X R o P l N l Y 3 R p b 2 4 x L 3 N h Z m V 0 e V 9 t b 2 5 p d G 9 y a W 5 n X 2 R h d G F f M T A w X 3 J v d 3 M v U m V t b 3 Z l Z C U y M E N v b H V t b n M z P C 9 J d G V t U G F 0 a D 4 8 L 0 l 0 Z W 1 M b 2 N h d G l v b j 4 8 U 3 R h Y m x l R W 5 0 c m l l c y A v P j w v S X R l b T 4 8 S X R l b T 4 8 S X R l b U x v Y 2 F 0 a W 9 u P j x J d G V t V H l w Z T 5 G b 3 J t d W x h P C 9 J d G V t V H l w Z T 4 8 S X R l b V B h d G g + U 2 V j d G l v b j E v c 2 F m Z X R 5 X 2 1 v b m l 0 b 3 J p b m d f Z G F 0 Y V 8 x M D B f c m 9 3 c y 9 J b n N l c n R l Z C U y M E F k Z G l 0 a W 9 u P C 9 J d G V t U G F 0 a D 4 8 L 0 l 0 Z W 1 M b 2 N h d G l v b j 4 8 U 3 R h Y m x l R W 5 0 c m l l c y A v P j w v S X R l b T 4 8 S X R l b T 4 8 S X R l b U x v Y 2 F 0 a W 9 u P j x J d G V t V H l w Z T 5 G b 3 J t d W x h P C 9 J d G V t V H l w Z T 4 8 S X R l b V B h d G g + U 2 V j d G l v b j E v c 2 F m Z X R 5 X 2 1 v b m l 0 b 3 J p b m d f Z G F 0 Y V 8 x M D B f c m 9 3 c y 9 D a G F u Z 2 V k J T I w V H l w Z T Q 8 L 0 l 0 Z W 1 Q Y X R o P j w v S X R l b U x v Y 2 F 0 a W 9 u P j x T d G F i b G V F b n R y a W V z I C 8 + P C 9 J d G V t P j x J d G V t P j x J d G V t T G 9 j Y X R p b 2 4 + P E l 0 Z W 1 U e X B l P k Z v c m 1 1 b G E 8 L 0 l 0 Z W 1 U e X B l P j x J d G V t U G F 0 a D 5 T Z W N 0 a W 9 u M S 9 z Y W Z l d H l f b W 9 u a X R v c m l u Z 1 9 k Y X R h X z E w M F 9 y b 3 d z L 1 J l b m F t Z W Q l M j B D b 2 x 1 b W 5 z N D 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C 0 x M C 0 w O V Q w N T o 0 O D o z N S 4 5 N j U 5 M D Y y W i I g L z 4 8 R W 5 0 c n k g V H l w Z T 0 i R m l s b E N v b H V t b l R 5 c G V z I i B W Y W x 1 Z T 0 i c 0 F 3 P T 0 i I C 8 + P E V u d H J 5 I F R 5 c G U 9 I k Z p b G x D b 2 x 1 b W 5 O Y W 1 l c y I g V m F s d W U 9 I n N b J n F 1 b 3 Q 7 W W V h 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D a G F u Z 2 V k I F R 5 c G U u e 1 l l Y X I s M H 0 m c X V v d D t d L C Z x d W 9 0 O 0 N v b H V t b k N v d W 5 0 J n F 1 b 3 Q 7 O j E s J n F 1 b 3 Q 7 S 2 V 5 Q 2 9 s d W 1 u T m F t Z X M m c X V v d D s 6 W 1 0 s J n F 1 b 3 Q 7 Q 2 9 s d W 1 u S W R l b n R p d G l l c y Z x d W 9 0 O z p b J n F 1 b 3 Q 7 U 2 V j d G l v b j E v V G F i b G U x L 0 N o Y W 5 n Z W Q g V H l w Z S 5 7 W W V h c i w w 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0 L T E w L T A 5 V D A 2 O j E 4 O j I x L j E 4 M j E 0 N z B a I i A v P j x F b n R y e S B U e X B l P S J G a W x s Q 2 9 s d W 1 u V H l w Z X M i I F Z h b H V l P S J z Q X c 9 P S I g L z 4 8 R W 5 0 c n k g V H l w Z T 0 i R m l s b E N v b H V t b k 5 h b W V z I i B W Y W x 1 Z T 0 i c 1 s m c X V v d D t Z Z W F 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I C g y K S 9 D a G F u Z 2 V k I F R 5 c G U u e 1 l l Y X I s M H 0 m c X V v d D t d L C Z x d W 9 0 O 0 N v b H V t b k N v d W 5 0 J n F 1 b 3 Q 7 O j E s J n F 1 b 3 Q 7 S 2 V 5 Q 2 9 s d W 1 u T m F t Z X M m c X V v d D s 6 W 1 0 s J n F 1 b 3 Q 7 Q 2 9 s d W 1 u S W R l b n R p d G l l c y Z x d W 9 0 O z p b J n F 1 b 3 Q 7 U 2 V j d G l v b j E v V G F i b G U x I C g y K S 9 D a G F u Z 2 V k I F R 5 c G U u e 1 l l Y X I s M 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V G F i b G U x X 1 R h Y m x l P C 9 J d G V t U G F 0 a D 4 8 L 0 l 0 Z W 1 M b 2 N h d G l v b j 4 8 U 3 R h Y m x l R W 5 0 c m l l c y A v P j w v S X R l b T 4 8 S X R l b T 4 8 S X R l b U x v Y 2 F 0 a W 9 u P j x J d G V t V H l w Z T 5 G b 3 J t d W x h P C 9 J d G V t V H l w Z T 4 8 S X R l b V B h d G g + U 2 V j d G l v b j E v V G F i b G U x J T I w K D I p L 0 N o Y W 5 n Z W Q l M j B U e X B l P C 9 J d G V t U G F 0 a D 4 8 L 0 l 0 Z W 1 M b 2 N h d G l v b j 4 8 U 3 R h Y m x l R W 5 0 c m l l c y A v P j w v S X R l b T 4 8 L 0 l 0 Z W 1 z P j w v T G 9 j Y W x Q Y W N r Y W d l T W V 0 Y W R h d G F G a W x l P h Y A A A B Q S w U G A A A A A A A A A A A A A A A A A A A A A A A A J g E A A A E A A A D Q j J 3 f A R X R E Y x 6 A M B P w p f r A Q A A A J h S s d b h 5 o 1 M r g L p B 4 G f N H E A A A A A A g A A A A A A E G Y A A A A B A A A g A A A A q N 3 s 4 N r H i e b a L B a Q g h N 5 o q t R i J C F c S s x 2 v 6 P f n 1 l Y 8 Q A A A A A D o A A A A A C A A A g A A A A o H I c w s C v j 0 c 7 X 9 8 R 0 R V K j + o q n 5 8 U Z F f 4 i 2 a c 2 o a O x q d Q A A A A o 9 9 1 h U w B C Q 9 V F V A d h 0 I R K k n Q p 8 w h C 5 k V i n x s x O s v Y l 1 7 / v + K I J Z 6 Q o 6 h 1 J x L 4 K 5 i Y M t Z G O P V Y N o 3 g k D H h U Q 3 u x D L r 3 x m S H I E a 2 R p T 1 n c Z r l A A A A A g d K O v 6 q 0 A G N j P p K h v m q Z P V c V k g G V o N h J A a H W E M x Y v X 7 j k k e h W D C W I E F C D n U x p H Q N X h N z U 7 8 i R r Q 1 D x a D M 9 A H g g = = < / D a t a M a s h u p > 
</file>

<file path=customXml/item25.xml>��< ? x m l   v e r s i o n = " 1 . 0 "   e n c o d i n g = " U T F - 1 6 " ? > < G e m i n i   x m l n s = " h t t p : / / g e m i n i / p i v o t c u s t o m i z a t i o n / T a b l e X M L _ m e a s u r e s _ t a b l 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 C o l u m n 2 < / s t r i n g > < / k e y > < v a l u e > < i n t > 9 1 < / i n t > < / v a l u e > < / i t e m > < i t e m > < k e y > < s t r i n g > C o l u m n 3 < / s t r i n g > < / k e y > < v a l u e > < i n t > 9 1 < / i n t > < / v a l u e > < / i t e m > < i t e m > < k e y > < s t r i n g > C o l u m n 4 < / s t r i n g > < / k e y > < v a l u e > < i n t > 9 1 < / i n t > < / v a l u e > < / i t e m > < / C o l u m n W i d t h s > < C o l u m n D i s p l a y I n d e x > < i t e m > < k e y > < s t r i n g > C o l u m n 1 < / s t r i n g > < / k e y > < v a l u e > < i n t > 0 < / i n t > < / v a l u e > < / i t e m > < i t e m > < k e y > < s t r i n g > C o l u m n 2 < / s t r i n g > < / k e y > < v a l u e > < i n t > 1 < / i n t > < / v a l u e > < / i t e m > < i t e m > < k e y > < s t r i n g > C o l u m n 3 < / s t r i n g > < / k e y > < v a l u e > < i n t > 2 < / i n t > < / v a l u e > < / i t e m > < i t e m > < k e y > < s t r i n g > C o l u m n 4 < / 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4 8 a f f 9 6 d - 9 4 3 c - 4 b 4 e - 9 3 1 d - 3 0 0 9 8 e 8 8 a 1 3 8 " > < C u s t o m C o n t e n t > < ! [ C D A T A [ < ? x m l   v e r s i o n = " 1 . 0 "   e n c o d i n g = " u t f - 1 6 " ? > < S e t t i n g s > < C a l c u l a t e d F i e l d s > < i t e m > < M e a s u r e N a m e > t o d a y ' s _ d a t e < / M e a s u r e N a m e > < D i s p l a y N a m e > t o d a y ' s _ d a t e < / D i s p l a y N a m e > < V i s i b l e > F a l s e < / V i s i b l e > < / i t e m > < / C a l c u l a t e d F i e l d s > < S A H o s t H a s h > 0 < / S A H o s t H a s h > < G e m i n i F i e l d L i s t V i s i b l e > T r u e < / G e m i n i F i e l d L i s t V i s i b l e > < / S e t t i n g s > ] ] > < / C u s t o m C o n t e n t > < / G e m i n i > 
</file>

<file path=customXml/item27.xml>��< ? x m l   v e r s i o n = " 1 . 0 "   e n c o d i n g = " U T F - 1 6 " ? > < G e m i n i   x m l n s = " h t t p : / / g e m i n i / p i v o t c u s t o m i z a t i o n / T a b l e X M L _ p i p e l i n e _ d a t a _ e c 2 3 d 5 d 9 - d f c 6 - 4 1 3 c - 8 2 9 9 - b 1 2 1 1 6 f 0 a 4 9 8 " > < C u s t o m C o n t e n t > < ! [ C D A T A [ < T a b l e W i d g e t G r i d S e r i a l i z a t i o n   x m l n s : x s d = " h t t p : / / w w w . w 3 . o r g / 2 0 0 1 / X M L S c h e m a "   x m l n s : x s i = " h t t p : / / w w w . w 3 . o r g / 2 0 0 1 / X M L S c h e m a - i n s t a n c e " > < C o l u m n S u g g e s t e d T y p e   / > < C o l u m n F o r m a t   / > < C o l u m n A c c u r a c y   / > < C o l u m n C u r r e n c y S y m b o l   / > < C o l u m n P o s i t i v e P a t t e r n   / > < C o l u m n N e g a t i v e P a t t e r n   / > < C o l u m n W i d t h s > < i t e m > < k e y > < s t r i n g > P i p e l i n e   F l o w   R a t e   ( b b l / d a y ) < / s t r i n g > < / k e y > < v a l u e > < i n t > 2 1 3 < / i n t > < / v a l u e > < / i t e m > < i t e m > < k e y > < s t r i n g > P i p e l i n e   P r e s s u r e   ( p s i ) < / s t r i n g > < / k e y > < v a l u e > < i n t > 1 7 6 < / i n t > < / v a l u e > < / i t e m > < i t e m > < k e y > < s t r i n g > T e m p e r a t u r e   ( � C ) < / s t r i n g > < / k e y > < v a l u e > < i n t > 1 4 2 < / i n t > < / v a l u e > < / i t e m > < i t e m > < k e y > < s t r i n g > V i b r a t i o n   D a t a   ( H z ) < / s t r i n g > < / k e y > < v a l u e > < i n t > 1 5 2 < / i n t > < / v a l u e > < / i t e m > < i t e m > < k e y > < s t r i n g > C o r r o s i o n   R a t e   ( m m / y e a r ) < / s t r i n g > < / k e y > < v a l u e > < i n t > 1 9 7 < / i n t > < / v a l u e > < / i t e m > < i t e m > < k e y > < s t r i n g > L e a k   D e t e c t i o n   ( m A ) < / s t r i n g > < / k e y > < v a l u e > < i n t > 1 6 1 < / i n t > < / v a l u e > < / i t e m > < / C o l u m n W i d t h s > < C o l u m n D i s p l a y I n d e x > < i t e m > < k e y > < s t r i n g > P i p e l i n e   F l o w   R a t e   ( b b l / d a y ) < / s t r i n g > < / k e y > < v a l u e > < i n t > 0 < / i n t > < / v a l u e > < / i t e m > < i t e m > < k e y > < s t r i n g > P i p e l i n e   P r e s s u r e   ( p s i ) < / s t r i n g > < / k e y > < v a l u e > < i n t > 1 < / i n t > < / v a l u e > < / i t e m > < i t e m > < k e y > < s t r i n g > T e m p e r a t u r e   ( � C ) < / s t r i n g > < / k e y > < v a l u e > < i n t > 2 < / i n t > < / v a l u e > < / i t e m > < i t e m > < k e y > < s t r i n g > V i b r a t i o n   D a t a   ( H z ) < / s t r i n g > < / k e y > < v a l u e > < i n t > 3 < / i n t > < / v a l u e > < / i t e m > < i t e m > < k e y > < s t r i n g > C o r r o s i o n   R a t e   ( m m / y e a r ) < / s t r i n g > < / k e y > < v a l u e > < i n t > 4 < / i n t > < / v a l u e > < / i t e m > < i t e m > < k e y > < s t r i n g > L e a k   D e t e c t i o n   ( m A ) < / 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a n d b o x N o n E m p t y " > < C u s t o m C o n t e n t > < ! [ C D A T A [ 1 ] ] > < / C u s t o m C o n t e n t > < / G e m i n i > 
</file>

<file path=customXml/item29.xml>��< ? x m l   v e r s i o n = " 1 . 0 "   e n c o d i n g = " U T F - 1 6 " ? > < G e m i n i   x m l n s = " h t t p : / / g e m i n i / p i v o t c u s t o m i z a t i o n / C l i e n t W i n d o w X M L " > < C u s t o m C o n t e n t > < ! [ C D A T A [ m e a s u r e s _ t a b l 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1.xml>��< ? x m l   v e r s i o n = " 1 . 0 "   e n c o d i n g = " U T F - 1 6 " ? > < G e m i n i   x m l n s = " h t t p : / / g e m i n i / p i v o t c u s t o m i z a t i o n / 2 e d e 1 c c e - 5 6 1 3 - 4 9 0 2 - 9 1 6 1 - 3 6 b 7 7 3 b a 9 a f 1 " > < C u s t o m C o n t e n t > < ! [ C D A T A [ < ? x m l   v e r s i o n = " 1 . 0 "   e n c o d i n g = " u t f - 1 6 " ? > < S e t t i n g s > < C a l c u l a t e d F i e l d s > < i t e m > < M e a s u r e N a m e > t o d a y ' s _ d a t e < / M e a s u r e N a m e > < D i s p l a y N a m e > t o d a y ' s _ d a t e < / D i s p l a y N a m e > < V i s i b l e > F a l s e < / V i s i b l e > < / i t e m > < / C a l c u l a t e d F i e l d s > < S A H o s t H a s h > 0 < / S A H o s t H a s h > < G e m i n i F i e l d L i s t V i s i b l e > T r u e < / G e m i n i F i e l d L i s t V i s i b l e > < / S e t t i n g s > ] ] > < / C u s t o m C o n t e n t > < / G e m i n i > 
</file>

<file path=customXml/item32.xml>��< ? x m l   v e r s i o n = " 1 . 0 "   e n c o d i n g = " U T F - 1 6 " ? > < G e m i n i   x m l n s = " h t t p : / / g e m i n i / p i v o t c u s t o m i z a t i o n / T a b l e X M L _ p r o d u c t i o n _ e q u i p m e n t _ d a t a 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 F l o w _ R a t e _ b a r r e l s _ p e r _ d a y < / s t r i n g > < / k e y > < v a l u e > < i n t > 2 0 8 < / i n t > < / v a l u e > < / i t e m > < i t e m > < k e y > < s t r i n g > W e l l h e a d _ P r e s s u r e _ p s i < / s t r i n g > < / k e y > < v a l u e > < i n t > 1 8 1 < / i n t > < / v a l u e > < / i t e m > < i t e m > < k e y > < s t r i n g > T e m p e r a t u r e _ C < / s t r i n g > < / k e y > < v a l u e > < i n t > 1 3 1 < / i n t > < / v a l u e > < / i t e m > < i t e m > < k e y > < s t r i n g > T e m p e r a t u r e _ F < / s t r i n g > < / k e y > < v a l u e > < i n t > 1 3 0 < / i n t > < / v a l u e > < / i t e m > < i t e m > < k e y > < s t r i n g > G a s _ t o _ O i l _ R a t i o _ s c f _ p e r _ b b l < / s t r i n g > < / k e y > < v a l u e > < i n t > 2 2 0 < / i n t > < / v a l u e > < / i t e m > < i t e m > < k e y > < s t r i n g > W a t e r _ C u t _ p e r c e n t < / s t r i n g > < / k e y > < v a l u e > < i n t > 1 5 6 < / i n t > < / v a l u e > < / i t e m > < i t e m > < k e y > < s t r i n g > C h o k e _ S i z e _ i n c h e s < / s t r i n g > < / k e y > < v a l u e > < i n t > 1 5 4 < / i n t > < / v a l u e > < / i t e m > < i t e m > < k e y > < s t r i n g > C o m p r e s s o r _ O u t p u t _ c u b i c _ f e e t _ p e r _ m i n < / s t r i n g > < / k e y > < v a l u e > < i n t > 2 9 2 < / i n t > < / v a l u e > < / i t e m > < i t e m > < k e y > < s t r i n g > S e p a r a t o r _ P r e s s u r e _ p s i < / s t r i n g > < / k e y > < v a l u e > < i n t > 1 8 2 < / i n t > < / v a l u e > < / i t e m > < i t e m > < k e y > < s t r i n g > T a n k _ L e v e l _ g a l l o n s < / s t r i n g > < / k e y > < v a l u e > < i n t > 1 5 5 < / i n t > < / v a l u e > < / i t e m > < i t e m > < k e y > < s t r i n g > Y e a r < / s t r i n g > < / k e y > < v a l u e > < i n t > 6 2 < / i n t > < / v a l u e > < / i t e m > < / C o l u m n W i d t h s > < C o l u m n D i s p l a y I n d e x > < i t e m > < k e y > < s t r i n g > D a t e < / s t r i n g > < / k e y > < v a l u e > < i n t > 0 < / i n t > < / v a l u e > < / i t e m > < i t e m > < k e y > < s t r i n g > t i m e < / s t r i n g > < / k e y > < v a l u e > < i n t > 1 < / i n t > < / v a l u e > < / i t e m > < i t e m > < k e y > < s t r i n g > F l o w _ R a t e _ b a r r e l s _ p e r _ d a y < / s t r i n g > < / k e y > < v a l u e > < i n t > 2 < / i n t > < / v a l u e > < / i t e m > < i t e m > < k e y > < s t r i n g > W e l l h e a d _ P r e s s u r e _ p s i < / s t r i n g > < / k e y > < v a l u e > < i n t > 3 < / i n t > < / v a l u e > < / i t e m > < i t e m > < k e y > < s t r i n g > T e m p e r a t u r e _ C < / s t r i n g > < / k e y > < v a l u e > < i n t > 4 < / i n t > < / v a l u e > < / i t e m > < i t e m > < k e y > < s t r i n g > T e m p e r a t u r e _ F < / s t r i n g > < / k e y > < v a l u e > < i n t > 5 < / i n t > < / v a l u e > < / i t e m > < i t e m > < k e y > < s t r i n g > G a s _ t o _ O i l _ R a t i o _ s c f _ p e r _ b b l < / s t r i n g > < / k e y > < v a l u e > < i n t > 6 < / i n t > < / v a l u e > < / i t e m > < i t e m > < k e y > < s t r i n g > W a t e r _ C u t _ p e r c e n t < / s t r i n g > < / k e y > < v a l u e > < i n t > 7 < / i n t > < / v a l u e > < / i t e m > < i t e m > < k e y > < s t r i n g > C h o k e _ S i z e _ i n c h e s < / s t r i n g > < / k e y > < v a l u e > < i n t > 8 < / i n t > < / v a l u e > < / i t e m > < i t e m > < k e y > < s t r i n g > C o m p r e s s o r _ O u t p u t _ c u b i c _ f e e t _ p e r _ m i n < / s t r i n g > < / k e y > < v a l u e > < i n t > 9 < / i n t > < / v a l u e > < / i t e m > < i t e m > < k e y > < s t r i n g > S e p a r a t o r _ P r e s s u r e _ p s i < / s t r i n g > < / k e y > < v a l u e > < i n t > 1 0 < / i n t > < / v a l u e > < / i t e m > < i t e m > < k e y > < s t r i n g > T a n k _ L e v e l _ g a l l o n s < / s t r i n g > < / k e y > < v a l u e > < i n t > 1 1 < / i n t > < / v a l u e > < / i t e m > < i t e m > < k e y > < s t r i n g > Y e a r < / s t r i n g > < / k e y > < v a l u e > < i n t > 1 2 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 s a f e t y _ m o n i t o r i n g _ d a t a _ 1 0 0 _ r o w s 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 s a f e t y _ m o n i t o r i n g _ d a t a _ 1 0 0 _ r o w s 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 C o l u m n s \ H y d r o g e n S u l p h i d e _ c o n c e n t r a t i o n ( p p m ) < / K e y > < / a : K e y > < a : V a l u e   i : t y p e = " T a b l e W i d g e t B a s e V i e w S t a t e " / > < / a : K e y V a l u e O f D i a g r a m O b j e c t K e y a n y T y p e z b w N T n L X > < a : K e y V a l u e O f D i a g r a m O b j e c t K e y a n y T y p e z b w N T n L X > < a : K e y > < K e y > C o l u m n s \ m e t h a n e _ c o n c e n t r a t i o n ( p p m ) < / K e y > < / a : K e y > < a : V a l u e   i : t y p e = " T a b l e W i d g e t B a s e V i e w S t a t e " / > < / a : K e y V a l u e O f D i a g r a m O b j e c t K e y a n y T y p e z b w N T n L X > < a : K e y V a l u e O f D i a g r a m O b j e c t K e y a n y T y p e z b w N T n L X > < a : K e y > < K e y > C o l u m n s \ P R V . E v e n t s < / K e y > < / a : K e y > < a : V a l u e   i : t y p e = " T a b l e W i d g e t B a s e V i e w S t a t e " / > < / a : K e y V a l u e O f D i a g r a m O b j e c t K e y a n y T y p e z b w N T n L X > < a : K e y V a l u e O f D i a g r a m O b j e c t K e y a n y T y p e z b w N T n L X > < a : K e y > < K e y > C o l u m n s \ F i r e . S m o k e . D e t e c t i o n . . S t a t u s . < / K e y > < / a : K e y > < a : V a l u e   i : t y p e = " T a b l e W i d g e t B a s e V i e w S t a t e " / > < / a : K e y V a l u e O f D i a g r a m O b j e c t K e y a n y T y p e z b w N T n L X > < a : K e y V a l u e O f D i a g r a m O b j e c t K e y a n y T y p e z b w N T n L X > < a : K e y > < K e y > C o l u m n s \ B O P . S t a t u s < / K e y > < / a : K e y > < a : V a l u e   i : t y p e = " T a b l e W i d g e t B a s e V i e w S t a t e " / > < / a : K e y V a l u e O f D i a g r a m O b j e c t K e y a n y T y p e z b w N T n L X > < a : K e y V a l u e O f D i a g r a m O b j e c t K e y a n y T y p e z b w N T n L X > < a : K e y > < K e y > C o l u m n s \ g a s _ c o n c e n t r a t i o n ( p p m ) 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 d r i l l i n g _ e q u i p m e n t _ d a t a 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 d r i l l i n g _ e q u i p m e n t _ d a t a 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 C o l u m n s \ D r i l l _ B i t _ R P M < / K e y > < / a : K e y > < a : V a l u e   i : t y p e = " T a b l e W i d g e t B a s e V i e w S t a t e " / > < / a : K e y V a l u e O f D i a g r a m O b j e c t K e y a n y T y p e z b w N T n L X > < a : K e y V a l u e O f D i a g r a m O b j e c t K e y a n y T y p e z b w N T n L X > < a : K e y > < K e y > C o l u m n s \ W e i g h t _ o n _ B i t _ W O B _ t o n s < / K e y > < / a : K e y > < a : V a l u e   i : t y p e = " T a b l e W i d g e t B a s e V i e w S t a t e " / > < / a : K e y V a l u e O f D i a g r a m O b j e c t K e y a n y T y p e z b w N T n L X > < a : K e y V a l u e O f D i a g r a m O b j e c t K e y a n y T y p e z b w N T n L X > < a : K e y > < K e y > C o l u m n s \ R o t a r y _ T o r q u e _ l b _ f t < / K e y > < / a : K e y > < a : V a l u e   i : t y p e = " T a b l e W i d g e t B a s e V i e w S t a t e " / > < / a : K e y V a l u e O f D i a g r a m O b j e c t K e y a n y T y p e z b w N T n L X > < a : K e y V a l u e O f D i a g r a m O b j e c t K e y a n y T y p e z b w N T n L X > < a : K e y > < K e y > C o l u m n s \ D r i l l i n g _ F l u i d _ P r e s s u r e _ p s i < / K e y > < / a : K e y > < a : V a l u e   i : t y p e = " T a b l e W i d g e t B a s e V i e w S t a t e " / > < / a : K e y V a l u e O f D i a g r a m O b j e c t K e y a n y T y p e z b w N T n L X > < a : K e y V a l u e O f D i a g r a m O b j e c t K e y a n y T y p e z b w N T n L X > < a : K e y > < K e y > C o l u m n s \ M u d _ F l o w _ R a t e _ g a l _ p e r _ m i n < / K e y > < / a : K e y > < a : V a l u e   i : t y p e = " T a b l e W i d g e t B a s e V i e w S t a t e " / > < / a : K e y V a l u e O f D i a g r a m O b j e c t K e y a n y T y p e z b w N T n L X > < a : K e y V a l u e O f D i a g r a m O b j e c t K e y a n y T y p e z b w N T n L X > < a : K e y > < K e y > C o l u m n s \ P e n e t r a t i o n _ R a t e _ f t _ p e r _ h o u r < / K e y > < / a : K e y > < a : V a l u e   i : t y p e = " T a b l e W i d g e t B a s e V i e w S t a t e " / > < / a : K e y V a l u e O f D i a g r a m O b j e c t K e y a n y T y p e z b w N T n L X > < a : K e y V a l u e O f D i a g r a m O b j e c t K e y a n y T y p e z b w N T n L X > < a : K e y > < K e y > C o l u m n s \ P u m p _ S p e e d _ s t r o k e s _ p e r _ m i n < / K e y > < / a : K e y > < a : V a l u e   i : t y p e = " T a b l e W i d g e t B a s e V i e w S t a t e " / > < / a : K e y V a l u e O f D i a g r a m O b j e c t K e y a n y T y p e z b w N T n L X > < a : K e y V a l u e O f D i a g r a m O b j e c t K e y a n y T y p e z b w N T n L X > < a : K e y > < K e y > C o l u m n s \ D o w n h o l e _ T e m p e r a t u r e _ C < / K e y > < / a : K e y > < a : V a l u e   i : t y p e = " T a b l e W i d g e t B a s e V i e w S t a t e " / > < / a : K e y V a l u e O f D i a g r a m O b j e c t K e y a n y T y p e z b w N T n L X > < a : K e y V a l u e O f D i a g r a m O b j e c t K e y a n y T y p e z b w N T n L X > < a : K e y > < K e y > C o l u m n s \ D o w n h o l e _ T e m p e r a t u r e _ F < / K e y > < / a : K e y > < a : V a l u e   i : t y p e = " T a b l e W i d g e t B a s e V i e w S t a t e " / > < / a : K e y V a l u e O f D i a g r a m O b j e c t K e y a n y T y p e z b w N T n L X > < a : K e y V a l u e O f D i a g r a m O b j e c t K e y a n y T y p e z b w N T n L X > < a : K e y > < K e y > C o l u m n s \ D o w n h o l e _ V i b r a t i o n _ H z < / K e y > < / a : K e y > < a : V a l u e   i : t y p e = " T a b l e W i d g e t B a s e V i e w S t a t e " / > < / a : K e y V a l u e O f D i a g r a m O b j e c t K e y a n y T y p e z b w N T n L X > < a : K e y V a l u e O f D i a g r a m O b j e c t K e y a n y T y p e z b w N T n L X > < a : K e y > < K e y > C o l u m n s \ W e l l _ D e p t h _ f t 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 d r i l l i n g _ e q u i p m e n t _ d a t a 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 d r i l l i n g _ e q u i p m e n t _ d a t a 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 C o l u m n s \ D r i l l _ B i t _ R P M < / K e y > < / a : K e y > < a : V a l u e   i : t y p e = " T a b l e W i d g e t B a s e V i e w S t a t e " / > < / a : K e y V a l u e O f D i a g r a m O b j e c t K e y a n y T y p e z b w N T n L X > < a : K e y V a l u e O f D i a g r a m O b j e c t K e y a n y T y p e z b w N T n L X > < a : K e y > < K e y > C o l u m n s \ W e i g h t _ o n _ B i t _ W O B _ t o n s < / K e y > < / a : K e y > < a : V a l u e   i : t y p e = " T a b l e W i d g e t B a s e V i e w S t a t e " / > < / a : K e y V a l u e O f D i a g r a m O b j e c t K e y a n y T y p e z b w N T n L X > < a : K e y V a l u e O f D i a g r a m O b j e c t K e y a n y T y p e z b w N T n L X > < a : K e y > < K e y > C o l u m n s \ R o t a r y _ T o r q u e _ l b _ f t < / K e y > < / a : K e y > < a : V a l u e   i : t y p e = " T a b l e W i d g e t B a s e V i e w S t a t e " / > < / a : K e y V a l u e O f D i a g r a m O b j e c t K e y a n y T y p e z b w N T n L X > < a : K e y V a l u e O f D i a g r a m O b j e c t K e y a n y T y p e z b w N T n L X > < a : K e y > < K e y > C o l u m n s \ D r i l l i n g _ F l u i d _ P r e s s u r e _ p s i < / K e y > < / a : K e y > < a : V a l u e   i : t y p e = " T a b l e W i d g e t B a s e V i e w S t a t e " / > < / a : K e y V a l u e O f D i a g r a m O b j e c t K e y a n y T y p e z b w N T n L X > < a : K e y V a l u e O f D i a g r a m O b j e c t K e y a n y T y p e z b w N T n L X > < a : K e y > < K e y > C o l u m n s \ M u d _ F l o w _ R a t e _ g a l _ p e r _ m i n < / K e y > < / a : K e y > < a : V a l u e   i : t y p e = " T a b l e W i d g e t B a s e V i e w S t a t e " / > < / a : K e y V a l u e O f D i a g r a m O b j e c t K e y a n y T y p e z b w N T n L X > < a : K e y V a l u e O f D i a g r a m O b j e c t K e y a n y T y p e z b w N T n L X > < a : K e y > < K e y > C o l u m n s \ P e n e t r a t i o n _ R a t e _ f t _ p e r _ h o u r < / K e y > < / a : K e y > < a : V a l u e   i : t y p e = " T a b l e W i d g e t B a s e V i e w S t a t e " / > < / a : K e y V a l u e O f D i a g r a m O b j e c t K e y a n y T y p e z b w N T n L X > < a : K e y V a l u e O f D i a g r a m O b j e c t K e y a n y T y p e z b w N T n L X > < a : K e y > < K e y > C o l u m n s \ P u m p _ S p e e d _ s t r o k e s _ p e r _ m i n < / K e y > < / a : K e y > < a : V a l u e   i : t y p e = " T a b l e W i d g e t B a s e V i e w S t a t e " / > < / a : K e y V a l u e O f D i a g r a m O b j e c t K e y a n y T y p e z b w N T n L X > < a : K e y V a l u e O f D i a g r a m O b j e c t K e y a n y T y p e z b w N T n L X > < a : K e y > < K e y > C o l u m n s \ D o w n h o l e _ T e m p e r a t u r e _ F < / K e y > < / a : K e y > < a : V a l u e   i : t y p e = " T a b l e W i d g e t B a s e V i e w S t a t e " / > < / a : K e y V a l u e O f D i a g r a m O b j e c t K e y a n y T y p e z b w N T n L X > < a : K e y V a l u e O f D i a g r a m O b j e c t K e y a n y T y p e z b w N T n L X > < a : K e y > < K e y > C o l u m n s \ D o w n h o l e _ V i b r a t i o n _ H z < / K e y > < / a : K e y > < a : V a l u e   i : t y p e = " T a b l e W i d g e t B a s e V i e w S t a t e " / > < / a : K e y V a l u e O f D i a g r a m O b j e c t K e y a n y T y p e z b w N T n L X > < a : K e y V a l u e O f D i a g r a m O b j e c t K e y a n y T y p e z b w N T n L X > < a : K e y > < K e y > C o l u m n s \ W e l l _ D e p t h _ f t 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 m a i n t e n a n c e _ c o n d i t i o n _ m o n i t o r i n g _ d a t a 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 m a i n t e n a n c e _ c o n d i t i o n _ m o n i t o r i n g _ d a t a 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 C o l u m n s \ N o r m a l i z e d _ v i b r a t i o n _ l e v < / K e y > < / a : K e y > < a : V a l u e   i : t y p e = " T a b l e W i d g e t B a s e V i e w S t a t e " / > < / a : K e y V a l u e O f D i a g r a m O b j e c t K e y a n y T y p e z b w N T n L X > < a : K e y V a l u e O f D i a g r a m O b j e c t K e y a n y T y p e z b w N T n L X > < a : K e y > < K e y > C o l u m n s \ V i b r a t i o n _ L e v e l s _ H z < / K e y > < / a : K e y > < a : V a l u e   i : t y p e = " T a b l e W i d g e t B a s e V i e w S t a t e " / > < / a : K e y V a l u e O f D i a g r a m O b j e c t K e y a n y T y p e z b w N T n L X > < a : K e y V a l u e O f D i a g r a m O b j e c t K e y a n y T y p e z b w N T n L X > < a : K e y > < K e y > C o l u m n s \ O i l _ V i s c o s i t y _ c S t < / K e y > < / a : K e y > < a : V a l u e   i : t y p e = " T a b l e W i d g e t B a s e V i e w S t a t e " / > < / a : K e y V a l u e O f D i a g r a m O b j e c t K e y a n y T y p e z b w N T n L X > < a : K e y V a l u e O f D i a g r a m O b j e c t K e y a n y T y p e z b w N T n L X > < a : K e y > < K e y > C o l u m n s \ O i l _ W a t e r _ C o n t e n t _ p e r c e n t < / K e y > < / a : K e y > < a : V a l u e   i : t y p e = " T a b l e W i d g e t B a s e V i e w S t a t e " / > < / a : K e y V a l u e O f D i a g r a m O b j e c t K e y a n y T y p e z b w N T n L X > < a : K e y V a l u e O f D i a g r a m O b j e c t K e y a n y T y p e z b w N T n L X > < a : K e y > < K e y > C o l u m n s \ O i l _ P a r t i c l e _ C o u n t _ p e r _ m L < / K e y > < / a : K e y > < a : V a l u e   i : t y p e = " T a b l e W i d g e t B a s e V i e w S t a t e " / > < / a : K e y V a l u e O f D i a g r a m O b j e c t K e y a n y T y p e z b w N T n L X > < a : K e y V a l u e O f D i a g r a m O b j e c t K e y a n y T y p e z b w N T n L X > < a : K e y > < K e y > C o l u m n s \ B e a r i n g _ T e m p e r a t u r e _ C < / K e y > < / a : K e y > < a : V a l u e   i : t y p e = " T a b l e W i d g e t B a s e V i e w S t a t e " / > < / a : K e y V a l u e O f D i a g r a m O b j e c t K e y a n y T y p e z b w N T n L X > < a : K e y V a l u e O f D i a g r a m O b j e c t K e y a n y T y p e z b w N T n L X > < a : K e y > < K e y > C o l u m n s \ B e a r i n g _ T e m p e r a t u r e _ F < / K e y > < / a : K e y > < a : V a l u e   i : t y p e = " T a b l e W i d g e t B a s e V i e w S t a t e " / > < / a : K e y V a l u e O f D i a g r a m O b j e c t K e y a n y T y p e z b w N T n L X > < a : K e y V a l u e O f D i a g r a m O b j e c t K e y a n y T y p e z b w N T n L X > < a : K e y > < K e y > C o l u m n s \ M o t o r _ C u r r e n t _ a m p s < / K e y > < / a : K e y > < a : V a l u e   i : t y p e = " T a b l e W i d g e t B a s e V i e w S t a t e " / > < / a : K e y V a l u e O f D i a g r a m O b j e c t K e y a n y T y p e z b w N T n L X > < a : K e y V a l u e O f D i a g r a m O b j e c t K e y a n y T y p e z b w N T n L X > < a : K e y > < K e y > C o l u m n s \ V a l v e _ P o s i t i o n _ p e r c e n t < / K e y > < / a : K e y > < a : V a l u e   i : t y p e = " T a b l e W i d g e t B a s e V i e w S t a t e " / > < / a : K e y V a l u e O f D i a g r a m O b j e c t K e y a n y T y p e z b w N T n L X > < a : K e y V a l u e O f D i a g r a m O b j e c t K e y a n y T y p e z b w N T n L X > < a : K e y > < K e y > C o l u m n s \ P u m p _ E f f i c i e n c y _ p e r c e n t < / K e y > < / a : K e y > < a : V a l u e   i : t y p e = " T a b l e W i d g e t B a s e V i e w S t a t e " / > < / a : K e y V a l u e O f D i a g r a m O b j e c t K e y a n y T y p e z b w N T n L X > < a : K e y V a l u e O f D i a g r a m O b j e c t K e y a n y T y p e z b w N T n L X > < a : K e y > < K e y > C o l u m n s \ D o w n t i m e _ D u r a t i o n _ m i n u t e s 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 m a i n t e n a n c e _ c o n d i t i o n _ m o n i t o r i n g _ d a t a 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 m a i n t e n a n c e _ c o n d i t i o n _ m o n i t o r i n g _ d a t a 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 C o l u m n s \ V i b r a t i o n _ L e v e l s _ H z < / K e y > < / a : K e y > < a : V a l u e   i : t y p e = " T a b l e W i d g e t B a s e V i e w S t a t e " / > < / a : K e y V a l u e O f D i a g r a m O b j e c t K e y a n y T y p e z b w N T n L X > < a : K e y V a l u e O f D i a g r a m O b j e c t K e y a n y T y p e z b w N T n L X > < a : K e y > < K e y > C o l u m n s \ O i l _ V i s c o s i t y _ c S t < / K e y > < / a : K e y > < a : V a l u e   i : t y p e = " T a b l e W i d g e t B a s e V i e w S t a t e " / > < / a : K e y V a l u e O f D i a g r a m O b j e c t K e y a n y T y p e z b w N T n L X > < a : K e y V a l u e O f D i a g r a m O b j e c t K e y a n y T y p e z b w N T n L X > < a : K e y > < K e y > C o l u m n s \ O i l _ W a t e r _ C o n t e n t _ p e r c e n t < / K e y > < / a : K e y > < a : V a l u e   i : t y p e = " T a b l e W i d g e t B a s e V i e w S t a t e " / > < / a : K e y V a l u e O f D i a g r a m O b j e c t K e y a n y T y p e z b w N T n L X > < a : K e y V a l u e O f D i a g r a m O b j e c t K e y a n y T y p e z b w N T n L X > < a : K e y > < K e y > C o l u m n s \ O i l _ P a r t i c l e _ C o u n t _ p e r _ m L < / K e y > < / a : K e y > < a : V a l u e   i : t y p e = " T a b l e W i d g e t B a s e V i e w S t a t e " / > < / a : K e y V a l u e O f D i a g r a m O b j e c t K e y a n y T y p e z b w N T n L X > < a : K e y V a l u e O f D i a g r a m O b j e c t K e y a n y T y p e z b w N T n L X > < a : K e y > < K e y > C o l u m n s \ B e a r i n g _ T e m p e r a t u r e _ F < / K e y > < / a : K e y > < a : V a l u e   i : t y p e = " T a b l e W i d g e t B a s e V i e w S t a t e " / > < / a : K e y V a l u e O f D i a g r a m O b j e c t K e y a n y T y p e z b w N T n L X > < a : K e y V a l u e O f D i a g r a m O b j e c t K e y a n y T y p e z b w N T n L X > < a : K e y > < K e y > C o l u m n s \ M o t o r _ C u r r e n t _ a m p s < / K e y > < / a : K e y > < a : V a l u e   i : t y p e = " T a b l e W i d g e t B a s e V i e w S t a t e " / > < / a : K e y V a l u e O f D i a g r a m O b j e c t K e y a n y T y p e z b w N T n L X > < a : K e y V a l u e O f D i a g r a m O b j e c t K e y a n y T y p e z b w N T n L X > < a : K e y > < K e y > C o l u m n s \ V a l v e _ P o s i t i o n _ p e r c e n t < / K e y > < / a : K e y > < a : V a l u e   i : t y p e = " T a b l e W i d g e t B a s e V i e w S t a t e " / > < / a : K e y V a l u e O f D i a g r a m O b j e c t K e y a n y T y p e z b w N T n L X > < a : K e y V a l u e O f D i a g r a m O b j e c t K e y a n y T y p e z b w N T n L X > < a : K e y > < K e y > C o l u m n s \ P u m p _ E f f i c i e n c y _ p e r c e n t < / K e y > < / a : K e y > < a : V a l u e   i : t y p e = " T a b l e W i d g e t B a s e V i e w S t a t e " / > < / a : K e y V a l u e O f D i a g r a m O b j e c t K e y a n y T y p e z b w N T n L X > < a : K e y V a l u e O f D i a g r a m O b j e c t K e y a n y T y p e z b w N T n L X > < a : K e y > < K e y > C o l u m n s \ D o w n t i m e _ D u r a t i o n _ m i n u t e s 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D i a g r a m M a n a g e r . S e r i a l i z a b l e D i a g r a m > < A d a p t e r   i : t y p e = " T a b l e W i d g e t V i e w M o d e l S a n d b o x A d a p t e r " > < T a b l e N a m e > s a f e t y _ m o n i t o r i n g _ d a t a _ 1 0 0 _ r o w s 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 s a f e t y _ m o n i t o r i n g _ d a t a _ 1 0 0 _ r o w s 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 C o l u m n s \ H y d r o g e n S u l p h i d e _ c o n c e n t r a t i o n ( p p m ) < / K e y > < / a : K e y > < a : V a l u e   i : t y p e = " T a b l e W i d g e t B a s e V i e w S t a t e " / > < / a : K e y V a l u e O f D i a g r a m O b j e c t K e y a n y T y p e z b w N T n L X > < a : K e y V a l u e O f D i a g r a m O b j e c t K e y a n y T y p e z b w N T n L X > < a : K e y > < K e y > C o l u m n s \ m e t h a n e _ c o n c e n t r a t i o n ( p p m ) < / K e y > < / a : K e y > < a : V a l u e   i : t y p e = " T a b l e W i d g e t B a s e V i e w S t a t e " / > < / a : K e y V a l u e O f D i a g r a m O b j e c t K e y a n y T y p e z b w N T n L X > < a : K e y V a l u e O f D i a g r a m O b j e c t K e y a n y T y p e z b w N T n L X > < a : K e y > < K e y > C o l u m n s \ P R V . E v e n t s < / K e y > < / a : K e y > < a : V a l u e   i : t y p e = " T a b l e W i d g e t B a s e V i e w S t a t e " / > < / a : K e y V a l u e O f D i a g r a m O b j e c t K e y a n y T y p e z b w N T n L X > < a : K e y V a l u e O f D i a g r a m O b j e c t K e y a n y T y p e z b w N T n L X > < a : K e y > < K e y > C o l u m n s \ F i r e . S m o k e . D e t e c t i o n . . S t a t u s . < / K e y > < / a : K e y > < a : V a l u e   i : t y p e = " T a b l e W i d g e t B a s e V i e w S t a t e " / > < / a : K e y V a l u e O f D i a g r a m O b j e c t K e y a n y T y p e z b w N T n L X > < a : K e y V a l u e O f D i a g r a m O b j e c t K e y a n y T y p e z b w N T n L X > < a : K e y > < K e y > C o l u m n s \ B O P . S t a t u s < / K e y > < / a : K e y > < a : V a l u e   i : t y p e = " T a b l e W i d g e t B a s e V i e w S t a t e " / > < / a : K e y V a l u e O f D i a g r a m O b j e c t K e y a n y T y p e z b w N T n L X > < a : K e y V a l u e O f D i a g r a m O b j e c t K e y a n y T y p e z b w N T n L X > < a : K e y > < K e y > C o l u m n s \ g a s _ c o n c e n t r a t i o n ( p p m ) < / 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 p i p e l i n e _ d a t a 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 p i p e l i n e _ d a t a 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 C o l u m n s \ P i p e l i n e   F l o w   R a t e   ( b b l / d a y ) < / K e y > < / a : K e y > < a : V a l u e   i : t y p e = " T a b l e W i d g e t B a s e V i e w S t a t e " / > < / a : K e y V a l u e O f D i a g r a m O b j e c t K e y a n y T y p e z b w N T n L X > < a : K e y V a l u e O f D i a g r a m O b j e c t K e y a n y T y p e z b w N T n L X > < a : K e y > < K e y > C o l u m n s \ P i p e l i n e   P r e s s u r e   ( p s i ) < / K e y > < / a : K e y > < a : V a l u e   i : t y p e = " T a b l e W i d g e t B a s e V i e w S t a t e " / > < / a : K e y V a l u e O f D i a g r a m O b j e c t K e y a n y T y p e z b w N T n L X > < a : K e y V a l u e O f D i a g r a m O b j e c t K e y a n y T y p e z b w N T n L X > < a : K e y > < K e y > C o l u m n s \ T e m p e r a t u r e   ( � C ) < / K e y > < / a : K e y > < a : V a l u e   i : t y p e = " T a b l e W i d g e t B a s e V i e w S t a t e " / > < / a : K e y V a l u e O f D i a g r a m O b j e c t K e y a n y T y p e z b w N T n L X > < a : K e y V a l u e O f D i a g r a m O b j e c t K e y a n y T y p e z b w N T n L X > < a : K e y > < K e y > C o l u m n s \ V i b r a t i o n   D a t a   ( H z ) < / K e y > < / a : K e y > < a : V a l u e   i : t y p e = " T a b l e W i d g e t B a s e V i e w S t a t e " / > < / a : K e y V a l u e O f D i a g r a m O b j e c t K e y a n y T y p e z b w N T n L X > < a : K e y V a l u e O f D i a g r a m O b j e c t K e y a n y T y p e z b w N T n L X > < a : K e y > < K e y > C o l u m n s \ C o r r o s i o n   R a t e   ( m m / y e a r ) < / K e y > < / a : K e y > < a : V a l u e   i : t y p e = " T a b l e W i d g e t B a s e V i e w S t a t e " / > < / a : K e y V a l u e O f D i a g r a m O b j e c t K e y a n y T y p e z b w N T n L X > < a : K e y V a l u e O f D i a g r a m O b j e c t K e y a n y T y p e z b w N T n L X > < a : K e y > < K e y > C o l u m n s \ L e a k   D e t e c t i o n   ( m A ) 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 p r o d u c t i o n _ e q u i p m e n t _ d a t a 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 p r o d u c t i o n _ e q u i p m e n t _ d a t a 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 C o l u m n s \ F l o w _ R a t e _ b a r r e l s _ p e r _ d a y < / K e y > < / a : K e y > < a : V a l u e   i : t y p e = " T a b l e W i d g e t B a s e V i e w S t a t e " / > < / a : K e y V a l u e O f D i a g r a m O b j e c t K e y a n y T y p e z b w N T n L X > < a : K e y V a l u e O f D i a g r a m O b j e c t K e y a n y T y p e z b w N T n L X > < a : K e y > < K e y > C o l u m n s \ W e l l h e a d _ P r e s s u r e _ p s i < / K e y > < / a : K e y > < a : V a l u e   i : t y p e = " T a b l e W i d g e t B a s e V i e w S t a t e " / > < / a : K e y V a l u e O f D i a g r a m O b j e c t K e y a n y T y p e z b w N T n L X > < a : K e y V a l u e O f D i a g r a m O b j e c t K e y a n y T y p e z b w N T n L X > < a : K e y > < K e y > C o l u m n s \ T e m p e r a t u r e _ F < / K e y > < / a : K e y > < a : V a l u e   i : t y p e = " T a b l e W i d g e t B a s e V i e w S t a t e " / > < / a : K e y V a l u e O f D i a g r a m O b j e c t K e y a n y T y p e z b w N T n L X > < a : K e y V a l u e O f D i a g r a m O b j e c t K e y a n y T y p e z b w N T n L X > < a : K e y > < K e y > C o l u m n s \ G a s _ t o _ O i l _ R a t i o _ s c f _ p e r _ b b l < / K e y > < / a : K e y > < a : V a l u e   i : t y p e = " T a b l e W i d g e t B a s e V i e w S t a t e " / > < / a : K e y V a l u e O f D i a g r a m O b j e c t K e y a n y T y p e z b w N T n L X > < a : K e y V a l u e O f D i a g r a m O b j e c t K e y a n y T y p e z b w N T n L X > < a : K e y > < K e y > C o l u m n s \ W a t e r _ C u t _ p e r c e n t < / K e y > < / a : K e y > < a : V a l u e   i : t y p e = " T a b l e W i d g e t B a s e V i e w S t a t e " / > < / a : K e y V a l u e O f D i a g r a m O b j e c t K e y a n y T y p e z b w N T n L X > < a : K e y V a l u e O f D i a g r a m O b j e c t K e y a n y T y p e z b w N T n L X > < a : K e y > < K e y > C o l u m n s \ C h o k e _ S i z e _ i n c h e s < / K e y > < / a : K e y > < a : V a l u e   i : t y p e = " T a b l e W i d g e t B a s e V i e w S t a t e " / > < / a : K e y V a l u e O f D i a g r a m O b j e c t K e y a n y T y p e z b w N T n L X > < a : K e y V a l u e O f D i a g r a m O b j e c t K e y a n y T y p e z b w N T n L X > < a : K e y > < K e y > C o l u m n s \ C o m p r e s s o r _ O u t p u t _ c u b i c _ f e e t _ p e r _ m i n < / K e y > < / a : K e y > < a : V a l u e   i : t y p e = " T a b l e W i d g e t B a s e V i e w S t a t e " / > < / a : K e y V a l u e O f D i a g r a m O b j e c t K e y a n y T y p e z b w N T n L X > < a : K e y V a l u e O f D i a g r a m O b j e c t K e y a n y T y p e z b w N T n L X > < a : K e y > < K e y > C o l u m n s \ S e p a r a t o r _ P r e s s u r e _ p s i < / K e y > < / a : K e y > < a : V a l u e   i : t y p e = " T a b l e W i d g e t B a s e V i e w S t a t e " / > < / a : K e y V a l u e O f D i a g r a m O b j e c t K e y a n y T y p e z b w N T n L X > < a : K e y V a l u e O f D i a g r a m O b j e c t K e y a n y T y p e z b w N T n L X > < a : K e y > < K e y > C o l u m n s \ T a n k _ L e v e l _ g a l l o n s 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 d o w n t i m e _ c o r _ m a t r i x 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 d o w n t i m e _ c o r _ m a t r i x 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 C o l u m n s \ 1 < / 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 C o l u m n s \ 3 < / 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 C o l u m n s \ 5 < / K e y > < / a : K e y > < a : V a l u e   i : t y p e = " T a b l e W i d g e t B a s e V i e w S t a t e " / > < / a : K e y V a l u e O f D i a g r a m O b j e c t K e y a n y T y p e z b w N T n L X > < a : K e y V a l u e O f D i a g r a m O b j e c t K e y a n y T y p e z b w N T n L X > < a : K e y > < K e y > C o l u m n s \ 6 < / K e y > < / a : K e y > < a : V a l u e   i : t y p e = " T a b l e W i d g e t B a s e V i e w S t a t e " / > < / a : K e y V a l u e O f D i a g r a m O b j e c t K e y a n y T y p e z b w N T n L X > < a : K e y V a l u e O f D i a g r a m O b j e c t K e y a n y T y p e z b w N T n L X > < a : K e y > < K e y > C o l u m n s \ 7 < / K e y > < / a : K e y > < a : V a l u e   i : t y p e = " T a b l e W i d g e t B a s e V i e w S t a t e " / > < / a : K e y V a l u e O f D i a g r a m O b j e c t K e y a n y T y p e z b w N T n L X > < a : K e y V a l u e O f D i a g r a m O b j e c t K e y a n y T y p e z b w N T n L X > < a : K e y > < K e y > C o l u m n s \ 8 < / K e y > < / a : K e y > < a : V a l u e   i : t y p e = " T a b l e W i d g e t B a s e V i e w S t a t e " / > < / a : K e y V a l u e O f D i a g r a m O b j e c t K e y a n y T y p e z b w N T n L X > < a : K e y V a l u e O f D i a g r a m O b j e c t K e y a n y T y p e z b w N T n L X > < a : K e y > < K e y > C o l u m n s \ 9 < / 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 C o l u m n s \ 1 1 < / 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 C o l u m n s \ 1 3 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 m e a s u r e s _ t a b l e 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d r i l l i n g _ e q u i p m e n t _ d a t a _ d c b 1 1 c 2 2 - 9 0 0 3 - 4 d 8 8 - b 6 2 8 - 6 e 6 9 8 a 7 2 a b 3 e , p i p e l i n e _ d a t a _ e c 2 3 d 5 d 9 - d f c 6 - 4 1 3 c - 8 2 9 9 - b 1 2 1 1 6 f 0 a 4 9 8 , m a i n t e n a n c e _ c o n d i t i o n _ m o n i t o r i n g _ d a t a _ b d e a 8 3 e 2 - e 3 8 9 - 4 2 e 3 - a 4 d 2 - 6 8 4 c 4 c 5 a 2 4 8 5 , p r o d u c t i o n _ e q u i p m e n t _ d a t a _ d 5 6 7 8 b d 4 - 5 6 b 6 - 4 7 e a - 9 e 1 a - 4 8 e 8 7 5 3 8 f 4 6 4 , s a f e t y _ m o n i t o r i n g _ d a t a _ 1 0 0 _ r o w s _ d b 6 a 2 b d 7 - 1 8 1 a - 4 e 5 3 - 9 d 6 7 - 6 d a b 5 1 f 5 2 d e 2 , Y R S , s a f e t y _ m o n i t o r i n g _ d a t a _ 1 0 0 _ r o w s   1 , m a i n t e n a n c e _ c o n d i t i o n _ m o n i t o r i n g _ d a t a   1 , d o w n t i m e _ c o r _ m a t r i x , m e a s u r e s _ t a b l e ] ] > < / C u s t o m C o n t e n t > < / G e m i n i > 
</file>

<file path=customXml/item6.xml>��< ? x m l   v e r s i o n = " 1 . 0 "   e n c o d i n g = " U T F - 1 6 " ? > < G e m i n i   x m l n s = " h t t p : / / g e m i n i / p i v o t c u s t o m i z a t i o n / T a b l e X M L _ d r i l l i n g _ e q u i p m e n t _ d a t a 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 D r i l l _ B i t _ R P M < / s t r i n g > < / k e y > < v a l u e > < i n t > 1 2 1 < / i n t > < / v a l u e > < / i t e m > < i t e m > < k e y > < s t r i n g > W e i g h t _ o n _ B i t _ W O B _ t o n s < / s t r i n g > < / k e y > < v a l u e > < i n t > 1 9 9 < / i n t > < / v a l u e > < / i t e m > < i t e m > < k e y > < s t r i n g > R o t a r y _ T o r q u e _ l b _ f t < / s t r i n g > < / k e y > < v a l u e > < i n t > 1 6 1 < / i n t > < / v a l u e > < / i t e m > < i t e m > < k e y > < s t r i n g > D r i l l i n g _ F l u i d _ P r e s s u r e _ p s i < / s t r i n g > < / k e y > < v a l u e > < i n t > 2 0 5 < / i n t > < / v a l u e > < / i t e m > < i t e m > < k e y > < s t r i n g > M u d _ F l o w _ R a t e _ g a l _ p e r _ m i n < / s t r i n g > < / k e y > < v a l u e > < i n t > 2 2 0 < / i n t > < / v a l u e > < / i t e m > < i t e m > < k e y > < s t r i n g > P e n e t r a t i o n _ R a t e _ f t _ p e r _ h o u r < / s t r i n g > < / k e y > < v a l u e > < i n t > 2 2 4 < / i n t > < / v a l u e > < / i t e m > < i t e m > < k e y > < s t r i n g > P u m p _ S p e e d _ s t r o k e s _ p e r _ m i n < / s t r i n g > < / k e y > < v a l u e > < i n t > 2 2 9 < / i n t > < / v a l u e > < / i t e m > < i t e m > < k e y > < s t r i n g > D o w n h o l e _ T e m p e r a t u r e _ C < / s t r i n g > < / k e y > < v a l u e > < i n t > 2 0 2 < / i n t > < / v a l u e > < / i t e m > < i t e m > < k e y > < s t r i n g > D o w n h o l e _ T e m p e r a t u r e _ F < / s t r i n g > < / k e y > < v a l u e > < i n t > 2 0 1 < / i n t > < / v a l u e > < / i t e m > < i t e m > < k e y > < s t r i n g > D o w n h o l e _ V i b r a t i o n _ H z < / s t r i n g > < / k e y > < v a l u e > < i n t > 1 8 6 < / i n t > < / v a l u e > < / i t e m > < i t e m > < k e y > < s t r i n g > W e l l _ D e p t h _ f t < / s t r i n g > < / k e y > < v a l u e > < i n t > 1 2 5 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 t i m e < / s t r i n g > < / k e y > < v a l u e > < i n t > 1 < / i n t > < / v a l u e > < / i t e m > < i t e m > < k e y > < s t r i n g > D r i l l _ B i t _ R P M < / s t r i n g > < / k e y > < v a l u e > < i n t > 2 < / i n t > < / v a l u e > < / i t e m > < i t e m > < k e y > < s t r i n g > W e i g h t _ o n _ B i t _ W O B _ t o n s < / s t r i n g > < / k e y > < v a l u e > < i n t > 3 < / i n t > < / v a l u e > < / i t e m > < i t e m > < k e y > < s t r i n g > R o t a r y _ T o r q u e _ l b _ f t < / s t r i n g > < / k e y > < v a l u e > < i n t > 4 < / i n t > < / v a l u e > < / i t e m > < i t e m > < k e y > < s t r i n g > D r i l l i n g _ F l u i d _ P r e s s u r e _ p s i < / s t r i n g > < / k e y > < v a l u e > < i n t > 5 < / i n t > < / v a l u e > < / i t e m > < i t e m > < k e y > < s t r i n g > M u d _ F l o w _ R a t e _ g a l _ p e r _ m i n < / s t r i n g > < / k e y > < v a l u e > < i n t > 6 < / i n t > < / v a l u e > < / i t e m > < i t e m > < k e y > < s t r i n g > P e n e t r a t i o n _ R a t e _ f t _ p e r _ h o u r < / s t r i n g > < / k e y > < v a l u e > < i n t > 7 < / i n t > < / v a l u e > < / i t e m > < i t e m > < k e y > < s t r i n g > P u m p _ S p e e d _ s t r o k e s _ p e r _ m i n < / s t r i n g > < / k e y > < v a l u e > < i n t > 8 < / i n t > < / v a l u e > < / i t e m > < i t e m > < k e y > < s t r i n g > D o w n h o l e _ T e m p e r a t u r e _ C < / s t r i n g > < / k e y > < v a l u e > < i n t > 9 < / i n t > < / v a l u e > < / i t e m > < i t e m > < k e y > < s t r i n g > D o w n h o l e _ T e m p e r a t u r e _ F < / s t r i n g > < / k e y > < v a l u e > < i n t > 1 0 < / i n t > < / v a l u e > < / i t e m > < i t e m > < k e y > < s t r i n g > D o w n h o l e _ V i b r a t i o n _ H z < / s t r i n g > < / k e y > < v a l u e > < i n t > 1 1 < / i n t > < / v a l u e > < / i t e m > < i t e m > < k e y > < s t r i n g > W e l l _ D e p t h _ f t < / s t r i n g > < / k e y > < v a l u e > < i n t > 1 2 < / i n t > < / v a l u e > < / i t e m > < i t e m > < k e y > < s t r i n g > D a t e   ( Y e a r ) < / s t r i n g > < / k e y > < v a l u e > < i n t > 1 3 < / i n t > < / v a l u e > < / i t e m > < i t e m > < k e y > < s t r i n g > D a t e   ( Q u a r t e r ) < / s t r i n g > < / k e y > < v a l u e > < i n t > 1 4 < / i n t > < / v a l u e > < / i t e m > < i t e m > < k e y > < s t r i n g > D a t e   ( M o n t h   I n d e x ) < / s t r i n g > < / k e y > < v a l u e > < i n t > 1 5 < / i n t > < / v a l u e > < / i t e m > < i t e m > < k e y > < s t r i n g > D a t e 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a i n t e n a n c e _ c o n d i t i o n _ m o n i t o r i n g _ d a t a 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 t i m e < / s t r i n g > < / k e y > < v a l u e > < i n t > 6 4 < / i n t > < / v a l u e > < / i t e m > < i t e m > < k e y > < s t r i n g > N o r m a l i z e d _ v i b r a t i o n _ l e v < / s t r i n g > < / k e y > < v a l u e > < i n t > 1 9 6 < / i n t > < / v a l u e > < / i t e m > < i t e m > < k e y > < s t r i n g > V i b r a t i o n _ L e v e l s _ H z < / s t r i n g > < / k e y > < v a l u e > < i n t > 1 6 1 < / i n t > < / v a l u e > < / i t e m > < i t e m > < k e y > < s t r i n g > O i l _ V i s c o s i t y _ c S t < / s t r i n g > < / k e y > < v a l u e > < i n t > 1 4 1 < / i n t > < / v a l u e > < / i t e m > < i t e m > < k e y > < s t r i n g > O i l _ W a t e r _ C o n t e n t _ p e r c e n t < / s t r i n g > < / k e y > < v a l u e > < i n t > 2 1 0 < / i n t > < / v a l u e > < / i t e m > < i t e m > < k e y > < s t r i n g > O i l _ P a r t i c l e _ C o u n t _ p e r _ m L < / s t r i n g > < / k e y > < v a l u e > < i n t > 2 0 4 < / i n t > < / v a l u e > < / i t e m > < i t e m > < k e y > < s t r i n g > B e a r i n g _ T e m p e r a t u r e _ C < / s t r i n g > < / k e y > < v a l u e > < i n t > 1 8 5 < / i n t > < / v a l u e > < / i t e m > < i t e m > < k e y > < s t r i n g > B e a r i n g _ T e m p e r a t u r e _ F < / s t r i n g > < / k e y > < v a l u e > < i n t > 1 8 4 < / i n t > < / v a l u e > < / i t e m > < i t e m > < k e y > < s t r i n g > M o t o r _ C u r r e n t _ a m p s < / s t r i n g > < / k e y > < v a l u e > < i n t > 1 6 8 < / i n t > < / v a l u e > < / i t e m > < i t e m > < k e y > < s t r i n g > V a l v e _ P o s i t i o n _ p e r c e n t < / s t r i n g > < / k e y > < v a l u e > < i n t > 1 8 2 < / i n t > < / v a l u e > < / i t e m > < i t e m > < k e y > < s t r i n g > P u m p _ E f f i c i e n c y _ p e r c e n t < / s t r i n g > < / k e y > < v a l u e > < i n t > 1 9 2 < / i n t > < / v a l u e > < / i t e m > < i t e m > < k e y > < s t r i n g > D o w n t i m e _ D u r a t i o n _ m i n u t e s < / s t r i n g > < / k e y > < v a l u e > < i n t > 2 1 8 < / i n t > < / v a l u e > < / i t e m > < i t e m > < k e y > < s t r i n g > Y e a r < / s t r i n g > < / k e y > < v a l u e > < i n t > 6 2 < / 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 t i m e < / s t r i n g > < / k e y > < v a l u e > < i n t > 1 < / i n t > < / v a l u e > < / i t e m > < i t e m > < k e y > < s t r i n g > N o r m a l i z e d _ v i b r a t i o n _ l e v < / s t r i n g > < / k e y > < v a l u e > < i n t > 2 < / i n t > < / v a l u e > < / i t e m > < i t e m > < k e y > < s t r i n g > V i b r a t i o n _ L e v e l s _ H z < / s t r i n g > < / k e y > < v a l u e > < i n t > 3 < / i n t > < / v a l u e > < / i t e m > < i t e m > < k e y > < s t r i n g > O i l _ V i s c o s i t y _ c S t < / s t r i n g > < / k e y > < v a l u e > < i n t > 4 < / i n t > < / v a l u e > < / i t e m > < i t e m > < k e y > < s t r i n g > O i l _ W a t e r _ C o n t e n t _ p e r c e n t < / s t r i n g > < / k e y > < v a l u e > < i n t > 5 < / i n t > < / v a l u e > < / i t e m > < i t e m > < k e y > < s t r i n g > O i l _ P a r t i c l e _ C o u n t _ p e r _ m L < / s t r i n g > < / k e y > < v a l u e > < i n t > 6 < / i n t > < / v a l u e > < / i t e m > < i t e m > < k e y > < s t r i n g > B e a r i n g _ T e m p e r a t u r e _ C < / s t r i n g > < / k e y > < v a l u e > < i n t > 7 < / i n t > < / v a l u e > < / i t e m > < i t e m > < k e y > < s t r i n g > B e a r i n g _ T e m p e r a t u r e _ F < / s t r i n g > < / k e y > < v a l u e > < i n t > 8 < / i n t > < / v a l u e > < / i t e m > < i t e m > < k e y > < s t r i n g > M o t o r _ C u r r e n t _ a m p s < / s t r i n g > < / k e y > < v a l u e > < i n t > 9 < / i n t > < / v a l u e > < / i t e m > < i t e m > < k e y > < s t r i n g > V a l v e _ P o s i t i o n _ p e r c e n t < / s t r i n g > < / k e y > < v a l u e > < i n t > 1 0 < / i n t > < / v a l u e > < / i t e m > < i t e m > < k e y > < s t r i n g > P u m p _ E f f i c i e n c y _ p e r c e n t < / s t r i n g > < / k e y > < v a l u e > < i n t > 1 1 < / i n t > < / v a l u e > < / i t e m > < i t e m > < k e y > < s t r i n g > D o w n t i m e _ D u r a t i o n _ m i n u t e s < / s t r i n g > < / k e y > < v a l u e > < i n t > 1 2 < / i n t > < / v a l u e > < / i t e m > < i t e m > < k e y > < s t r i n g > Y e a r < / s t r i n g > < / k e y > < v a l u e > < i n t > 1 3 < / i n t > < / v a l u e > < / i t e m > < i t e m > < k e y > < s t r i n g > D a t e   ( Y e a r ) < / s t r i n g > < / k e y > < v a l u e > < i n t > 1 4 < / i n t > < / v a l u e > < / i t e m > < i t e m > < k e y > < s t r i n g > D a t e   ( Q u a r t e r ) < / s t r i n g > < / k e y > < v a l u e > < i n t > 1 5 < / i n t > < / v a l u e > < / i t e m > < i t e m > < k e y > < s t r i n g > D a t e   ( M o n t h   I n d e x ) < / s t r i n g > < / k e y > < v a l u e > < i n t > 1 6 < / i n t > < / v a l u e > < / i t e m > < i t e m > < k e y > < s t r i n g > D a t e   ( M o n t h ) < / 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 d r i l l i n g _ e q u i p m e n t _ d a t a _ d c b 1 1 c 2 2 - 9 0 0 3 - 4 d 8 8 - b 6 2 8 - 6 e 6 9 8 a 7 2 a b 3 e < / K e y > < V a l u e   x m l n s : a = " h t t p : / / s c h e m a s . d a t a c o n t r a c t . o r g / 2 0 0 4 / 0 7 / M i c r o s o f t . A n a l y s i s S e r v i c e s . C o m m o n " > < a : H a s F o c u s > t r u e < / a : H a s F o c u s > < a : S i z e A t D p i 9 6 > 1 1 3 < / a : S i z e A t D p i 9 6 > < a : V i s i b l e > t r u e < / a : V i s i b l e > < / V a l u e > < / K e y V a l u e O f s t r i n g S a n d b o x E d i t o r . M e a s u r e G r i d S t a t e S c d E 3 5 R y > < K e y V a l u e O f s t r i n g S a n d b o x E d i t o r . M e a s u r e G r i d S t a t e S c d E 3 5 R y > < K e y > m e a s u r e s _ t a b l e < / K e y > < V a l u e   x m l n s : a = " h t t p : / / s c h e m a s . d a t a c o n t r a c t . o r g / 2 0 0 4 / 0 7 / M i c r o s o f t . A n a l y s i s S e r v i c e s . C o m m o n " > < a : H a s F o c u s > f a l s e < / a : H a s F o c u s > < a : S i z e A t D p i 9 6 > 1 1 3 < / a : S i z e A t D p i 9 6 > < a : V i s i b l e > t r u e < / a : V i s i b l e > < / V a l u e > < / K e y V a l u e O f s t r i n g S a n d b o x E d i t o r . M e a s u r e G r i d S t a t e S c d E 3 5 R y > < K e y V a l u e O f s t r i n g S a n d b o x E d i t o r . M e a s u r e G r i d S t a t e S c d E 3 5 R y > < K e y > p i p e l i n e _ d a t a _ e c 2 3 d 5 d 9 - d f c 6 - 4 1 3 c - 8 2 9 9 - b 1 2 1 1 6 f 0 a 4 9 8 < / K e y > < V a l u e   x m l n s : a = " h t t p : / / s c h e m a s . d a t a c o n t r a c t . o r g / 2 0 0 4 / 0 7 / M i c r o s o f t . A n a l y s i s S e r v i c e s . C o m m o n " > < a : H a s F o c u s > f a l s e < / a : H a s F o c u s > < a : S i z e A t D p i 9 6 > 1 1 3 < / a : S i z e A t D p i 9 6 > < a : V i s i b l e > t r u e < / a : V i s i b l e > < / V a l u e > < / K e y V a l u e O f s t r i n g S a n d b o x E d i t o r . M e a s u r e G r i d S t a t e S c d E 3 5 R y > < K e y V a l u e O f s t r i n g S a n d b o x E d i t o r . M e a s u r e G r i d S t a t e S c d E 3 5 R y > < K e y > p r o d u c t i o n _ e q u i p m e n t _ d a t a _ d 5 6 7 8 b d 4 - 5 6 b 6 - 4 7 e a - 9 e 1 a - 4 8 e 8 7 5 3 8 f 4 6 4 < / K e y > < V a l u e   x m l n s : a = " h t t p : / / s c h e m a s . d a t a c o n t r a c t . o r g / 2 0 0 4 / 0 7 / M i c r o s o f t . A n a l y s i s S e r v i c e s . C o m m o n " > < a : H a s F o c u s > t r u e < / a : H a s F o c u s > < a : S i z e A t D p i 9 6 > 1 1 3 < / a : S i z e A t D p i 9 6 > < a : V i s i b l e > t r u e < / a : V i s i b l e > < / V a l u e > < / K e y V a l u e O f s t r i n g S a n d b o x E d i t o r . M e a s u r e G r i d S t a t e S c d E 3 5 R y > < K e y V a l u e O f s t r i n g S a n d b o x E d i t o r . M e a s u r e G r i d S t a t e S c d E 3 5 R y > < K e y > m a i n t e n a n c e _ c o n d i t i o n _ m o n i t o r i n g _ d a t a _ b d e a 8 3 e 2 - e 3 8 9 - 4 2 e 3 - a 4 d 2 - 6 8 4 c 4 c 5 a 2 4 8 5 < / K e y > < V a l u e   x m l n s : a = " h t t p : / / s c h e m a s . d a t a c o n t r a c t . o r g / 2 0 0 4 / 0 7 / M i c r o s o f t . A n a l y s i s S e r v i c e s . C o m m o n " > < a : H a s F o c u s > t r u e < / a : H a s F o c u s > < a : S i z e A t D p i 9 6 > 1 1 3 < / a : S i z e A t D p i 9 6 > < a : V i s i b l e > t r u e < / a : V i s i b l e > < / V a l u e > < / K e y V a l u e O f s t r i n g S a n d b o x E d i t o r . M e a s u r e G r i d S t a t e S c d E 3 5 R y > < K e y V a l u e O f s t r i n g S a n d b o x E d i t o r . M e a s u r e G r i d S t a t e S c d E 3 5 R y > < K e y > d o w n t i m e _ c o r _ m a t r i x < / K e y > < V a l u e   x m l n s : a = " h t t p : / / s c h e m a s . d a t a c o n t r a c t . o r g / 2 0 0 4 / 0 7 / M i c r o s o f t . A n a l y s i s S e r v i c e s . C o m m o n " > < a : H a s F o c u s > f a l s e < / a : H a s F o c u s > < a : S i z e A t D p i 9 6 > 1 1 3 < / a : S i z e A t D p i 9 6 > < a : V i s i b l e > t r u e < / a : V i s i b l e > < / V a l u e > < / K e y V a l u e O f s t r i n g S a n d b o x E d i t o r . M e a s u r e G r i d S t a t e S c d E 3 5 R y > < K e y V a l u e O f s t r i n g S a n d b o x E d i t o r . M e a s u r e G r i d S t a t e S c d E 3 5 R y > < K e y > s a f e t y _ m o n i t o r i n g _ d a t a _ 1 0 0 _ r o w s _ d b 6 a 2 b d 7 - 1 8 1 a - 4 e 5 3 - 9 d 6 7 - 6 d a b 5 1 f 5 2 d e 2 < / K e y > < V a l u e   x m l n s : a = " h t t p : / / s c h e m a s . d a t a c o n t r a c t . o r g / 2 0 0 4 / 0 7 / M i c r o s o f t . A n a l y s i s S e r v i c e s . C o m m o n " > < a : H a s F o c u s > t r u e < / a : H a s F o c u s > < a : S i z e A t D p i 9 6 > 1 1 3 < / a : S i z e A t D p i 9 6 > < a : V i s i b l e > t r u e < / a : V i s i b l e > < / V a l u e > < / K e y V a l u e O f s t r i n g S a n d b o x E d i t o r . M e a s u r e G r i d S t a t e S c d E 3 5 R y > < K e y V a l u e O f s t r i n g S a n d b o x E d i t o r . M e a s u r e G r i d S t a t e S c d E 3 5 R y > < K e y > m a i n t e n a n c e _ c o n d i t i o n _ m o n i t o r i n g _ d a t a   1 < / K e y > < V a l u e   x m l n s : a = " h t t p : / / s c h e m a s . d a t a c o n t r a c t . o r g / 2 0 0 4 / 0 7 / M i c r o s o f t . A n a l y s i s S e r v i c e s . C o m m o n " > < a : H a s F o c u s > f a l s e < / a : H a s F o c u s > < a : S i z e A t D p i 9 6 > 1 1 3 < / a : S i z e A t D p i 9 6 > < a : V i s i b l e > t r u e < / a : V i s i b l e > < / V a l u e > < / K e y V a l u e O f s t r i n g S a n d b o x E d i t o r . M e a s u r e G r i d S t a t e S c d E 3 5 R y > < K e y V a l u e O f s t r i n g S a n d b o x E d i t o r . M e a s u r e G r i d S t a t e S c d E 3 5 R y > < K e y > s a f e t y _ m o n i t o r i n g _ d a t a _ 1 0 0 _ r o w s   1 < / K e y > < V a l u e   x m l n s : a = " h t t p : / / s c h e m a s . d a t a c o n t r a c t . o r g / 2 0 0 4 / 0 7 / M i c r o s o f t . A n a l y s i s S e r v i c e s . C o m m o n " > < a : H a s F o c u s > f a l s e < / a : H a s F o c u s > < a : S i z e A t D p i 9 6 > 1 1 3 < / a : S i z e A t D p i 9 6 > < a : V i s i b l e > t r u e < / a : V i s i b l e > < / V a l u e > < / K e y V a l u e O f s t r i n g S a n d b o x E d i t o r . M e a s u r e G r i d S t a t e S c d E 3 5 R y > < K e y V a l u e O f s t r i n g S a n d b o x E d i t o r . M e a s u r e G r i d S t a t e S c d E 3 5 R y > < K e y > Y R S 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7981960-6613-48F1-A19A-0805D3BCBD04}">
  <ds:schemaRefs/>
</ds:datastoreItem>
</file>

<file path=customXml/itemProps10.xml><?xml version="1.0" encoding="utf-8"?>
<ds:datastoreItem xmlns:ds="http://schemas.openxmlformats.org/officeDocument/2006/customXml" ds:itemID="{4625FE19-74D9-40E1-9F8E-3A1339CF57B9}">
  <ds:schemaRefs/>
</ds:datastoreItem>
</file>

<file path=customXml/itemProps11.xml><?xml version="1.0" encoding="utf-8"?>
<ds:datastoreItem xmlns:ds="http://schemas.openxmlformats.org/officeDocument/2006/customXml" ds:itemID="{0CD72A07-EA5B-4BF3-819F-1334ABF935C9}">
  <ds:schemaRefs/>
</ds:datastoreItem>
</file>

<file path=customXml/itemProps12.xml><?xml version="1.0" encoding="utf-8"?>
<ds:datastoreItem xmlns:ds="http://schemas.openxmlformats.org/officeDocument/2006/customXml" ds:itemID="{6ABF6FBE-4394-4831-8110-F52344284095}">
  <ds:schemaRefs/>
</ds:datastoreItem>
</file>

<file path=customXml/itemProps13.xml><?xml version="1.0" encoding="utf-8"?>
<ds:datastoreItem xmlns:ds="http://schemas.openxmlformats.org/officeDocument/2006/customXml" ds:itemID="{BACC81CB-7783-4605-8ADD-253893F2A87B}">
  <ds:schemaRefs/>
</ds:datastoreItem>
</file>

<file path=customXml/itemProps14.xml><?xml version="1.0" encoding="utf-8"?>
<ds:datastoreItem xmlns:ds="http://schemas.openxmlformats.org/officeDocument/2006/customXml" ds:itemID="{12157F51-A44C-44D7-8A97-0F58BA640A80}">
  <ds:schemaRefs/>
</ds:datastoreItem>
</file>

<file path=customXml/itemProps15.xml><?xml version="1.0" encoding="utf-8"?>
<ds:datastoreItem xmlns:ds="http://schemas.openxmlformats.org/officeDocument/2006/customXml" ds:itemID="{40E0A204-0130-45F0-B7A5-006FC6079A4B}">
  <ds:schemaRefs/>
</ds:datastoreItem>
</file>

<file path=customXml/itemProps16.xml><?xml version="1.0" encoding="utf-8"?>
<ds:datastoreItem xmlns:ds="http://schemas.openxmlformats.org/officeDocument/2006/customXml" ds:itemID="{4B05F691-22EF-4D3C-807B-5380C03830D0}">
  <ds:schemaRefs/>
</ds:datastoreItem>
</file>

<file path=customXml/itemProps17.xml><?xml version="1.0" encoding="utf-8"?>
<ds:datastoreItem xmlns:ds="http://schemas.openxmlformats.org/officeDocument/2006/customXml" ds:itemID="{BC090FE7-FF31-4F18-B2C3-12874D19F468}">
  <ds:schemaRefs/>
</ds:datastoreItem>
</file>

<file path=customXml/itemProps18.xml><?xml version="1.0" encoding="utf-8"?>
<ds:datastoreItem xmlns:ds="http://schemas.openxmlformats.org/officeDocument/2006/customXml" ds:itemID="{8A347BD9-7547-4AB9-BA1E-C44BCBF86FBE}">
  <ds:schemaRefs/>
</ds:datastoreItem>
</file>

<file path=customXml/itemProps19.xml><?xml version="1.0" encoding="utf-8"?>
<ds:datastoreItem xmlns:ds="http://schemas.openxmlformats.org/officeDocument/2006/customXml" ds:itemID="{A4AE63DA-8535-4F69-9BF2-84B711F0E3FD}">
  <ds:schemaRefs/>
</ds:datastoreItem>
</file>

<file path=customXml/itemProps2.xml><?xml version="1.0" encoding="utf-8"?>
<ds:datastoreItem xmlns:ds="http://schemas.openxmlformats.org/officeDocument/2006/customXml" ds:itemID="{41813C65-851B-4BD3-890B-3C3AEB03ADDC}">
  <ds:schemaRefs/>
</ds:datastoreItem>
</file>

<file path=customXml/itemProps20.xml><?xml version="1.0" encoding="utf-8"?>
<ds:datastoreItem xmlns:ds="http://schemas.openxmlformats.org/officeDocument/2006/customXml" ds:itemID="{98A601A7-939C-4584-9B18-58BDA8501F5E}">
  <ds:schemaRefs/>
</ds:datastoreItem>
</file>

<file path=customXml/itemProps21.xml><?xml version="1.0" encoding="utf-8"?>
<ds:datastoreItem xmlns:ds="http://schemas.openxmlformats.org/officeDocument/2006/customXml" ds:itemID="{1189ECD6-CD34-48F9-B411-8852D4AFEEF3}">
  <ds:schemaRefs/>
</ds:datastoreItem>
</file>

<file path=customXml/itemProps22.xml><?xml version="1.0" encoding="utf-8"?>
<ds:datastoreItem xmlns:ds="http://schemas.openxmlformats.org/officeDocument/2006/customXml" ds:itemID="{EB8CC056-346A-4250-ABA6-9770D0BB6B51}">
  <ds:schemaRefs/>
</ds:datastoreItem>
</file>

<file path=customXml/itemProps23.xml><?xml version="1.0" encoding="utf-8"?>
<ds:datastoreItem xmlns:ds="http://schemas.openxmlformats.org/officeDocument/2006/customXml" ds:itemID="{5C37B856-C0CA-4E43-A4D4-62125A4236BD}">
  <ds:schemaRefs/>
</ds:datastoreItem>
</file>

<file path=customXml/itemProps24.xml><?xml version="1.0" encoding="utf-8"?>
<ds:datastoreItem xmlns:ds="http://schemas.openxmlformats.org/officeDocument/2006/customXml" ds:itemID="{253E3132-88E1-41FC-9216-C83303EA52D9}">
  <ds:schemaRefs>
    <ds:schemaRef ds:uri="http://schemas.microsoft.com/DataMashup"/>
  </ds:schemaRefs>
</ds:datastoreItem>
</file>

<file path=customXml/itemProps25.xml><?xml version="1.0" encoding="utf-8"?>
<ds:datastoreItem xmlns:ds="http://schemas.openxmlformats.org/officeDocument/2006/customXml" ds:itemID="{6C88B36B-C2EC-4139-A14B-20E005937FD5}">
  <ds:schemaRefs/>
</ds:datastoreItem>
</file>

<file path=customXml/itemProps26.xml><?xml version="1.0" encoding="utf-8"?>
<ds:datastoreItem xmlns:ds="http://schemas.openxmlformats.org/officeDocument/2006/customXml" ds:itemID="{2CCBD572-4BB7-4876-B069-F33EE1DE8B1F}">
  <ds:schemaRefs/>
</ds:datastoreItem>
</file>

<file path=customXml/itemProps27.xml><?xml version="1.0" encoding="utf-8"?>
<ds:datastoreItem xmlns:ds="http://schemas.openxmlformats.org/officeDocument/2006/customXml" ds:itemID="{CCF4A599-223F-4E4D-84C4-0641BEC5EABC}">
  <ds:schemaRefs/>
</ds:datastoreItem>
</file>

<file path=customXml/itemProps28.xml><?xml version="1.0" encoding="utf-8"?>
<ds:datastoreItem xmlns:ds="http://schemas.openxmlformats.org/officeDocument/2006/customXml" ds:itemID="{8FC99641-8D15-46FA-ACFB-429FD14BE203}">
  <ds:schemaRefs/>
</ds:datastoreItem>
</file>

<file path=customXml/itemProps29.xml><?xml version="1.0" encoding="utf-8"?>
<ds:datastoreItem xmlns:ds="http://schemas.openxmlformats.org/officeDocument/2006/customXml" ds:itemID="{C7842701-DCCA-42BA-BD93-8F64C457DE86}">
  <ds:schemaRefs/>
</ds:datastoreItem>
</file>

<file path=customXml/itemProps3.xml><?xml version="1.0" encoding="utf-8"?>
<ds:datastoreItem xmlns:ds="http://schemas.openxmlformats.org/officeDocument/2006/customXml" ds:itemID="{E4CB67E8-CF00-454F-A1AD-238D69BDDB27}">
  <ds:schemaRefs/>
</ds:datastoreItem>
</file>

<file path=customXml/itemProps30.xml><?xml version="1.0" encoding="utf-8"?>
<ds:datastoreItem xmlns:ds="http://schemas.openxmlformats.org/officeDocument/2006/customXml" ds:itemID="{E82AD4BE-CEC9-4B5C-87E5-BD02E41BDDEC}">
  <ds:schemaRefs/>
</ds:datastoreItem>
</file>

<file path=customXml/itemProps31.xml><?xml version="1.0" encoding="utf-8"?>
<ds:datastoreItem xmlns:ds="http://schemas.openxmlformats.org/officeDocument/2006/customXml" ds:itemID="{460F2C0E-34E3-41A4-9934-09D402EB3E00}">
  <ds:schemaRefs/>
</ds:datastoreItem>
</file>

<file path=customXml/itemProps32.xml><?xml version="1.0" encoding="utf-8"?>
<ds:datastoreItem xmlns:ds="http://schemas.openxmlformats.org/officeDocument/2006/customXml" ds:itemID="{7EA256BB-3DBA-4B1D-AD8F-4B92E0357805}">
  <ds:schemaRefs/>
</ds:datastoreItem>
</file>

<file path=customXml/itemProps33.xml><?xml version="1.0" encoding="utf-8"?>
<ds:datastoreItem xmlns:ds="http://schemas.openxmlformats.org/officeDocument/2006/customXml" ds:itemID="{D7374C2B-F1EE-41D6-9522-85B7BCB82EA9}">
  <ds:schemaRefs/>
</ds:datastoreItem>
</file>

<file path=customXml/itemProps34.xml><?xml version="1.0" encoding="utf-8"?>
<ds:datastoreItem xmlns:ds="http://schemas.openxmlformats.org/officeDocument/2006/customXml" ds:itemID="{2D09EA6F-202D-4BC8-A6BB-0B3C0300EFF9}">
  <ds:schemaRefs/>
</ds:datastoreItem>
</file>

<file path=customXml/itemProps4.xml><?xml version="1.0" encoding="utf-8"?>
<ds:datastoreItem xmlns:ds="http://schemas.openxmlformats.org/officeDocument/2006/customXml" ds:itemID="{9FC27408-196C-471D-9A74-C295CD420F43}">
  <ds:schemaRefs/>
</ds:datastoreItem>
</file>

<file path=customXml/itemProps5.xml><?xml version="1.0" encoding="utf-8"?>
<ds:datastoreItem xmlns:ds="http://schemas.openxmlformats.org/officeDocument/2006/customXml" ds:itemID="{76AF93F2-63C5-4CF7-8F44-5B2A4C0B3573}">
  <ds:schemaRefs/>
</ds:datastoreItem>
</file>

<file path=customXml/itemProps6.xml><?xml version="1.0" encoding="utf-8"?>
<ds:datastoreItem xmlns:ds="http://schemas.openxmlformats.org/officeDocument/2006/customXml" ds:itemID="{A232485F-01C4-44F5-B004-5CB21139A5EB}">
  <ds:schemaRefs/>
</ds:datastoreItem>
</file>

<file path=customXml/itemProps7.xml><?xml version="1.0" encoding="utf-8"?>
<ds:datastoreItem xmlns:ds="http://schemas.openxmlformats.org/officeDocument/2006/customXml" ds:itemID="{BF8F1975-9602-4937-929B-4F3A3B4EEC2B}">
  <ds:schemaRefs/>
</ds:datastoreItem>
</file>

<file path=customXml/itemProps8.xml><?xml version="1.0" encoding="utf-8"?>
<ds:datastoreItem xmlns:ds="http://schemas.openxmlformats.org/officeDocument/2006/customXml" ds:itemID="{5F928029-AE1C-4186-B0FF-0D0BFB366852}">
  <ds:schemaRefs/>
</ds:datastoreItem>
</file>

<file path=customXml/itemProps9.xml><?xml version="1.0" encoding="utf-8"?>
<ds:datastoreItem xmlns:ds="http://schemas.openxmlformats.org/officeDocument/2006/customXml" ds:itemID="{3FC138BA-B6BF-4EDE-94FD-949C71F274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Dashboard</vt:lpstr>
      <vt:lpstr>Correlation_tables</vt:lpstr>
      <vt:lpstr>Drilling_equipment_data</vt:lpstr>
      <vt:lpstr>Drilling_equipment_dictionary</vt:lpstr>
      <vt:lpstr>Drilling_equipment_pivots</vt:lpstr>
      <vt:lpstr>Years_table</vt:lpstr>
      <vt:lpstr>Pipeline_data</vt:lpstr>
      <vt:lpstr>Pipeline data dictionary</vt:lpstr>
      <vt:lpstr>Maintenance_condition_monitorin</vt:lpstr>
      <vt:lpstr>Maintenance_monitorin_dictionar</vt:lpstr>
      <vt:lpstr>Maintenance_condition_pivots</vt:lpstr>
      <vt:lpstr>Production_equipment</vt:lpstr>
      <vt:lpstr>Production_equipment_dictionary</vt:lpstr>
      <vt:lpstr>Production_equipment_pivot</vt:lpstr>
      <vt:lpstr>Safety_monitoring_data</vt:lpstr>
      <vt:lpstr>Safety_monitoring_dictionary</vt:lpstr>
      <vt:lpstr>Safety_monitoring_pivots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OUMASONS</dc:creator>
  <cp:lastModifiedBy>OUMASONS</cp:lastModifiedBy>
  <dcterms:created xsi:type="dcterms:W3CDTF">2015-06-05T18:17:20Z</dcterms:created>
  <dcterms:modified xsi:type="dcterms:W3CDTF">2024-10-22T16:00:36Z</dcterms:modified>
</cp:coreProperties>
</file>