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rystian\Desktop\workspace\MATH3800\"/>
    </mc:Choice>
  </mc:AlternateContent>
  <xr:revisionPtr revIDLastSave="0" documentId="13_ncr:1_{543A13D5-E56A-4A93-AE66-3DEC451D83AE}" xr6:coauthVersionLast="45" xr6:coauthVersionMax="45" xr10:uidLastSave="{00000000-0000-0000-0000-000000000000}"/>
  <bookViews>
    <workbookView xWindow="1500" yWindow="1500" windowWidth="19872" windowHeight="981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  <c r="H8" i="3"/>
  <c r="G8" i="3"/>
  <c r="G9" i="3"/>
  <c r="G7" i="3"/>
  <c r="F7" i="3"/>
  <c r="F8" i="3"/>
  <c r="F9" i="3"/>
  <c r="F6" i="3"/>
  <c r="E6" i="3"/>
  <c r="E7" i="3"/>
  <c r="E8" i="3"/>
  <c r="E9" i="3"/>
  <c r="E5" i="3"/>
  <c r="D5" i="3"/>
  <c r="D6" i="3"/>
  <c r="D7" i="3"/>
  <c r="D8" i="3"/>
  <c r="D9" i="3"/>
  <c r="D4" i="3"/>
  <c r="C4" i="3"/>
  <c r="C5" i="3"/>
  <c r="C6" i="3"/>
  <c r="C7" i="3"/>
  <c r="C8" i="3"/>
  <c r="C9" i="3"/>
  <c r="C3" i="3"/>
  <c r="J3" i="2"/>
  <c r="J4" i="2"/>
  <c r="J5" i="2"/>
  <c r="J6" i="2"/>
  <c r="J7" i="2"/>
  <c r="J2" i="2"/>
  <c r="H3" i="2"/>
  <c r="H4" i="2"/>
  <c r="H5" i="2"/>
  <c r="H6" i="2"/>
  <c r="H7" i="2"/>
  <c r="H2" i="2"/>
  <c r="G3" i="2"/>
  <c r="G4" i="2"/>
  <c r="G5" i="2"/>
  <c r="G6" i="2"/>
  <c r="G7" i="2"/>
  <c r="G2" i="2"/>
  <c r="C14" i="2"/>
  <c r="C13" i="2"/>
  <c r="C12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  <c r="C9" i="2"/>
  <c r="B9" i="2"/>
  <c r="J2" i="1"/>
  <c r="C9" i="1"/>
  <c r="J5" i="1" s="1"/>
  <c r="B9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E9" i="1" s="1"/>
  <c r="F7" i="1"/>
  <c r="F9" i="1" s="1"/>
  <c r="F2" i="1"/>
  <c r="E2" i="1"/>
  <c r="D2" i="1"/>
  <c r="D9" i="1" s="1"/>
  <c r="C13" i="1" s="1"/>
  <c r="D9" i="2" l="1"/>
  <c r="E9" i="2"/>
  <c r="F9" i="2"/>
  <c r="C12" i="1"/>
  <c r="J4" i="1"/>
  <c r="J3" i="1"/>
  <c r="I13" i="1" s="1"/>
  <c r="J7" i="1"/>
  <c r="J6" i="1"/>
  <c r="J9" i="2" l="1"/>
  <c r="I13" i="2"/>
  <c r="G3" i="1"/>
  <c r="H3" i="1" s="1"/>
  <c r="I3" i="1" s="1"/>
  <c r="G6" i="1"/>
  <c r="H6" i="1" s="1"/>
  <c r="I6" i="1" s="1"/>
  <c r="G4" i="1"/>
  <c r="H4" i="1" s="1"/>
  <c r="I4" i="1" s="1"/>
  <c r="G5" i="1"/>
  <c r="H5" i="1" s="1"/>
  <c r="I5" i="1" s="1"/>
  <c r="G7" i="1"/>
  <c r="H7" i="1" s="1"/>
  <c r="I7" i="1" s="1"/>
  <c r="G2" i="1"/>
  <c r="J9" i="1"/>
  <c r="I4" i="2" l="1"/>
  <c r="I5" i="2"/>
  <c r="I3" i="2"/>
  <c r="I7" i="2"/>
  <c r="I6" i="2"/>
  <c r="G9" i="1"/>
  <c r="H2" i="1"/>
  <c r="G9" i="2" l="1"/>
  <c r="I2" i="2"/>
  <c r="H9" i="2"/>
  <c r="I2" i="1"/>
  <c r="H9" i="1"/>
  <c r="I12" i="2" l="1"/>
  <c r="I9" i="2"/>
  <c r="I12" i="1"/>
  <c r="I9" i="1"/>
  <c r="I16" i="2" l="1"/>
  <c r="I14" i="2"/>
  <c r="I16" i="1"/>
  <c r="I14" i="1"/>
</calcChain>
</file>

<file path=xl/sharedStrings.xml><?xml version="1.0" encoding="utf-8"?>
<sst xmlns="http://schemas.openxmlformats.org/spreadsheetml/2006/main" count="48" uniqueCount="31">
  <si>
    <t>x</t>
  </si>
  <si>
    <t>y</t>
  </si>
  <si>
    <t>x^2</t>
  </si>
  <si>
    <t>y^2</t>
  </si>
  <si>
    <t>xy</t>
  </si>
  <si>
    <t>sums</t>
  </si>
  <si>
    <t>a</t>
  </si>
  <si>
    <t>m</t>
  </si>
  <si>
    <t>b</t>
  </si>
  <si>
    <t>y_pred</t>
  </si>
  <si>
    <t>residuals</t>
  </si>
  <si>
    <t>residuals^2</t>
  </si>
  <si>
    <t>SSE</t>
  </si>
  <si>
    <t>SST</t>
  </si>
  <si>
    <t>(y-mean y)^2</t>
  </si>
  <si>
    <t>SSR</t>
  </si>
  <si>
    <t>R^2</t>
  </si>
  <si>
    <t>y=ae^(bx)</t>
  </si>
  <si>
    <t>lny=ln(ae^(bx))</t>
  </si>
  <si>
    <t>lny=lna + ln(e^bx)</t>
  </si>
  <si>
    <t>lny=lna + bx</t>
  </si>
  <si>
    <t>lny</t>
  </si>
  <si>
    <t>xlny</t>
  </si>
  <si>
    <t>Y=b+ax</t>
  </si>
  <si>
    <t>e^b</t>
  </si>
  <si>
    <t>first</t>
  </si>
  <si>
    <t>second</t>
  </si>
  <si>
    <t>third</t>
  </si>
  <si>
    <t>fourth</t>
  </si>
  <si>
    <t>fifth</t>
  </si>
  <si>
    <t>sixth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</si>
</sst>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2.16</c:v>
                </c:pt>
                <c:pt idx="1">
                  <c:v>9.42</c:v>
                </c:pt>
                <c:pt idx="2">
                  <c:v>13.05</c:v>
                </c:pt>
                <c:pt idx="3">
                  <c:v>23.77</c:v>
                </c:pt>
                <c:pt idx="4">
                  <c:v>34.58</c:v>
                </c:pt>
                <c:pt idx="5">
                  <c:v>41.83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40F6-BF4E-E9B37306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21136"/>
        <c:axId val="375317856"/>
      </c:scatterChart>
      <c:valAx>
        <c:axId val="3753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17856"/>
        <c:crosses val="autoZero"/>
        <c:crossBetween val="midCat"/>
      </c:valAx>
      <c:valAx>
        <c:axId val="3753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17</xdr:row>
      <xdr:rowOff>81644</xdr:rowOff>
    </xdr:from>
    <xdr:to>
      <xdr:col>8</xdr:col>
      <xdr:colOff>337457</xdr:colOff>
      <xdr:row>32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12FA9-7EEE-400C-A1F1-2CB5D4BDA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70" zoomScaleNormal="70" workbookViewId="0">
      <selection activeCell="K16" sqref="A1:XFD1048576"/>
    </sheetView>
  </sheetViews>
  <sheetFormatPr defaultRowHeight="14.4" x14ac:dyDescent="0.3"/>
  <cols>
    <col min="9" max="9" width="10.109375" customWidth="1"/>
    <col min="10" max="10" width="11.554687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3">
      <c r="B2">
        <v>1</v>
      </c>
      <c r="C2">
        <v>2.16</v>
      </c>
      <c r="D2">
        <f>B2^2</f>
        <v>1</v>
      </c>
      <c r="E2">
        <f>C2^2</f>
        <v>4.6656000000000004</v>
      </c>
      <c r="F2">
        <f>B2*C2</f>
        <v>2.16</v>
      </c>
      <c r="G2">
        <f>$C$12*B2+$C$13</f>
        <v>2.1955045871559653</v>
      </c>
      <c r="H2">
        <f>C2-G2</f>
        <v>-3.5504587155965162E-2</v>
      </c>
      <c r="I2">
        <f>H2^2</f>
        <v>1.2605757091155264E-3</v>
      </c>
      <c r="J2">
        <f>(C2-$C$9/6)^2</f>
        <v>347.51173611111108</v>
      </c>
    </row>
    <row r="3" spans="1:10" x14ac:dyDescent="0.3">
      <c r="B3">
        <v>3</v>
      </c>
      <c r="C3">
        <v>9.42</v>
      </c>
      <c r="D3">
        <f t="shared" ref="D3:D7" si="0">B3^2</f>
        <v>9</v>
      </c>
      <c r="E3">
        <f t="shared" ref="E3:E7" si="1">C3^2</f>
        <v>88.736400000000003</v>
      </c>
      <c r="F3">
        <f t="shared" ref="F3:F7" si="2">B3*C3</f>
        <v>28.259999999999998</v>
      </c>
      <c r="G3">
        <f>$C$12*B3+$C$13</f>
        <v>9.3978899082568823</v>
      </c>
      <c r="H3">
        <f t="shared" ref="H3:H7" si="3">C3-G3</f>
        <v>2.2110091743117621E-2</v>
      </c>
      <c r="I3">
        <f t="shared" ref="I3:I7" si="4">H3^2</f>
        <v>4.8885615688907798E-4</v>
      </c>
      <c r="J3">
        <f>(C3-$C$9/6)^2</f>
        <v>129.5423361111111</v>
      </c>
    </row>
    <row r="4" spans="1:10" x14ac:dyDescent="0.3">
      <c r="B4">
        <v>4</v>
      </c>
      <c r="C4">
        <v>13.05</v>
      </c>
      <c r="D4">
        <f t="shared" si="0"/>
        <v>16</v>
      </c>
      <c r="E4">
        <f t="shared" si="1"/>
        <v>170.30250000000001</v>
      </c>
      <c r="F4">
        <f t="shared" si="2"/>
        <v>52.2</v>
      </c>
      <c r="G4">
        <f>$C$12*B4+$C$13</f>
        <v>12.999082568807339</v>
      </c>
      <c r="H4">
        <f t="shared" si="3"/>
        <v>5.0917431192662121E-2</v>
      </c>
      <c r="I4">
        <f t="shared" si="4"/>
        <v>2.5925847992594817E-3</v>
      </c>
      <c r="J4">
        <f>(C4-$C$9/6)^2</f>
        <v>60.08833611111109</v>
      </c>
    </row>
    <row r="5" spans="1:10" x14ac:dyDescent="0.3">
      <c r="B5">
        <v>7</v>
      </c>
      <c r="C5">
        <v>23.77</v>
      </c>
      <c r="D5">
        <f t="shared" si="0"/>
        <v>49</v>
      </c>
      <c r="E5">
        <f t="shared" si="1"/>
        <v>565.01289999999995</v>
      </c>
      <c r="F5">
        <f t="shared" si="2"/>
        <v>166.39</v>
      </c>
      <c r="G5">
        <f>$C$12*B5+$C$13</f>
        <v>23.802660550458711</v>
      </c>
      <c r="H5">
        <f t="shared" si="3"/>
        <v>-3.2660550458711413E-2</v>
      </c>
      <c r="I5">
        <f t="shared" si="4"/>
        <v>1.0667115562660342E-3</v>
      </c>
      <c r="J5">
        <f>(C5-$C$9/6)^2</f>
        <v>8.8110027777777802</v>
      </c>
    </row>
    <row r="6" spans="1:10" x14ac:dyDescent="0.3">
      <c r="B6">
        <v>10</v>
      </c>
      <c r="C6">
        <v>34.58</v>
      </c>
      <c r="D6">
        <f t="shared" si="0"/>
        <v>100</v>
      </c>
      <c r="E6">
        <f t="shared" si="1"/>
        <v>1195.7764</v>
      </c>
      <c r="F6">
        <f t="shared" si="2"/>
        <v>345.79999999999995</v>
      </c>
      <c r="G6">
        <f>$C$12*B6+$C$13</f>
        <v>34.60623853211009</v>
      </c>
      <c r="H6">
        <f t="shared" si="3"/>
        <v>-2.6238532110092194E-2</v>
      </c>
      <c r="I6">
        <f t="shared" si="4"/>
        <v>6.8846056729233909E-4</v>
      </c>
      <c r="J6">
        <f>(C6-$C$9/6)^2</f>
        <v>189.84246944444442</v>
      </c>
    </row>
    <row r="7" spans="1:10" x14ac:dyDescent="0.3">
      <c r="B7">
        <v>12</v>
      </c>
      <c r="C7">
        <v>41.83</v>
      </c>
      <c r="D7">
        <f t="shared" si="0"/>
        <v>144</v>
      </c>
      <c r="E7">
        <f t="shared" si="1"/>
        <v>1749.7488999999998</v>
      </c>
      <c r="F7">
        <f t="shared" si="2"/>
        <v>501.96</v>
      </c>
      <c r="G7">
        <f>$C$12*B7+$C$13</f>
        <v>41.808623853211003</v>
      </c>
      <c r="H7">
        <f t="shared" si="3"/>
        <v>2.1376146788995243E-2</v>
      </c>
      <c r="I7">
        <f t="shared" si="4"/>
        <v>4.5693965154467163E-4</v>
      </c>
      <c r="J7">
        <f>(C7-$C$9/6)^2</f>
        <v>442.19080277777772</v>
      </c>
    </row>
    <row r="9" spans="1:10" x14ac:dyDescent="0.3">
      <c r="A9" s="1" t="s">
        <v>5</v>
      </c>
      <c r="B9">
        <f>SUM(B2:B7)</f>
        <v>37</v>
      </c>
      <c r="C9">
        <f>SUM(C2:C7)</f>
        <v>124.81</v>
      </c>
      <c r="D9">
        <f>SUM(D2:D7)</f>
        <v>319</v>
      </c>
      <c r="E9">
        <f>SUM(E2:E7)</f>
        <v>3774.2426999999998</v>
      </c>
      <c r="F9">
        <f>SUM(F2:F7)</f>
        <v>1096.77</v>
      </c>
      <c r="G9">
        <f>SUM(G2:G7)</f>
        <v>124.81</v>
      </c>
      <c r="H9">
        <f>SUM(H2:H7)</f>
        <v>6.2172489379008766E-15</v>
      </c>
      <c r="I9">
        <f>SUM(I2:I7)</f>
        <v>6.554128440367131E-3</v>
      </c>
      <c r="J9">
        <f>SUM(J2:J7)</f>
        <v>1177.9866833333331</v>
      </c>
    </row>
    <row r="10" spans="1:10" x14ac:dyDescent="0.3">
      <c r="A10" s="1" t="s">
        <v>7</v>
      </c>
      <c r="B10">
        <v>6</v>
      </c>
    </row>
    <row r="12" spans="1:10" x14ac:dyDescent="0.3">
      <c r="B12" s="1" t="s">
        <v>6</v>
      </c>
      <c r="C12">
        <f>(B10*F9-B9*C9)/(B10*D9-B9^2)</f>
        <v>3.6011926605504581</v>
      </c>
      <c r="H12" s="1" t="s">
        <v>12</v>
      </c>
      <c r="I12">
        <f>SUM(I2:I7)</f>
        <v>6.554128440367131E-3</v>
      </c>
    </row>
    <row r="13" spans="1:10" x14ac:dyDescent="0.3">
      <c r="B13" s="1" t="s">
        <v>8</v>
      </c>
      <c r="C13">
        <f>(D9*C9-F9*B9)/(B10*D9-B9^2)</f>
        <v>-1.4056880733944928</v>
      </c>
      <c r="H13" s="1" t="s">
        <v>13</v>
      </c>
      <c r="I13">
        <f>SUM(J2:J7)</f>
        <v>1177.9866833333331</v>
      </c>
    </row>
    <row r="14" spans="1:10" x14ac:dyDescent="0.3">
      <c r="H14" s="1" t="s">
        <v>15</v>
      </c>
      <c r="I14">
        <f>I13-I12</f>
        <v>1177.9801292048928</v>
      </c>
    </row>
    <row r="16" spans="1:10" x14ac:dyDescent="0.3">
      <c r="H16" s="1" t="s">
        <v>16</v>
      </c>
      <c r="I16">
        <f>1-I12/I13</f>
        <v>0.99999443616083861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2AD5-4A74-46B4-A044-9DDF85BD1B47}">
  <dimension ref="A1:J16"/>
  <sheetViews>
    <sheetView workbookViewId="0">
      <selection activeCell="E13" sqref="E13"/>
    </sheetView>
  </sheetViews>
  <sheetFormatPr defaultRowHeight="14.4" x14ac:dyDescent="0.3"/>
  <cols>
    <col min="1" max="1" width="16.6640625" customWidth="1"/>
    <col min="9" max="9" width="10.109375" customWidth="1"/>
    <col min="10" max="10" width="11.5546875" customWidth="1"/>
  </cols>
  <sheetData>
    <row r="1" spans="1:10" x14ac:dyDescent="0.3">
      <c r="B1" s="1" t="s">
        <v>0</v>
      </c>
      <c r="C1" s="1" t="s">
        <v>1</v>
      </c>
      <c r="D1" s="1" t="s">
        <v>21</v>
      </c>
      <c r="E1" s="1" t="s">
        <v>2</v>
      </c>
      <c r="F1" s="1" t="s">
        <v>22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3">
      <c r="A2" t="s">
        <v>17</v>
      </c>
      <c r="B2">
        <v>0.5</v>
      </c>
      <c r="C2">
        <v>0.42499999999999999</v>
      </c>
      <c r="D2">
        <f>LN(C2)</f>
        <v>-0.8556661100577202</v>
      </c>
      <c r="E2">
        <f>B2^2</f>
        <v>0.25</v>
      </c>
      <c r="F2">
        <f>B2*D2</f>
        <v>-0.4278330550288601</v>
      </c>
      <c r="G2">
        <f>$C$12*B2+$C$13</f>
        <v>-0.85392484606245833</v>
      </c>
      <c r="H2">
        <f>D2-G2</f>
        <v>-1.7412639952618658E-3</v>
      </c>
      <c r="I2">
        <f>H2^2</f>
        <v>3.0320003011953149E-6</v>
      </c>
      <c r="J2">
        <f>(D2-$D$9/6)^2</f>
        <v>1.1061198621843054</v>
      </c>
    </row>
    <row r="3" spans="1:10" x14ac:dyDescent="0.3">
      <c r="A3" t="s">
        <v>18</v>
      </c>
      <c r="B3">
        <v>1</v>
      </c>
      <c r="C3">
        <v>0.60499999999999998</v>
      </c>
      <c r="D3">
        <f t="shared" ref="D3:D7" si="0">LN(C3)</f>
        <v>-0.50252682095129564</v>
      </c>
      <c r="E3">
        <f t="shared" ref="E3:E7" si="1">B3^2</f>
        <v>1</v>
      </c>
      <c r="F3">
        <f t="shared" ref="F3:F7" si="2">B3*D3</f>
        <v>-0.50252682095129564</v>
      </c>
      <c r="G3">
        <f t="shared" ref="G3:G7" si="3">$C$12*B3+$C$13</f>
        <v>-0.5039311569562519</v>
      </c>
      <c r="H3">
        <f t="shared" ref="H3:H7" si="4">D3-G3</f>
        <v>1.4043360049562637E-3</v>
      </c>
      <c r="I3">
        <f t="shared" ref="I3:I7" si="5">H3^2</f>
        <v>1.9721596148165188E-6</v>
      </c>
      <c r="J3">
        <f t="shared" ref="J3:J7" si="6">(D3-$D$9/6)^2</f>
        <v>0.48801826685982508</v>
      </c>
    </row>
    <row r="4" spans="1:10" x14ac:dyDescent="0.3">
      <c r="A4" t="s">
        <v>19</v>
      </c>
      <c r="B4">
        <v>1.7</v>
      </c>
      <c r="C4">
        <v>0.98699999999999999</v>
      </c>
      <c r="D4">
        <f t="shared" si="0"/>
        <v>-1.3085239548655481E-2</v>
      </c>
      <c r="E4">
        <f t="shared" si="1"/>
        <v>2.8899999999999997</v>
      </c>
      <c r="F4">
        <f t="shared" si="2"/>
        <v>-2.2244907232714318E-2</v>
      </c>
      <c r="G4">
        <f t="shared" si="3"/>
        <v>-1.3939992207562923E-2</v>
      </c>
      <c r="H4">
        <f t="shared" si="4"/>
        <v>8.5475265890744279E-4</v>
      </c>
      <c r="I4">
        <f t="shared" si="5"/>
        <v>7.3060210790934319E-7</v>
      </c>
      <c r="J4">
        <f t="shared" si="6"/>
        <v>4.3740150627572583E-2</v>
      </c>
    </row>
    <row r="5" spans="1:10" x14ac:dyDescent="0.3">
      <c r="A5" t="s">
        <v>20</v>
      </c>
      <c r="B5">
        <v>2.2000000000000002</v>
      </c>
      <c r="C5">
        <v>1.4</v>
      </c>
      <c r="D5">
        <f t="shared" si="0"/>
        <v>0.33647223662121289</v>
      </c>
      <c r="E5">
        <f t="shared" si="1"/>
        <v>4.8400000000000007</v>
      </c>
      <c r="F5">
        <f t="shared" si="2"/>
        <v>0.7402389205666684</v>
      </c>
      <c r="G5">
        <f t="shared" si="3"/>
        <v>0.33605369689864362</v>
      </c>
      <c r="H5">
        <f t="shared" si="4"/>
        <v>4.1853972256927774E-4</v>
      </c>
      <c r="I5">
        <f t="shared" si="5"/>
        <v>1.7517549936836797E-7</v>
      </c>
      <c r="J5">
        <f t="shared" si="6"/>
        <v>1.9716657370998494E-2</v>
      </c>
    </row>
    <row r="6" spans="1:10" x14ac:dyDescent="0.3">
      <c r="A6" t="s">
        <v>23</v>
      </c>
      <c r="B6">
        <v>3</v>
      </c>
      <c r="C6">
        <v>2.448</v>
      </c>
      <c r="D6">
        <f t="shared" si="0"/>
        <v>0.89527136465007962</v>
      </c>
      <c r="E6">
        <f t="shared" si="1"/>
        <v>9</v>
      </c>
      <c r="F6">
        <f t="shared" si="2"/>
        <v>2.6858140939502388</v>
      </c>
      <c r="G6">
        <f t="shared" si="3"/>
        <v>0.89604359946857404</v>
      </c>
      <c r="H6">
        <f t="shared" si="4"/>
        <v>-7.7223481849442166E-4</v>
      </c>
      <c r="I6">
        <f t="shared" si="5"/>
        <v>5.9634661489511235E-7</v>
      </c>
      <c r="J6">
        <f t="shared" si="6"/>
        <v>0.48890181675137823</v>
      </c>
    </row>
    <row r="7" spans="1:10" x14ac:dyDescent="0.3">
      <c r="B7">
        <v>3.6</v>
      </c>
      <c r="C7">
        <v>3.7280000000000002</v>
      </c>
      <c r="D7">
        <f t="shared" si="0"/>
        <v>1.3158718968233447</v>
      </c>
      <c r="E7">
        <f t="shared" si="1"/>
        <v>12.96</v>
      </c>
      <c r="F7">
        <f t="shared" si="2"/>
        <v>4.7371388285640412</v>
      </c>
      <c r="G7">
        <f t="shared" si="3"/>
        <v>1.3160360263960218</v>
      </c>
      <c r="H7">
        <f t="shared" si="4"/>
        <v>-1.6412957267708528E-4</v>
      </c>
      <c r="I7">
        <f t="shared" si="5"/>
        <v>2.6938516627162618E-8</v>
      </c>
      <c r="J7">
        <f t="shared" si="6"/>
        <v>1.2539871472459883</v>
      </c>
    </row>
    <row r="9" spans="1:10" x14ac:dyDescent="0.3">
      <c r="A9" s="1" t="s">
        <v>5</v>
      </c>
      <c r="B9">
        <f>SUM(B2:B7)</f>
        <v>12</v>
      </c>
      <c r="C9">
        <f>SUM(C2:C7)</f>
        <v>9.593</v>
      </c>
      <c r="D9">
        <f>SUM(D2:D7)</f>
        <v>1.176337327536966</v>
      </c>
      <c r="E9">
        <f>SUM(E2:E7)</f>
        <v>30.94</v>
      </c>
      <c r="F9">
        <f>SUM(F2:F7)</f>
        <v>7.2105870598680788</v>
      </c>
      <c r="G9">
        <f>SUM(G2:G7)</f>
        <v>1.1763373275369664</v>
      </c>
      <c r="H9">
        <f>SUM(H2:H7)</f>
        <v>-3.8857805861880479E-16</v>
      </c>
      <c r="I9">
        <f>SUM(I2:I7)</f>
        <v>6.5332226548118199E-6</v>
      </c>
      <c r="J9">
        <f>SUM(J2:J7)</f>
        <v>3.4004839010400683</v>
      </c>
    </row>
    <row r="10" spans="1:10" x14ac:dyDescent="0.3">
      <c r="A10" s="1" t="s">
        <v>7</v>
      </c>
      <c r="B10">
        <v>6</v>
      </c>
    </row>
    <row r="12" spans="1:10" x14ac:dyDescent="0.3">
      <c r="B12" s="1" t="s">
        <v>6</v>
      </c>
      <c r="C12">
        <f>(B10*F9-B9*D9)/(B10*E9-B9^2)</f>
        <v>0.69998737821241286</v>
      </c>
      <c r="H12" s="1" t="s">
        <v>12</v>
      </c>
      <c r="I12">
        <f>SUM(I2:I7)</f>
        <v>6.5332226548118199E-6</v>
      </c>
    </row>
    <row r="13" spans="1:10" x14ac:dyDescent="0.3">
      <c r="B13" s="1" t="s">
        <v>8</v>
      </c>
      <c r="C13">
        <f>(E9*D9-F9*B9)/(B10*E9-B9^2)</f>
        <v>-1.2039185351686648</v>
      </c>
      <c r="H13" s="1" t="s">
        <v>13</v>
      </c>
      <c r="I13">
        <f>SUM(J2:J7)</f>
        <v>3.4004839010400683</v>
      </c>
    </row>
    <row r="14" spans="1:10" x14ac:dyDescent="0.3">
      <c r="B14" s="1" t="s">
        <v>24</v>
      </c>
      <c r="C14">
        <f>EXP(C13)</f>
        <v>0.30001628118896057</v>
      </c>
      <c r="H14" s="1" t="s">
        <v>15</v>
      </c>
      <c r="I14">
        <f>I13-I12</f>
        <v>3.4004773678174134</v>
      </c>
    </row>
    <row r="16" spans="1:10" x14ac:dyDescent="0.3">
      <c r="H16" s="1" t="s">
        <v>16</v>
      </c>
      <c r="I16">
        <f>1-I12/I13</f>
        <v>0.99999807873736657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83D1-623C-4772-AB61-F27D74EB4A4E}">
  <dimension ref="A1:H9"/>
  <sheetViews>
    <sheetView tabSelected="1" workbookViewId="0">
      <selection activeCell="I1" sqref="I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3">
      <c r="A2">
        <v>0</v>
      </c>
      <c r="B2">
        <v>1</v>
      </c>
    </row>
    <row r="3" spans="1:8" x14ac:dyDescent="0.3">
      <c r="A3">
        <v>1</v>
      </c>
      <c r="B3">
        <v>4.5</v>
      </c>
      <c r="C3">
        <f>B3-B2</f>
        <v>3.5</v>
      </c>
    </row>
    <row r="4" spans="1:8" x14ac:dyDescent="0.3">
      <c r="A4">
        <v>2</v>
      </c>
      <c r="B4">
        <v>20</v>
      </c>
      <c r="C4">
        <f t="shared" ref="C4:D9" si="0">B4-B3</f>
        <v>15.5</v>
      </c>
      <c r="D4">
        <f>(C4-C3)/2</f>
        <v>6</v>
      </c>
    </row>
    <row r="5" spans="1:8" x14ac:dyDescent="0.3">
      <c r="A5">
        <v>3</v>
      </c>
      <c r="B5">
        <v>90</v>
      </c>
      <c r="C5">
        <f t="shared" si="0"/>
        <v>70</v>
      </c>
      <c r="D5">
        <f t="shared" ref="D5:D9" si="1">(C5-C4)/2</f>
        <v>27.25</v>
      </c>
      <c r="E5">
        <f>(D5-D4)/3</f>
        <v>7.083333333333333</v>
      </c>
    </row>
    <row r="6" spans="1:8" x14ac:dyDescent="0.3">
      <c r="A6">
        <v>4</v>
      </c>
      <c r="B6">
        <v>403</v>
      </c>
      <c r="C6">
        <f t="shared" si="0"/>
        <v>313</v>
      </c>
      <c r="D6">
        <f t="shared" si="1"/>
        <v>121.5</v>
      </c>
      <c r="E6">
        <f t="shared" ref="E6:E9" si="2">(D6-D5)/3</f>
        <v>31.416666666666668</v>
      </c>
      <c r="F6">
        <f>(E6-E5)/4</f>
        <v>6.0833333333333339</v>
      </c>
    </row>
    <row r="7" spans="1:8" x14ac:dyDescent="0.3">
      <c r="A7">
        <v>5</v>
      </c>
      <c r="B7">
        <v>1808</v>
      </c>
      <c r="C7">
        <f t="shared" si="0"/>
        <v>1405</v>
      </c>
      <c r="D7">
        <f t="shared" si="1"/>
        <v>546</v>
      </c>
      <c r="E7">
        <f t="shared" si="2"/>
        <v>141.5</v>
      </c>
      <c r="F7">
        <f t="shared" ref="F7:F9" si="3">(E7-E6)/4</f>
        <v>27.520833333333332</v>
      </c>
      <c r="G7">
        <f>(F7-F6)/5</f>
        <v>4.2874999999999996</v>
      </c>
    </row>
    <row r="8" spans="1:8" x14ac:dyDescent="0.3">
      <c r="A8">
        <v>6</v>
      </c>
      <c r="B8">
        <v>8103</v>
      </c>
      <c r="C8">
        <f t="shared" si="0"/>
        <v>6295</v>
      </c>
      <c r="D8">
        <f t="shared" si="1"/>
        <v>2445</v>
      </c>
      <c r="E8">
        <f t="shared" si="2"/>
        <v>633</v>
      </c>
      <c r="F8">
        <f t="shared" si="3"/>
        <v>122.875</v>
      </c>
      <c r="G8">
        <f t="shared" ref="G8:G9" si="4">(F8-F7)/5</f>
        <v>19.070833333333333</v>
      </c>
      <c r="H8">
        <f>(G8-G7)/6</f>
        <v>2.463888888888889</v>
      </c>
    </row>
    <row r="9" spans="1:8" x14ac:dyDescent="0.3">
      <c r="A9">
        <v>7</v>
      </c>
      <c r="B9">
        <v>36316</v>
      </c>
      <c r="C9">
        <f t="shared" si="0"/>
        <v>28213</v>
      </c>
      <c r="D9">
        <f t="shared" si="1"/>
        <v>10959</v>
      </c>
      <c r="E9">
        <f t="shared" si="2"/>
        <v>2838</v>
      </c>
      <c r="F9">
        <f t="shared" si="3"/>
        <v>551.25</v>
      </c>
      <c r="G9">
        <f t="shared" si="4"/>
        <v>85.674999999999997</v>
      </c>
      <c r="H9">
        <f>(G9-G8)/6</f>
        <v>11.100694444444443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wojcicki</dc:creator>
  <cp:lastModifiedBy>krystian wojcicki</cp:lastModifiedBy>
  <dcterms:created xsi:type="dcterms:W3CDTF">2015-06-05T18:17:20Z</dcterms:created>
  <dcterms:modified xsi:type="dcterms:W3CDTF">2020-02-12T14:07:25Z</dcterms:modified>
</cp:coreProperties>
</file>