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wojc\Desktop\MATH3800\"/>
    </mc:Choice>
  </mc:AlternateContent>
  <xr:revisionPtr revIDLastSave="0" documentId="13_ncr:1_{144A13EB-2D19-49A1-ABD3-5AF39EFC5995}" xr6:coauthVersionLast="45" xr6:coauthVersionMax="45" xr10:uidLastSave="{00000000-0000-0000-0000-000000000000}"/>
  <bookViews>
    <workbookView xWindow="3225" yWindow="525" windowWidth="24510" windowHeight="1438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I9" i="3" l="1"/>
  <c r="C3" i="4" l="1"/>
  <c r="C4" i="4"/>
  <c r="C5" i="4"/>
  <c r="C6" i="4"/>
  <c r="C7" i="4"/>
  <c r="C8" i="4"/>
  <c r="C9" i="4"/>
  <c r="C10" i="4"/>
  <c r="C11" i="4"/>
  <c r="C2" i="4"/>
  <c r="F3" i="4"/>
  <c r="B3" i="4"/>
  <c r="F4" i="4"/>
  <c r="B4" i="4"/>
  <c r="F5" i="4"/>
  <c r="B5" i="4"/>
  <c r="F6" i="4"/>
  <c r="B6" i="4"/>
  <c r="F7" i="4"/>
  <c r="B7" i="4"/>
  <c r="F8" i="4"/>
  <c r="B8" i="4"/>
  <c r="F9" i="4"/>
  <c r="B9" i="4"/>
  <c r="F10" i="4"/>
  <c r="B10" i="4"/>
  <c r="F11" i="4"/>
  <c r="B11" i="4"/>
  <c r="B2" i="4"/>
  <c r="F2" i="4"/>
  <c r="H9" i="3" l="1"/>
  <c r="H8" i="3"/>
  <c r="G8" i="3"/>
  <c r="G9" i="3"/>
  <c r="G7" i="3"/>
  <c r="F7" i="3"/>
  <c r="F8" i="3"/>
  <c r="F9" i="3"/>
  <c r="F6" i="3"/>
  <c r="E6" i="3"/>
  <c r="E7" i="3"/>
  <c r="E8" i="3"/>
  <c r="E9" i="3"/>
  <c r="E5" i="3"/>
  <c r="D5" i="3"/>
  <c r="D6" i="3"/>
  <c r="D7" i="3"/>
  <c r="D8" i="3"/>
  <c r="D9" i="3"/>
  <c r="D4" i="3"/>
  <c r="C4" i="3"/>
  <c r="C5" i="3"/>
  <c r="C6" i="3"/>
  <c r="C7" i="3"/>
  <c r="C8" i="3"/>
  <c r="C9" i="3"/>
  <c r="C3" i="3"/>
  <c r="J3" i="2"/>
  <c r="J4" i="2"/>
  <c r="J5" i="2"/>
  <c r="J6" i="2"/>
  <c r="J7" i="2"/>
  <c r="J2" i="2"/>
  <c r="H3" i="2"/>
  <c r="H4" i="2"/>
  <c r="H5" i="2"/>
  <c r="H6" i="2"/>
  <c r="H7" i="2"/>
  <c r="H2" i="2"/>
  <c r="G3" i="2"/>
  <c r="G4" i="2"/>
  <c r="G5" i="2"/>
  <c r="G6" i="2"/>
  <c r="G7" i="2"/>
  <c r="G2" i="2"/>
  <c r="C14" i="2"/>
  <c r="C13" i="2"/>
  <c r="C12" i="2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  <c r="C9" i="2"/>
  <c r="B9" i="2"/>
  <c r="J2" i="1"/>
  <c r="C9" i="1"/>
  <c r="J5" i="1" s="1"/>
  <c r="B9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E9" i="1" s="1"/>
  <c r="F7" i="1"/>
  <c r="F9" i="1" s="1"/>
  <c r="F2" i="1"/>
  <c r="E2" i="1"/>
  <c r="D2" i="1"/>
  <c r="D9" i="1" s="1"/>
  <c r="C13" i="1" s="1"/>
  <c r="D9" i="2" l="1"/>
  <c r="E9" i="2"/>
  <c r="F9" i="2"/>
  <c r="C12" i="1"/>
  <c r="J4" i="1"/>
  <c r="J3" i="1"/>
  <c r="I13" i="1" s="1"/>
  <c r="J7" i="1"/>
  <c r="J6" i="1"/>
  <c r="J9" i="2" l="1"/>
  <c r="I13" i="2"/>
  <c r="G3" i="1"/>
  <c r="H3" i="1" s="1"/>
  <c r="I3" i="1" s="1"/>
  <c r="G6" i="1"/>
  <c r="H6" i="1" s="1"/>
  <c r="I6" i="1" s="1"/>
  <c r="G4" i="1"/>
  <c r="H4" i="1" s="1"/>
  <c r="I4" i="1" s="1"/>
  <c r="G5" i="1"/>
  <c r="H5" i="1" s="1"/>
  <c r="I5" i="1" s="1"/>
  <c r="G7" i="1"/>
  <c r="H7" i="1" s="1"/>
  <c r="I7" i="1" s="1"/>
  <c r="G2" i="1"/>
  <c r="J9" i="1"/>
  <c r="I4" i="2" l="1"/>
  <c r="I5" i="2"/>
  <c r="I3" i="2"/>
  <c r="I7" i="2"/>
  <c r="I6" i="2"/>
  <c r="G9" i="1"/>
  <c r="H2" i="1"/>
  <c r="G9" i="2" l="1"/>
  <c r="I2" i="2"/>
  <c r="H9" i="2"/>
  <c r="I2" i="1"/>
  <c r="H9" i="1"/>
  <c r="I12" i="2" l="1"/>
  <c r="I9" i="2"/>
  <c r="I12" i="1"/>
  <c r="I9" i="1"/>
  <c r="I16" i="2" l="1"/>
  <c r="I14" i="2"/>
  <c r="I16" i="1"/>
  <c r="I14" i="1"/>
</calcChain>
</file>

<file path=xl/sharedStrings.xml><?xml version="1.0" encoding="utf-8"?>
<sst xmlns="http://schemas.openxmlformats.org/spreadsheetml/2006/main" count="55" uniqueCount="35">
  <si>
    <t>x</t>
  </si>
  <si>
    <t>y</t>
  </si>
  <si>
    <t>x^2</t>
  </si>
  <si>
    <t>y^2</t>
  </si>
  <si>
    <t>xy</t>
  </si>
  <si>
    <t>sums</t>
  </si>
  <si>
    <t>a</t>
  </si>
  <si>
    <t>m</t>
  </si>
  <si>
    <t>b</t>
  </si>
  <si>
    <t>y_pred</t>
  </si>
  <si>
    <t>residuals</t>
  </si>
  <si>
    <t>residuals^2</t>
  </si>
  <si>
    <t>SSE</t>
  </si>
  <si>
    <t>SST</t>
  </si>
  <si>
    <t>(y-mean y)^2</t>
  </si>
  <si>
    <t>SSR</t>
  </si>
  <si>
    <t>R^2</t>
  </si>
  <si>
    <t>y=ae^(bx)</t>
  </si>
  <si>
    <t>lny=ln(ae^(bx))</t>
  </si>
  <si>
    <t>lny=lna + ln(e^bx)</t>
  </si>
  <si>
    <t>lny=lna + bx</t>
  </si>
  <si>
    <t>lny</t>
  </si>
  <si>
    <t>xlny</t>
  </si>
  <si>
    <t>Y=b+ax</t>
  </si>
  <si>
    <t>e^b</t>
  </si>
  <si>
    <t>first</t>
  </si>
  <si>
    <t>second</t>
  </si>
  <si>
    <t>third</t>
  </si>
  <si>
    <t>fourth</t>
  </si>
  <si>
    <t>fifth</t>
  </si>
  <si>
    <t>sixth</t>
  </si>
  <si>
    <t>sqrtx</t>
  </si>
  <si>
    <t>log x</t>
  </si>
  <si>
    <t>seventh</t>
  </si>
  <si>
    <t>minus 1/sqrtx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</si>
</sst>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2.16</c:v>
                </c:pt>
                <c:pt idx="1">
                  <c:v>9.42</c:v>
                </c:pt>
                <c:pt idx="2">
                  <c:v>13.05</c:v>
                </c:pt>
                <c:pt idx="3">
                  <c:v>23.77</c:v>
                </c:pt>
                <c:pt idx="4">
                  <c:v>34.58</c:v>
                </c:pt>
                <c:pt idx="5">
                  <c:v>41.83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E-40F6-BF4E-E9B37306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21136"/>
        <c:axId val="375317856"/>
      </c:scatterChart>
      <c:valAx>
        <c:axId val="3753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17856"/>
        <c:crosses val="autoZero"/>
        <c:crossBetween val="midCat"/>
      </c:valAx>
      <c:valAx>
        <c:axId val="3753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1.7</c:v>
                </c:pt>
                <c:pt idx="3">
                  <c:v>2.2000000000000002</c:v>
                </c:pt>
                <c:pt idx="4">
                  <c:v>3</c:v>
                </c:pt>
                <c:pt idx="5">
                  <c:v>3.6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0.42499999999999999</c:v>
                </c:pt>
                <c:pt idx="1">
                  <c:v>0.60499999999999998</c:v>
                </c:pt>
                <c:pt idx="2">
                  <c:v>0.98699999999999999</c:v>
                </c:pt>
                <c:pt idx="3">
                  <c:v>1.4</c:v>
                </c:pt>
                <c:pt idx="4">
                  <c:v>2.448</c:v>
                </c:pt>
                <c:pt idx="5">
                  <c:v>3.7280000000000002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D-4C73-86A9-2A76B767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88384"/>
        <c:axId val="520686744"/>
      </c:scatterChart>
      <c:valAx>
        <c:axId val="5206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6744"/>
        <c:crosses val="autoZero"/>
        <c:crossBetween val="midCat"/>
      </c:valAx>
      <c:valAx>
        <c:axId val="5206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Sheet4!$E$2:$E$11</c:f>
              <c:numCache>
                <c:formatCode>General</c:formatCode>
                <c:ptCount val="10"/>
                <c:pt idx="0">
                  <c:v>0</c:v>
                </c:pt>
                <c:pt idx="1">
                  <c:v>4.2699999999999996</c:v>
                </c:pt>
                <c:pt idx="2">
                  <c:v>6.82</c:v>
                </c:pt>
                <c:pt idx="3">
                  <c:v>7.6</c:v>
                </c:pt>
                <c:pt idx="4">
                  <c:v>10</c:v>
                </c:pt>
                <c:pt idx="5">
                  <c:v>11.13</c:v>
                </c:pt>
                <c:pt idx="6">
                  <c:v>12.04</c:v>
                </c:pt>
                <c:pt idx="7">
                  <c:v>12.88</c:v>
                </c:pt>
                <c:pt idx="8">
                  <c:v>13.61</c:v>
                </c:pt>
                <c:pt idx="9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5-4960-9940-F094F6FA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0960"/>
        <c:axId val="590440632"/>
      </c:scatterChart>
      <c:valAx>
        <c:axId val="5904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40632"/>
        <c:crosses val="autoZero"/>
        <c:crossBetween val="midCat"/>
      </c:valAx>
      <c:valAx>
        <c:axId val="5904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y^2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Sheet4!$F$2:$F$11</c:f>
              <c:numCache>
                <c:formatCode>General</c:formatCode>
                <c:ptCount val="10"/>
                <c:pt idx="0">
                  <c:v>0</c:v>
                </c:pt>
                <c:pt idx="1">
                  <c:v>18.232899999999997</c:v>
                </c:pt>
                <c:pt idx="2">
                  <c:v>46.512400000000007</c:v>
                </c:pt>
                <c:pt idx="3">
                  <c:v>57.76</c:v>
                </c:pt>
                <c:pt idx="4">
                  <c:v>100</c:v>
                </c:pt>
                <c:pt idx="5">
                  <c:v>123.87690000000002</c:v>
                </c:pt>
                <c:pt idx="6">
                  <c:v>144.96159999999998</c:v>
                </c:pt>
                <c:pt idx="7">
                  <c:v>165.89440000000002</c:v>
                </c:pt>
                <c:pt idx="8">
                  <c:v>185.23209999999997</c:v>
                </c:pt>
                <c:pt idx="9">
                  <c:v>203.0625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0-4AA6-B0C6-11AB3B5C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44992"/>
        <c:axId val="509149824"/>
      </c:scatterChart>
      <c:valAx>
        <c:axId val="5060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9824"/>
        <c:crosses val="autoZero"/>
        <c:crossBetween val="midCat"/>
      </c:valAx>
      <c:valAx>
        <c:axId val="5091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 vs sqrtx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Sheet4!$B$2:$B$11</c:f>
              <c:numCache>
                <c:formatCode>General</c:formatCode>
                <c:ptCount val="10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</c:numCache>
            </c:numRef>
          </c:xVal>
          <c:yVal>
            <c:numRef>
              <c:f>Sheet4!$E$2:$E$11</c:f>
              <c:numCache>
                <c:formatCode>General</c:formatCode>
                <c:ptCount val="10"/>
                <c:pt idx="0">
                  <c:v>0</c:v>
                </c:pt>
                <c:pt idx="1">
                  <c:v>4.2699999999999996</c:v>
                </c:pt>
                <c:pt idx="2">
                  <c:v>6.82</c:v>
                </c:pt>
                <c:pt idx="3">
                  <c:v>7.6</c:v>
                </c:pt>
                <c:pt idx="4">
                  <c:v>10</c:v>
                </c:pt>
                <c:pt idx="5">
                  <c:v>11.13</c:v>
                </c:pt>
                <c:pt idx="6">
                  <c:v>12.04</c:v>
                </c:pt>
                <c:pt idx="7">
                  <c:v>12.88</c:v>
                </c:pt>
                <c:pt idx="8">
                  <c:v>13.61</c:v>
                </c:pt>
                <c:pt idx="9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9-4ADF-B53D-A3A29AE3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74792"/>
        <c:axId val="511968888"/>
      </c:scatterChart>
      <c:valAx>
        <c:axId val="5119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8888"/>
        <c:crosses val="autoZero"/>
        <c:crossBetween val="midCat"/>
      </c:valAx>
      <c:valAx>
        <c:axId val="511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7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 vs logx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Sheet4!$C$2:$C$11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Sheet4!$E$2:$E$11</c:f>
              <c:numCache>
                <c:formatCode>General</c:formatCode>
                <c:ptCount val="10"/>
                <c:pt idx="0">
                  <c:v>0</c:v>
                </c:pt>
                <c:pt idx="1">
                  <c:v>4.2699999999999996</c:v>
                </c:pt>
                <c:pt idx="2">
                  <c:v>6.82</c:v>
                </c:pt>
                <c:pt idx="3">
                  <c:v>7.6</c:v>
                </c:pt>
                <c:pt idx="4">
                  <c:v>10</c:v>
                </c:pt>
                <c:pt idx="5">
                  <c:v>11.13</c:v>
                </c:pt>
                <c:pt idx="6">
                  <c:v>12.04</c:v>
                </c:pt>
                <c:pt idx="7">
                  <c:v>12.88</c:v>
                </c:pt>
                <c:pt idx="8">
                  <c:v>13.61</c:v>
                </c:pt>
                <c:pt idx="9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A-48D5-BAC4-16A7B09D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75184"/>
        <c:axId val="239777480"/>
      </c:scatterChart>
      <c:valAx>
        <c:axId val="2397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7480"/>
        <c:crosses val="autoZero"/>
        <c:crossBetween val="midCat"/>
      </c:valAx>
      <c:valAx>
        <c:axId val="2397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</a:t>
            </a:r>
            <a:r>
              <a:rPr lang="en-CA" baseline="0"/>
              <a:t> vs -1/sqrtx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Sheet4!$D$2:$D$11</c:f>
              <c:numCache>
                <c:formatCode>General</c:formatCode>
                <c:ptCount val="10"/>
                <c:pt idx="0">
                  <c:v>-1</c:v>
                </c:pt>
                <c:pt idx="1">
                  <c:v>-0.70710678118654746</c:v>
                </c:pt>
                <c:pt idx="2">
                  <c:v>-0.57735026918962584</c:v>
                </c:pt>
                <c:pt idx="3">
                  <c:v>-0.5</c:v>
                </c:pt>
                <c:pt idx="4">
                  <c:v>-0.44721359549995793</c:v>
                </c:pt>
                <c:pt idx="5">
                  <c:v>-0.40824829046386307</c:v>
                </c:pt>
                <c:pt idx="6">
                  <c:v>-0.3779644730092272</c:v>
                </c:pt>
                <c:pt idx="7">
                  <c:v>-0.35355339059327373</c:v>
                </c:pt>
                <c:pt idx="8">
                  <c:v>-0.33333333333333331</c:v>
                </c:pt>
                <c:pt idx="9">
                  <c:v>-0.31622776601683794</c:v>
                </c:pt>
              </c:numCache>
            </c:numRef>
          </c:xVal>
          <c:yVal>
            <c:numRef>
              <c:f>Sheet4!$E$2:$E$11</c:f>
              <c:numCache>
                <c:formatCode>General</c:formatCode>
                <c:ptCount val="10"/>
                <c:pt idx="0">
                  <c:v>0</c:v>
                </c:pt>
                <c:pt idx="1">
                  <c:v>4.2699999999999996</c:v>
                </c:pt>
                <c:pt idx="2">
                  <c:v>6.82</c:v>
                </c:pt>
                <c:pt idx="3">
                  <c:v>7.6</c:v>
                </c:pt>
                <c:pt idx="4">
                  <c:v>10</c:v>
                </c:pt>
                <c:pt idx="5">
                  <c:v>11.13</c:v>
                </c:pt>
                <c:pt idx="6">
                  <c:v>12.04</c:v>
                </c:pt>
                <c:pt idx="7">
                  <c:v>12.88</c:v>
                </c:pt>
                <c:pt idx="8">
                  <c:v>13.61</c:v>
                </c:pt>
                <c:pt idx="9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1-4DB1-98F7-82AF5DA0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7272"/>
        <c:axId val="508055632"/>
      </c:scatterChart>
      <c:valAx>
        <c:axId val="50805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5632"/>
        <c:crosses val="autoZero"/>
        <c:crossBetween val="midCat"/>
      </c:valAx>
      <c:valAx>
        <c:axId val="5080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337457</xdr:colOff>
      <xdr:row>1</xdr:row>
      <xdr:rowOff>100694</xdr:rowOff>
    </xdr:from>
    <xdr:to>
      <xdr:col>18</xdr:col>
      <xdr:colOff>32657</xdr:colOff>
      <xdr:row>16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12FA9-7EEE-400C-A1F1-2CB5D4BDA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14287</xdr:rowOff>
    </xdr:from>
    <xdr:to>
      <xdr:col>17</xdr:col>
      <xdr:colOff>552450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DEAD8-4769-4A64-9268-85F1F368E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80962</xdr:rowOff>
    </xdr:from>
    <xdr:to>
      <xdr:col>16</xdr:col>
      <xdr:colOff>409575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CF524-3CD3-4A22-AD36-D5A8DF91F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1</xdr:row>
      <xdr:rowOff>71437</xdr:rowOff>
    </xdr:from>
    <xdr:to>
      <xdr:col>24</xdr:col>
      <xdr:colOff>357187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89A65-5DA5-40AA-B400-C2D3A4F4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309562</xdr:colOff>
      <xdr:row>18</xdr:row>
      <xdr:rowOff>4762</xdr:rowOff>
    </xdr:from>
    <xdr:to>
      <xdr:col>16</xdr:col>
      <xdr:colOff>4762</xdr:colOff>
      <xdr:row>32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989B2-2B54-4657-AD23-AE7302F1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319087</xdr:colOff>
      <xdr:row>18</xdr:row>
      <xdr:rowOff>33337</xdr:rowOff>
    </xdr:from>
    <xdr:to>
      <xdr:col>24</xdr:col>
      <xdr:colOff>14287</xdr:colOff>
      <xdr:row>32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40F46-58A1-4E0C-86E2-1835F4BA3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496660</xdr:colOff>
      <xdr:row>33</xdr:row>
      <xdr:rowOff>9525</xdr:rowOff>
    </xdr:from>
    <xdr:to>
      <xdr:col>16</xdr:col>
      <xdr:colOff>170089</xdr:colOff>
      <xdr:row>47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89D8BD-B4A6-4492-ABC1-4BB2AA45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Normal="100" workbookViewId="0">
      <selection activeCell="E16" sqref="E16"/>
    </sheetView>
  </sheetViews>
  <sheetFormatPr defaultRowHeight="15" x14ac:dyDescent="0.25"/>
  <cols>
    <col min="9" max="9" width="12" bestFit="1" customWidth="1"/>
    <col min="10" max="10" width="12.855468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14</v>
      </c>
    </row>
    <row r="2" spans="1:10" x14ac:dyDescent="0.25">
      <c r="B2">
        <v>1</v>
      </c>
      <c r="C2">
        <v>2.16</v>
      </c>
      <c r="D2">
        <f>B2^2</f>
        <v>1</v>
      </c>
      <c r="E2">
        <f>C2^2</f>
        <v>4.6656000000000004</v>
      </c>
      <c r="F2">
        <f>B2*C2</f>
        <v>2.16</v>
      </c>
      <c r="G2">
        <f t="shared" ref="G2:G7" si="0">$C$12*B2+$C$13</f>
        <v>2.1955045871559653</v>
      </c>
      <c r="H2">
        <f>C2-G2</f>
        <v>-3.5504587155965162E-2</v>
      </c>
      <c r="I2">
        <f>H2^2</f>
        <v>1.2605757091155264E-3</v>
      </c>
      <c r="J2">
        <f t="shared" ref="J2:J7" si="1">(C2-$C$9/6)^2</f>
        <v>347.51173611111108</v>
      </c>
    </row>
    <row r="3" spans="1:10" x14ac:dyDescent="0.25">
      <c r="B3">
        <v>3</v>
      </c>
      <c r="C3">
        <v>9.42</v>
      </c>
      <c r="D3">
        <f t="shared" ref="D3:D7" si="2">B3^2</f>
        <v>9</v>
      </c>
      <c r="E3">
        <f t="shared" ref="E3:E7" si="3">C3^2</f>
        <v>88.736400000000003</v>
      </c>
      <c r="F3">
        <f t="shared" ref="F3:F7" si="4">B3*C3</f>
        <v>28.259999999999998</v>
      </c>
      <c r="G3">
        <f t="shared" si="0"/>
        <v>9.3978899082568823</v>
      </c>
      <c r="H3">
        <f t="shared" ref="H3:H7" si="5">C3-G3</f>
        <v>2.2110091743117621E-2</v>
      </c>
      <c r="I3">
        <f t="shared" ref="I3:I7" si="6">H3^2</f>
        <v>4.8885615688907798E-4</v>
      </c>
      <c r="J3">
        <f t="shared" si="1"/>
        <v>129.5423361111111</v>
      </c>
    </row>
    <row r="4" spans="1:10" x14ac:dyDescent="0.25">
      <c r="B4">
        <v>4</v>
      </c>
      <c r="C4">
        <v>13.05</v>
      </c>
      <c r="D4">
        <f t="shared" si="2"/>
        <v>16</v>
      </c>
      <c r="E4">
        <f t="shared" si="3"/>
        <v>170.30250000000001</v>
      </c>
      <c r="F4">
        <f t="shared" si="4"/>
        <v>52.2</v>
      </c>
      <c r="G4">
        <f t="shared" si="0"/>
        <v>12.999082568807339</v>
      </c>
      <c r="H4">
        <f t="shared" si="5"/>
        <v>5.0917431192662121E-2</v>
      </c>
      <c r="I4">
        <f t="shared" si="6"/>
        <v>2.5925847992594817E-3</v>
      </c>
      <c r="J4">
        <f t="shared" si="1"/>
        <v>60.08833611111109</v>
      </c>
    </row>
    <row r="5" spans="1:10" x14ac:dyDescent="0.25">
      <c r="B5">
        <v>7</v>
      </c>
      <c r="C5">
        <v>23.77</v>
      </c>
      <c r="D5">
        <f t="shared" si="2"/>
        <v>49</v>
      </c>
      <c r="E5">
        <f t="shared" si="3"/>
        <v>565.01289999999995</v>
      </c>
      <c r="F5">
        <f t="shared" si="4"/>
        <v>166.39</v>
      </c>
      <c r="G5">
        <f t="shared" si="0"/>
        <v>23.802660550458711</v>
      </c>
      <c r="H5">
        <f t="shared" si="5"/>
        <v>-3.2660550458711413E-2</v>
      </c>
      <c r="I5">
        <f t="shared" si="6"/>
        <v>1.0667115562660342E-3</v>
      </c>
      <c r="J5">
        <f t="shared" si="1"/>
        <v>8.8110027777777802</v>
      </c>
    </row>
    <row r="6" spans="1:10" x14ac:dyDescent="0.25">
      <c r="B6">
        <v>10</v>
      </c>
      <c r="C6">
        <v>34.58</v>
      </c>
      <c r="D6">
        <f t="shared" si="2"/>
        <v>100</v>
      </c>
      <c r="E6">
        <f t="shared" si="3"/>
        <v>1195.7764</v>
      </c>
      <c r="F6">
        <f t="shared" si="4"/>
        <v>345.79999999999995</v>
      </c>
      <c r="G6">
        <f t="shared" si="0"/>
        <v>34.60623853211009</v>
      </c>
      <c r="H6">
        <f t="shared" si="5"/>
        <v>-2.6238532110092194E-2</v>
      </c>
      <c r="I6">
        <f t="shared" si="6"/>
        <v>6.8846056729233909E-4</v>
      </c>
      <c r="J6">
        <f t="shared" si="1"/>
        <v>189.84246944444442</v>
      </c>
    </row>
    <row r="7" spans="1:10" x14ac:dyDescent="0.25">
      <c r="B7">
        <v>12</v>
      </c>
      <c r="C7">
        <v>41.83</v>
      </c>
      <c r="D7">
        <f t="shared" si="2"/>
        <v>144</v>
      </c>
      <c r="E7">
        <f t="shared" si="3"/>
        <v>1749.7488999999998</v>
      </c>
      <c r="F7">
        <f t="shared" si="4"/>
        <v>501.96</v>
      </c>
      <c r="G7">
        <f t="shared" si="0"/>
        <v>41.808623853211003</v>
      </c>
      <c r="H7">
        <f t="shared" si="5"/>
        <v>2.1376146788995243E-2</v>
      </c>
      <c r="I7">
        <f t="shared" si="6"/>
        <v>4.5693965154467163E-4</v>
      </c>
      <c r="J7">
        <f t="shared" si="1"/>
        <v>442.19080277777772</v>
      </c>
    </row>
    <row r="9" spans="1:10" x14ac:dyDescent="0.25">
      <c r="A9" s="1" t="s">
        <v>5</v>
      </c>
      <c r="B9">
        <f t="shared" ref="B9:J9" si="7">SUM(B2:B7)</f>
        <v>37</v>
      </c>
      <c r="C9">
        <f t="shared" si="7"/>
        <v>124.81</v>
      </c>
      <c r="D9">
        <f t="shared" si="7"/>
        <v>319</v>
      </c>
      <c r="E9">
        <f t="shared" si="7"/>
        <v>3774.2426999999998</v>
      </c>
      <c r="F9">
        <f t="shared" si="7"/>
        <v>1096.77</v>
      </c>
      <c r="G9">
        <f t="shared" si="7"/>
        <v>124.81</v>
      </c>
      <c r="H9">
        <f t="shared" si="7"/>
        <v>6.2172489379008766E-15</v>
      </c>
      <c r="I9">
        <f t="shared" si="7"/>
        <v>6.554128440367131E-3</v>
      </c>
      <c r="J9">
        <f t="shared" si="7"/>
        <v>1177.9866833333331</v>
      </c>
    </row>
    <row r="10" spans="1:10" x14ac:dyDescent="0.25">
      <c r="A10" s="1" t="s">
        <v>7</v>
      </c>
      <c r="B10">
        <v>6</v>
      </c>
    </row>
    <row r="12" spans="1:10" x14ac:dyDescent="0.25">
      <c r="B12" s="1" t="s">
        <v>6</v>
      </c>
      <c r="C12">
        <f>(B10*F9-B9*C9)/(B10*D9-B9^2)</f>
        <v>3.6011926605504581</v>
      </c>
      <c r="H12" s="1" t="s">
        <v>12</v>
      </c>
      <c r="I12">
        <f>SUM(I2:I7)</f>
        <v>6.554128440367131E-3</v>
      </c>
    </row>
    <row r="13" spans="1:10" x14ac:dyDescent="0.25">
      <c r="B13" s="1" t="s">
        <v>8</v>
      </c>
      <c r="C13">
        <f>(D9*C9-F9*B9)/(B10*D9-B9^2)</f>
        <v>-1.4056880733944928</v>
      </c>
      <c r="H13" s="1" t="s">
        <v>13</v>
      </c>
      <c r="I13">
        <f>SUM(J2:J7)</f>
        <v>1177.9866833333331</v>
      </c>
    </row>
    <row r="14" spans="1:10" x14ac:dyDescent="0.25">
      <c r="H14" s="1" t="s">
        <v>15</v>
      </c>
      <c r="I14">
        <f>I13-I12</f>
        <v>1177.9801292048928</v>
      </c>
    </row>
    <row r="16" spans="1:10" x14ac:dyDescent="0.25">
      <c r="H16" s="1" t="s">
        <v>16</v>
      </c>
      <c r="I16">
        <f>1-I12/I13</f>
        <v>0.99999443616083861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2AD5-4A74-46B4-A044-9DDF85BD1B47}">
  <dimension ref="A1:J16"/>
  <sheetViews>
    <sheetView workbookViewId="0">
      <selection activeCell="J27" sqref="J27"/>
    </sheetView>
  </sheetViews>
  <sheetFormatPr defaultRowHeight="15" x14ac:dyDescent="0.25"/>
  <cols>
    <col min="1" max="1" width="16.7109375" customWidth="1"/>
    <col min="9" max="9" width="11.5703125" customWidth="1"/>
    <col min="10" max="10" width="12.85546875" customWidth="1"/>
  </cols>
  <sheetData>
    <row r="1" spans="1:10" x14ac:dyDescent="0.25">
      <c r="B1" s="1" t="s">
        <v>0</v>
      </c>
      <c r="C1" s="1" t="s">
        <v>1</v>
      </c>
      <c r="D1" s="1" t="s">
        <v>21</v>
      </c>
      <c r="E1" s="1" t="s">
        <v>2</v>
      </c>
      <c r="F1" s="1" t="s">
        <v>22</v>
      </c>
      <c r="G1" s="1" t="s">
        <v>9</v>
      </c>
      <c r="H1" s="1" t="s">
        <v>10</v>
      </c>
      <c r="I1" s="1" t="s">
        <v>11</v>
      </c>
      <c r="J1" s="1" t="s">
        <v>14</v>
      </c>
    </row>
    <row r="2" spans="1:10" x14ac:dyDescent="0.25">
      <c r="A2" t="s">
        <v>17</v>
      </c>
      <c r="B2">
        <v>0.5</v>
      </c>
      <c r="C2">
        <v>0.42499999999999999</v>
      </c>
      <c r="D2">
        <f>LN(C2)</f>
        <v>-0.8556661100577202</v>
      </c>
      <c r="E2">
        <f>B2^2</f>
        <v>0.25</v>
      </c>
      <c r="F2">
        <f>B2*D2</f>
        <v>-0.4278330550288601</v>
      </c>
      <c r="G2">
        <f>$C$12*B2+$C$13</f>
        <v>-0.85392484606245833</v>
      </c>
      <c r="H2">
        <f>D2-G2</f>
        <v>-1.7412639952618658E-3</v>
      </c>
      <c r="I2">
        <f>H2^2</f>
        <v>3.0320003011953149E-6</v>
      </c>
      <c r="J2">
        <f>(D2-$D$9/6)^2</f>
        <v>1.1061198621843054</v>
      </c>
    </row>
    <row r="3" spans="1:10" x14ac:dyDescent="0.25">
      <c r="A3" t="s">
        <v>18</v>
      </c>
      <c r="B3">
        <v>1</v>
      </c>
      <c r="C3">
        <v>0.60499999999999998</v>
      </c>
      <c r="D3">
        <f t="shared" ref="D3:D7" si="0">LN(C3)</f>
        <v>-0.50252682095129564</v>
      </c>
      <c r="E3">
        <f t="shared" ref="E3:E7" si="1">B3^2</f>
        <v>1</v>
      </c>
      <c r="F3">
        <f t="shared" ref="F3:F7" si="2">B3*D3</f>
        <v>-0.50252682095129564</v>
      </c>
      <c r="G3">
        <f t="shared" ref="G3:G7" si="3">$C$12*B3+$C$13</f>
        <v>-0.5039311569562519</v>
      </c>
      <c r="H3">
        <f t="shared" ref="H3:H7" si="4">D3-G3</f>
        <v>1.4043360049562637E-3</v>
      </c>
      <c r="I3">
        <f t="shared" ref="I3:I7" si="5">H3^2</f>
        <v>1.9721596148165188E-6</v>
      </c>
      <c r="J3">
        <f t="shared" ref="J3:J7" si="6">(D3-$D$9/6)^2</f>
        <v>0.48801826685982508</v>
      </c>
    </row>
    <row r="4" spans="1:10" x14ac:dyDescent="0.25">
      <c r="A4" t="s">
        <v>19</v>
      </c>
      <c r="B4">
        <v>1.7</v>
      </c>
      <c r="C4">
        <v>0.98699999999999999</v>
      </c>
      <c r="D4">
        <f t="shared" si="0"/>
        <v>-1.3085239548655481E-2</v>
      </c>
      <c r="E4">
        <f t="shared" si="1"/>
        <v>2.8899999999999997</v>
      </c>
      <c r="F4">
        <f t="shared" si="2"/>
        <v>-2.2244907232714318E-2</v>
      </c>
      <c r="G4">
        <f t="shared" si="3"/>
        <v>-1.3939992207562923E-2</v>
      </c>
      <c r="H4">
        <f t="shared" si="4"/>
        <v>8.5475265890744279E-4</v>
      </c>
      <c r="I4">
        <f t="shared" si="5"/>
        <v>7.3060210790934319E-7</v>
      </c>
      <c r="J4">
        <f t="shared" si="6"/>
        <v>4.3740150627572583E-2</v>
      </c>
    </row>
    <row r="5" spans="1:10" x14ac:dyDescent="0.25">
      <c r="A5" t="s">
        <v>20</v>
      </c>
      <c r="B5">
        <v>2.2000000000000002</v>
      </c>
      <c r="C5">
        <v>1.4</v>
      </c>
      <c r="D5">
        <f t="shared" si="0"/>
        <v>0.33647223662121289</v>
      </c>
      <c r="E5">
        <f t="shared" si="1"/>
        <v>4.8400000000000007</v>
      </c>
      <c r="F5">
        <f t="shared" si="2"/>
        <v>0.7402389205666684</v>
      </c>
      <c r="G5">
        <f t="shared" si="3"/>
        <v>0.33605369689864362</v>
      </c>
      <c r="H5">
        <f t="shared" si="4"/>
        <v>4.1853972256927774E-4</v>
      </c>
      <c r="I5">
        <f t="shared" si="5"/>
        <v>1.7517549936836797E-7</v>
      </c>
      <c r="J5">
        <f t="shared" si="6"/>
        <v>1.9716657370998494E-2</v>
      </c>
    </row>
    <row r="6" spans="1:10" x14ac:dyDescent="0.25">
      <c r="A6" t="s">
        <v>23</v>
      </c>
      <c r="B6">
        <v>3</v>
      </c>
      <c r="C6">
        <v>2.448</v>
      </c>
      <c r="D6">
        <f t="shared" si="0"/>
        <v>0.89527136465007962</v>
      </c>
      <c r="E6">
        <f t="shared" si="1"/>
        <v>9</v>
      </c>
      <c r="F6">
        <f t="shared" si="2"/>
        <v>2.6858140939502388</v>
      </c>
      <c r="G6">
        <f t="shared" si="3"/>
        <v>0.89604359946857404</v>
      </c>
      <c r="H6">
        <f t="shared" si="4"/>
        <v>-7.7223481849442166E-4</v>
      </c>
      <c r="I6">
        <f t="shared" si="5"/>
        <v>5.9634661489511235E-7</v>
      </c>
      <c r="J6">
        <f t="shared" si="6"/>
        <v>0.48890181675137823</v>
      </c>
    </row>
    <row r="7" spans="1:10" x14ac:dyDescent="0.25">
      <c r="B7">
        <v>3.6</v>
      </c>
      <c r="C7">
        <v>3.7280000000000002</v>
      </c>
      <c r="D7">
        <f t="shared" si="0"/>
        <v>1.3158718968233447</v>
      </c>
      <c r="E7">
        <f t="shared" si="1"/>
        <v>12.96</v>
      </c>
      <c r="F7">
        <f t="shared" si="2"/>
        <v>4.7371388285640412</v>
      </c>
      <c r="G7">
        <f t="shared" si="3"/>
        <v>1.3160360263960218</v>
      </c>
      <c r="H7">
        <f t="shared" si="4"/>
        <v>-1.6412957267708528E-4</v>
      </c>
      <c r="I7">
        <f t="shared" si="5"/>
        <v>2.6938516627162618E-8</v>
      </c>
      <c r="J7">
        <f t="shared" si="6"/>
        <v>1.2539871472459883</v>
      </c>
    </row>
    <row r="9" spans="1:10" x14ac:dyDescent="0.25">
      <c r="A9" s="1" t="s">
        <v>5</v>
      </c>
      <c r="B9">
        <f t="shared" ref="B9:J9" si="7">SUM(B2:B7)</f>
        <v>12</v>
      </c>
      <c r="C9">
        <f t="shared" si="7"/>
        <v>9.593</v>
      </c>
      <c r="D9">
        <f t="shared" si="7"/>
        <v>1.176337327536966</v>
      </c>
      <c r="E9">
        <f t="shared" si="7"/>
        <v>30.94</v>
      </c>
      <c r="F9">
        <f t="shared" si="7"/>
        <v>7.2105870598680788</v>
      </c>
      <c r="G9">
        <f t="shared" si="7"/>
        <v>1.1763373275369664</v>
      </c>
      <c r="H9">
        <f t="shared" si="7"/>
        <v>-3.8857805861880479E-16</v>
      </c>
      <c r="I9">
        <f t="shared" si="7"/>
        <v>6.5332226548118199E-6</v>
      </c>
      <c r="J9">
        <f t="shared" si="7"/>
        <v>3.4004839010400683</v>
      </c>
    </row>
    <row r="10" spans="1:10" x14ac:dyDescent="0.25">
      <c r="A10" s="1" t="s">
        <v>7</v>
      </c>
      <c r="B10">
        <v>6</v>
      </c>
    </row>
    <row r="12" spans="1:10" x14ac:dyDescent="0.25">
      <c r="B12" s="1" t="s">
        <v>6</v>
      </c>
      <c r="C12">
        <f>(B10*F9-B9*D9)/(B10*E9-B9^2)</f>
        <v>0.69998737821241286</v>
      </c>
      <c r="H12" s="1" t="s">
        <v>12</v>
      </c>
      <c r="I12">
        <f>SUM(I2:I7)</f>
        <v>6.5332226548118199E-6</v>
      </c>
    </row>
    <row r="13" spans="1:10" x14ac:dyDescent="0.25">
      <c r="B13" s="1" t="s">
        <v>8</v>
      </c>
      <c r="C13">
        <f>(E9*D9-F9*B9)/(B10*E9-B9^2)</f>
        <v>-1.2039185351686648</v>
      </c>
      <c r="H13" s="1" t="s">
        <v>13</v>
      </c>
      <c r="I13">
        <f>SUM(J2:J7)</f>
        <v>3.4004839010400683</v>
      </c>
    </row>
    <row r="14" spans="1:10" x14ac:dyDescent="0.25">
      <c r="B14" s="1" t="s">
        <v>24</v>
      </c>
      <c r="C14">
        <f>EXP(C13)</f>
        <v>0.30001628118896057</v>
      </c>
      <c r="H14" s="1" t="s">
        <v>15</v>
      </c>
      <c r="I14">
        <f>I13-I12</f>
        <v>3.4004773678174134</v>
      </c>
    </row>
    <row r="16" spans="1:10" x14ac:dyDescent="0.25">
      <c r="H16" s="1" t="s">
        <v>16</v>
      </c>
      <c r="I16">
        <f>1-I12/I13</f>
        <v>0.99999807873736657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83D1-623C-4772-AB61-F27D74EB4A4E}">
  <dimension ref="A1:I9"/>
  <sheetViews>
    <sheetView workbookViewId="0">
      <selection activeCell="F18" sqref="F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33</v>
      </c>
    </row>
    <row r="2" spans="1:9" x14ac:dyDescent="0.25">
      <c r="A2">
        <v>0</v>
      </c>
      <c r="B2">
        <v>1</v>
      </c>
    </row>
    <row r="3" spans="1:9" x14ac:dyDescent="0.25">
      <c r="A3">
        <v>1</v>
      </c>
      <c r="B3">
        <v>4.5</v>
      </c>
      <c r="C3">
        <f>B3-B2</f>
        <v>3.5</v>
      </c>
    </row>
    <row r="4" spans="1:9" x14ac:dyDescent="0.25">
      <c r="A4">
        <v>2</v>
      </c>
      <c r="B4">
        <v>20</v>
      </c>
      <c r="C4">
        <f t="shared" ref="C4:C9" si="0">B4-B3</f>
        <v>15.5</v>
      </c>
      <c r="D4">
        <f>(C4-C3)/2</f>
        <v>6</v>
      </c>
    </row>
    <row r="5" spans="1:9" x14ac:dyDescent="0.25">
      <c r="A5">
        <v>3</v>
      </c>
      <c r="B5">
        <v>90</v>
      </c>
      <c r="C5">
        <f t="shared" si="0"/>
        <v>70</v>
      </c>
      <c r="D5">
        <f t="shared" ref="D5:D9" si="1">(C5-C4)/2</f>
        <v>27.25</v>
      </c>
      <c r="E5">
        <f>(D5-D4)/3</f>
        <v>7.083333333333333</v>
      </c>
    </row>
    <row r="6" spans="1:9" x14ac:dyDescent="0.25">
      <c r="A6">
        <v>4</v>
      </c>
      <c r="B6">
        <v>403</v>
      </c>
      <c r="C6">
        <f t="shared" si="0"/>
        <v>313</v>
      </c>
      <c r="D6">
        <f t="shared" si="1"/>
        <v>121.5</v>
      </c>
      <c r="E6">
        <f t="shared" ref="E6:E9" si="2">(D6-D5)/3</f>
        <v>31.416666666666668</v>
      </c>
      <c r="F6">
        <f>(E6-E5)/4</f>
        <v>6.0833333333333339</v>
      </c>
    </row>
    <row r="7" spans="1:9" x14ac:dyDescent="0.25">
      <c r="A7">
        <v>5</v>
      </c>
      <c r="B7">
        <v>1808</v>
      </c>
      <c r="C7">
        <f t="shared" si="0"/>
        <v>1405</v>
      </c>
      <c r="D7">
        <f t="shared" si="1"/>
        <v>546</v>
      </c>
      <c r="E7">
        <f t="shared" si="2"/>
        <v>141.5</v>
      </c>
      <c r="F7">
        <f t="shared" ref="F7:F9" si="3">(E7-E6)/4</f>
        <v>27.520833333333332</v>
      </c>
      <c r="G7">
        <f>(F7-F6)/5</f>
        <v>4.2874999999999996</v>
      </c>
    </row>
    <row r="8" spans="1:9" x14ac:dyDescent="0.25">
      <c r="A8">
        <v>6</v>
      </c>
      <c r="B8">
        <v>8103</v>
      </c>
      <c r="C8">
        <f t="shared" si="0"/>
        <v>6295</v>
      </c>
      <c r="D8">
        <f t="shared" si="1"/>
        <v>2445</v>
      </c>
      <c r="E8">
        <f t="shared" si="2"/>
        <v>633</v>
      </c>
      <c r="F8">
        <f t="shared" si="3"/>
        <v>122.875</v>
      </c>
      <c r="G8">
        <f t="shared" ref="G8:G9" si="4">(F8-F7)/5</f>
        <v>19.070833333333333</v>
      </c>
      <c r="H8">
        <f>(G8-G7)/6</f>
        <v>2.463888888888889</v>
      </c>
    </row>
    <row r="9" spans="1:9" x14ac:dyDescent="0.25">
      <c r="A9">
        <v>7</v>
      </c>
      <c r="B9">
        <v>36316</v>
      </c>
      <c r="C9">
        <f t="shared" si="0"/>
        <v>28213</v>
      </c>
      <c r="D9">
        <f t="shared" si="1"/>
        <v>10959</v>
      </c>
      <c r="E9">
        <f t="shared" si="2"/>
        <v>2838</v>
      </c>
      <c r="F9">
        <f t="shared" si="3"/>
        <v>551.25</v>
      </c>
      <c r="G9">
        <f t="shared" si="4"/>
        <v>85.674999999999997</v>
      </c>
      <c r="H9">
        <f>(G9-G8)/6</f>
        <v>11.100694444444443</v>
      </c>
      <c r="I9">
        <f>(H9-H8)/7</f>
        <v>1.2338293650793648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DD59-8B3B-4F9E-8461-3B594ED05AC1}">
  <dimension ref="A1:F11"/>
  <sheetViews>
    <sheetView tabSelected="1" topLeftCell="A10" zoomScale="70" zoomScaleNormal="70" workbookViewId="0">
      <selection activeCell="U38" sqref="U38"/>
    </sheetView>
  </sheetViews>
  <sheetFormatPr defaultRowHeight="15" x14ac:dyDescent="0.25"/>
  <cols>
    <col min="4" max="4" width="13.7109375" customWidth="1"/>
  </cols>
  <sheetData>
    <row r="1" spans="1:6" x14ac:dyDescent="0.25">
      <c r="A1" s="1" t="s">
        <v>0</v>
      </c>
      <c r="B1" s="1" t="s">
        <v>31</v>
      </c>
      <c r="C1" s="1" t="s">
        <v>32</v>
      </c>
      <c r="D1" s="1" t="s">
        <v>34</v>
      </c>
      <c r="E1" s="1" t="s">
        <v>1</v>
      </c>
      <c r="F1" s="1" t="s">
        <v>3</v>
      </c>
    </row>
    <row r="2" spans="1:6" x14ac:dyDescent="0.25">
      <c r="A2">
        <v>1</v>
      </c>
      <c r="B2">
        <f t="shared" ref="B2:B11" si="0">SQRT(A2)</f>
        <v>1</v>
      </c>
      <c r="C2">
        <f>LOG(A2)</f>
        <v>0</v>
      </c>
      <c r="D2">
        <f>-1/SQRT(A2)</f>
        <v>-1</v>
      </c>
      <c r="E2">
        <v>0</v>
      </c>
      <c r="F2">
        <f>E2^2</f>
        <v>0</v>
      </c>
    </row>
    <row r="3" spans="1:6" x14ac:dyDescent="0.25">
      <c r="A3">
        <v>2</v>
      </c>
      <c r="B3">
        <f t="shared" si="0"/>
        <v>1.4142135623730951</v>
      </c>
      <c r="C3">
        <f t="shared" ref="C3:C11" si="1">LOG(A3)</f>
        <v>0.3010299956639812</v>
      </c>
      <c r="D3">
        <f t="shared" ref="D3:D11" si="2">-1/SQRT(A3)</f>
        <v>-0.70710678118654746</v>
      </c>
      <c r="E3">
        <v>4.2699999999999996</v>
      </c>
      <c r="F3">
        <f t="shared" ref="F3:F11" si="3">E3^2</f>
        <v>18.232899999999997</v>
      </c>
    </row>
    <row r="4" spans="1:6" x14ac:dyDescent="0.25">
      <c r="A4">
        <v>3</v>
      </c>
      <c r="B4">
        <f t="shared" si="0"/>
        <v>1.7320508075688772</v>
      </c>
      <c r="C4">
        <f t="shared" si="1"/>
        <v>0.47712125471966244</v>
      </c>
      <c r="D4">
        <f t="shared" si="2"/>
        <v>-0.57735026918962584</v>
      </c>
      <c r="E4">
        <v>6.82</v>
      </c>
      <c r="F4">
        <f t="shared" si="3"/>
        <v>46.512400000000007</v>
      </c>
    </row>
    <row r="5" spans="1:6" x14ac:dyDescent="0.25">
      <c r="A5">
        <v>4</v>
      </c>
      <c r="B5">
        <f t="shared" si="0"/>
        <v>2</v>
      </c>
      <c r="C5">
        <f t="shared" si="1"/>
        <v>0.6020599913279624</v>
      </c>
      <c r="D5">
        <f t="shared" si="2"/>
        <v>-0.5</v>
      </c>
      <c r="E5">
        <v>7.6</v>
      </c>
      <c r="F5">
        <f t="shared" si="3"/>
        <v>57.76</v>
      </c>
    </row>
    <row r="6" spans="1:6" x14ac:dyDescent="0.25">
      <c r="A6">
        <v>5</v>
      </c>
      <c r="B6">
        <f t="shared" si="0"/>
        <v>2.2360679774997898</v>
      </c>
      <c r="C6">
        <f t="shared" si="1"/>
        <v>0.69897000433601886</v>
      </c>
      <c r="D6">
        <f t="shared" si="2"/>
        <v>-0.44721359549995793</v>
      </c>
      <c r="E6">
        <v>10</v>
      </c>
      <c r="F6">
        <f t="shared" si="3"/>
        <v>100</v>
      </c>
    </row>
    <row r="7" spans="1:6" x14ac:dyDescent="0.25">
      <c r="A7">
        <v>6</v>
      </c>
      <c r="B7">
        <f t="shared" si="0"/>
        <v>2.4494897427831779</v>
      </c>
      <c r="C7">
        <f t="shared" si="1"/>
        <v>0.77815125038364363</v>
      </c>
      <c r="D7">
        <f t="shared" si="2"/>
        <v>-0.40824829046386307</v>
      </c>
      <c r="E7">
        <v>11.13</v>
      </c>
      <c r="F7">
        <f t="shared" si="3"/>
        <v>123.87690000000002</v>
      </c>
    </row>
    <row r="8" spans="1:6" x14ac:dyDescent="0.25">
      <c r="A8">
        <v>7</v>
      </c>
      <c r="B8">
        <f t="shared" si="0"/>
        <v>2.6457513110645907</v>
      </c>
      <c r="C8">
        <f t="shared" si="1"/>
        <v>0.84509804001425681</v>
      </c>
      <c r="D8">
        <f t="shared" si="2"/>
        <v>-0.3779644730092272</v>
      </c>
      <c r="E8">
        <v>12.04</v>
      </c>
      <c r="F8">
        <f t="shared" si="3"/>
        <v>144.96159999999998</v>
      </c>
    </row>
    <row r="9" spans="1:6" x14ac:dyDescent="0.25">
      <c r="A9">
        <v>8</v>
      </c>
      <c r="B9">
        <f t="shared" si="0"/>
        <v>2.8284271247461903</v>
      </c>
      <c r="C9">
        <f t="shared" si="1"/>
        <v>0.90308998699194354</v>
      </c>
      <c r="D9">
        <f t="shared" si="2"/>
        <v>-0.35355339059327373</v>
      </c>
      <c r="E9">
        <v>12.88</v>
      </c>
      <c r="F9">
        <f t="shared" si="3"/>
        <v>165.89440000000002</v>
      </c>
    </row>
    <row r="10" spans="1:6" x14ac:dyDescent="0.25">
      <c r="A10">
        <v>9</v>
      </c>
      <c r="B10">
        <f t="shared" si="0"/>
        <v>3</v>
      </c>
      <c r="C10">
        <f t="shared" si="1"/>
        <v>0.95424250943932487</v>
      </c>
      <c r="D10">
        <f t="shared" si="2"/>
        <v>-0.33333333333333331</v>
      </c>
      <c r="E10">
        <v>13.61</v>
      </c>
      <c r="F10">
        <f t="shared" si="3"/>
        <v>185.23209999999997</v>
      </c>
    </row>
    <row r="11" spans="1:6" x14ac:dyDescent="0.25">
      <c r="A11">
        <v>10</v>
      </c>
      <c r="B11">
        <f t="shared" si="0"/>
        <v>3.1622776601683795</v>
      </c>
      <c r="C11">
        <f t="shared" si="1"/>
        <v>1</v>
      </c>
      <c r="D11">
        <f t="shared" si="2"/>
        <v>-0.31622776601683794</v>
      </c>
      <c r="E11">
        <v>14.25</v>
      </c>
      <c r="F11">
        <f t="shared" si="3"/>
        <v>203.0625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wojcicki</dc:creator>
  <cp:lastModifiedBy>krystian wojcicki</cp:lastModifiedBy>
  <dcterms:created xsi:type="dcterms:W3CDTF">2015-06-05T18:17:20Z</dcterms:created>
  <dcterms:modified xsi:type="dcterms:W3CDTF">2020-02-22T15:35:08Z</dcterms:modified>
</cp:coreProperties>
</file>