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60" yWindow="1200" windowWidth="22875" windowHeight="9720" activeTab="2"/>
  </bookViews>
  <sheets>
    <sheet name="Stats" sheetId="1" r:id="rId1"/>
    <sheet name="XP" sheetId="2" r:id="rId2"/>
    <sheet name="Class" sheetId="3" r:id="rId3"/>
    <sheet name="Race" sheetId="4" r:id="rId4"/>
    <sheet name="Sheet2" sheetId="5" r:id="rId5"/>
  </sheets>
  <calcPr calcId="145621" calcOnSave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" i="2"/>
  <c r="G2" i="2"/>
  <c r="G3" i="2"/>
  <c r="G4" i="2"/>
  <c r="G5" i="2"/>
  <c r="G6" i="2"/>
  <c r="G1" i="2"/>
  <c r="C1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L9" i="1" l="1"/>
  <c r="L10" i="1"/>
  <c r="L11" i="1"/>
  <c r="L12" i="1"/>
  <c r="L13" i="1"/>
  <c r="L5" i="1"/>
  <c r="L6" i="1"/>
  <c r="L7" i="1"/>
  <c r="L8" i="1"/>
  <c r="L3" i="1"/>
  <c r="L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N9" i="1"/>
  <c r="M9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B3" i="1"/>
  <c r="B4" i="1"/>
  <c r="B5" i="1"/>
  <c r="B6" i="1"/>
  <c r="B7" i="1"/>
  <c r="B2" i="1"/>
  <c r="F5" i="1" l="1"/>
  <c r="G5" i="1" s="1"/>
  <c r="F2" i="1"/>
  <c r="G2" i="1" s="1"/>
  <c r="F7" i="1"/>
  <c r="G7" i="1" s="1"/>
  <c r="F6" i="1"/>
  <c r="G6" i="1" s="1"/>
  <c r="F4" i="1"/>
  <c r="G4" i="1" s="1"/>
  <c r="F3" i="1"/>
  <c r="G3" i="1" s="1"/>
  <c r="F12" i="1" s="1"/>
</calcChain>
</file>

<file path=xl/sharedStrings.xml><?xml version="1.0" encoding="utf-8"?>
<sst xmlns="http://schemas.openxmlformats.org/spreadsheetml/2006/main" count="139" uniqueCount="81">
  <si>
    <t>STR</t>
  </si>
  <si>
    <t>DEX</t>
  </si>
  <si>
    <t>CON</t>
  </si>
  <si>
    <t>INT</t>
  </si>
  <si>
    <t>WIS</t>
  </si>
  <si>
    <t>CHA</t>
  </si>
  <si>
    <t>D1</t>
  </si>
  <si>
    <t>D2</t>
  </si>
  <si>
    <t>D3</t>
  </si>
  <si>
    <t>D4</t>
  </si>
  <si>
    <t>Score</t>
  </si>
  <si>
    <t>Ability</t>
  </si>
  <si>
    <t>Modifier</t>
  </si>
  <si>
    <t>AC</t>
  </si>
  <si>
    <t>1:-5</t>
  </si>
  <si>
    <t>2:-4</t>
  </si>
  <si>
    <t>3:-4</t>
  </si>
  <si>
    <t>4:-3</t>
  </si>
  <si>
    <t>5:-3</t>
  </si>
  <si>
    <t>6:-2</t>
  </si>
  <si>
    <t>7:-2</t>
  </si>
  <si>
    <t>8:-1</t>
  </si>
  <si>
    <t>9:-1</t>
  </si>
  <si>
    <t>Class</t>
  </si>
  <si>
    <t>Hit Die</t>
  </si>
  <si>
    <t>Cleric</t>
  </si>
  <si>
    <t>Fighter</t>
  </si>
  <si>
    <t>Barbarian</t>
  </si>
  <si>
    <t>Druid</t>
  </si>
  <si>
    <t>Bard</t>
  </si>
  <si>
    <t>Monk</t>
  </si>
  <si>
    <t>Paladin</t>
  </si>
  <si>
    <t>Ranger</t>
  </si>
  <si>
    <t>Rogue</t>
  </si>
  <si>
    <t>Sorcerer</t>
  </si>
  <si>
    <t>Wizard</t>
  </si>
  <si>
    <t>Race</t>
  </si>
  <si>
    <t>Dwarf</t>
  </si>
  <si>
    <t>Size</t>
  </si>
  <si>
    <t>MEDIUM</t>
  </si>
  <si>
    <t>Elf</t>
  </si>
  <si>
    <t>Speed</t>
  </si>
  <si>
    <t>Gnome</t>
  </si>
  <si>
    <t>SMALL</t>
  </si>
  <si>
    <t>Half Elf</t>
  </si>
  <si>
    <t>One Ability +1</t>
  </si>
  <si>
    <t>Halfling</t>
  </si>
  <si>
    <t>Half Orc</t>
  </si>
  <si>
    <t>Human</t>
  </si>
  <si>
    <t>One Ability +2</t>
  </si>
  <si>
    <t>BAB</t>
  </si>
  <si>
    <t>BAB2…</t>
  </si>
  <si>
    <t>BAB multiplier</t>
  </si>
  <si>
    <t>Modifier Comment</t>
  </si>
  <si>
    <t>Cloth</t>
  </si>
  <si>
    <t>Leather</t>
  </si>
  <si>
    <t>Hide</t>
  </si>
  <si>
    <t>Chain</t>
  </si>
  <si>
    <t>Plate</t>
  </si>
  <si>
    <t>Scale</t>
  </si>
  <si>
    <t>Light</t>
  </si>
  <si>
    <t>Medium</t>
  </si>
  <si>
    <t>Heavy</t>
  </si>
  <si>
    <t>y</t>
  </si>
  <si>
    <t>Alchemist</t>
  </si>
  <si>
    <t>Cavalier</t>
  </si>
  <si>
    <t>Gunslinger</t>
  </si>
  <si>
    <t>Inquisitor</t>
  </si>
  <si>
    <t>Ninja</t>
  </si>
  <si>
    <t>Oracle</t>
  </si>
  <si>
    <t>Samurai</t>
  </si>
  <si>
    <t>Summoner</t>
  </si>
  <si>
    <t>Witch</t>
  </si>
  <si>
    <t>3d6</t>
  </si>
  <si>
    <t>5d6</t>
  </si>
  <si>
    <t>4d6</t>
  </si>
  <si>
    <t>2d6</t>
  </si>
  <si>
    <t>1d6</t>
  </si>
  <si>
    <t>Wealth (x 10gp)</t>
  </si>
  <si>
    <t>Skill Ranks per Level (+Int modifier)</t>
  </si>
  <si>
    <t>Start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</si>
</sst>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3F3F3"/>
        <bgColor indexed="64"/>
      </patternFill>
    </fill>
  </fills>
  <borders count="11">
    <border>
      <left/>
      <right/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 style="medium">
        <color rgb="FF888888"/>
      </left>
      <right style="thin">
        <color rgb="FF888888"/>
      </right>
      <top style="medium">
        <color rgb="FF888888"/>
      </top>
      <bottom style="thin">
        <color rgb="FF888888"/>
      </bottom>
      <diagonal/>
    </border>
    <border>
      <left style="thin">
        <color rgb="FF888888"/>
      </left>
      <right style="medium">
        <color rgb="FF888888"/>
      </right>
      <top style="medium">
        <color rgb="FF888888"/>
      </top>
      <bottom style="thin">
        <color rgb="FF888888"/>
      </bottom>
      <diagonal/>
    </border>
    <border>
      <left style="medium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 style="thin">
        <color rgb="FF888888"/>
      </left>
      <right style="medium">
        <color rgb="FF888888"/>
      </right>
      <top style="thin">
        <color rgb="FF888888"/>
      </top>
      <bottom style="thin">
        <color rgb="FF888888"/>
      </bottom>
      <diagonal/>
    </border>
    <border>
      <left style="medium">
        <color rgb="FF888888"/>
      </left>
      <right style="thin">
        <color rgb="FF888888"/>
      </right>
      <top style="thin">
        <color rgb="FF888888"/>
      </top>
      <bottom style="medium">
        <color rgb="FF888888"/>
      </bottom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medium">
        <color rgb="FF888888"/>
      </bottom>
      <diagonal/>
    </border>
    <border>
      <left style="thin">
        <color rgb="FF888888"/>
      </left>
      <right style="medium">
        <color rgb="FF888888"/>
      </right>
      <top style="thin">
        <color rgb="FF888888"/>
      </top>
      <bottom style="medium">
        <color rgb="FF888888"/>
      </bottom>
      <diagonal/>
    </border>
    <border>
      <left style="thin">
        <color rgb="FF888888"/>
      </left>
      <right style="medium">
        <color rgb="FF888888"/>
      </right>
      <top style="medium">
        <color rgb="FF888888"/>
      </top>
      <bottom/>
      <diagonal/>
    </border>
    <border>
      <left style="thin">
        <color rgb="FF888888"/>
      </left>
      <right/>
      <top style="medium">
        <color rgb="FF888888"/>
      </top>
      <bottom style="thin">
        <color rgb="FF88888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4" fillId="2" borderId="4" xfId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4" fillId="4" borderId="4" xfId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top" wrapText="1"/>
    </xf>
    <xf numFmtId="0" fontId="4" fillId="4" borderId="6" xfId="1" applyFill="1" applyBorder="1" applyAlignment="1">
      <alignment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20pfsrd.com/classes/base-classes/gunslinger" TargetMode="External"/><Relationship Id="rId13" Type="http://schemas.openxmlformats.org/officeDocument/2006/relationships/hyperlink" Target="http://www.d20pfsrd.com/classes/core-classes/paladin" TargetMode="External"/><Relationship Id="rId18" Type="http://schemas.openxmlformats.org/officeDocument/2006/relationships/hyperlink" Target="http://www.d20pfsrd.com/classes/base-classes/summoner" TargetMode="External"/><Relationship Id="rId3" Type="http://schemas.openxmlformats.org/officeDocument/2006/relationships/hyperlink" Target="http://www.d20pfsrd.com/classes/core-classes/bard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d20pfsrd.com/classes/core-classes/fighter" TargetMode="External"/><Relationship Id="rId12" Type="http://schemas.openxmlformats.org/officeDocument/2006/relationships/hyperlink" Target="http://www.d20pfsrd.com/classes/base-classes/oracle" TargetMode="External"/><Relationship Id="rId17" Type="http://schemas.openxmlformats.org/officeDocument/2006/relationships/hyperlink" Target="http://www.d20pfsrd.com/classes/core-classes/sorcerer" TargetMode="External"/><Relationship Id="rId2" Type="http://schemas.openxmlformats.org/officeDocument/2006/relationships/hyperlink" Target="http://www.d20pfsrd.com/classes/core-classes/barbarian" TargetMode="External"/><Relationship Id="rId16" Type="http://schemas.openxmlformats.org/officeDocument/2006/relationships/hyperlink" Target="http://www.d20pfsrd.com/classes/alternate-classes/samurai" TargetMode="External"/><Relationship Id="rId20" Type="http://schemas.openxmlformats.org/officeDocument/2006/relationships/hyperlink" Target="http://www.d20pfsrd.com/classes/core-classes/wizard" TargetMode="External"/><Relationship Id="rId1" Type="http://schemas.openxmlformats.org/officeDocument/2006/relationships/hyperlink" Target="http://www.d20pfsrd.com/classes/base-classes/alchemist" TargetMode="External"/><Relationship Id="rId6" Type="http://schemas.openxmlformats.org/officeDocument/2006/relationships/hyperlink" Target="http://www.d20pfsrd.com/classes/core-classes/druid" TargetMode="External"/><Relationship Id="rId11" Type="http://schemas.openxmlformats.org/officeDocument/2006/relationships/hyperlink" Target="http://www.d20pfsrd.com/classes/alternate-classes/ninja" TargetMode="External"/><Relationship Id="rId5" Type="http://schemas.openxmlformats.org/officeDocument/2006/relationships/hyperlink" Target="http://www.d20pfsrd.com/classes/core-classes/cleric" TargetMode="External"/><Relationship Id="rId15" Type="http://schemas.openxmlformats.org/officeDocument/2006/relationships/hyperlink" Target="http://www.d20pfsrd.com/classes/core-classes/rogue" TargetMode="External"/><Relationship Id="rId10" Type="http://schemas.openxmlformats.org/officeDocument/2006/relationships/hyperlink" Target="http://www.d20pfsrd.com/classes/core-classes/monk" TargetMode="External"/><Relationship Id="rId19" Type="http://schemas.openxmlformats.org/officeDocument/2006/relationships/hyperlink" Target="http://www.d20pfsrd.com/classes/base-classes/witch" TargetMode="External"/><Relationship Id="rId4" Type="http://schemas.openxmlformats.org/officeDocument/2006/relationships/hyperlink" Target="http://www.d20pfsrd.com/classes/base-classes/cavalier" TargetMode="External"/><Relationship Id="rId9" Type="http://schemas.openxmlformats.org/officeDocument/2006/relationships/hyperlink" Target="http://www.d20pfsrd.com/classes/base-classes/inquisitor" TargetMode="External"/><Relationship Id="rId14" Type="http://schemas.openxmlformats.org/officeDocument/2006/relationships/hyperlink" Target="http://www.d20pfsrd.com/classes/core-classes/ran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G2" sqref="G2"/>
    </sheetView>
  </sheetViews>
  <sheetFormatPr defaultRowHeight="12.75" x14ac:dyDescent="0.2"/>
  <cols>
    <col min="1" max="1" width="6.7109375" bestFit="1" customWidth="1"/>
    <col min="2" max="5" width="3.28515625" bestFit="1" customWidth="1"/>
    <col min="6" max="6" width="5.85546875" bestFit="1" customWidth="1"/>
    <col min="7" max="7" width="8.42578125" bestFit="1" customWidth="1"/>
  </cols>
  <sheetData>
    <row r="1" spans="1:15" x14ac:dyDescent="0.2">
      <c r="A1" s="1" t="s">
        <v>11</v>
      </c>
      <c r="B1" t="s">
        <v>6</v>
      </c>
      <c r="C1" t="s">
        <v>7</v>
      </c>
      <c r="D1" t="s">
        <v>8</v>
      </c>
      <c r="E1" t="s">
        <v>9</v>
      </c>
      <c r="F1" s="1" t="s">
        <v>10</v>
      </c>
      <c r="G1" s="1" t="s">
        <v>12</v>
      </c>
      <c r="K1">
        <v>11</v>
      </c>
    </row>
    <row r="2" spans="1:15" x14ac:dyDescent="0.2">
      <c r="A2" t="s">
        <v>0</v>
      </c>
      <c r="B2">
        <f ca="1">RANDBETWEEN(1,6)</f>
        <v>3</v>
      </c>
      <c r="C2">
        <f t="shared" ref="C2:E2" ca="1" si="0">RANDBETWEEN(1,6)</f>
        <v>1</v>
      </c>
      <c r="D2">
        <f t="shared" ca="1" si="0"/>
        <v>6</v>
      </c>
      <c r="E2">
        <f t="shared" ca="1" si="0"/>
        <v>1</v>
      </c>
      <c r="F2">
        <f ca="1">SUM(B2:E2)-MIN(B2:E2)</f>
        <v>10</v>
      </c>
      <c r="G2">
        <f ca="1">IF(F2&gt;10,ROUNDUP((F2-$K$1)/2,0),ROUNDDOWN((F2-$K$1)/2,0))</f>
        <v>0</v>
      </c>
      <c r="J2">
        <v>1</v>
      </c>
      <c r="K2">
        <f>IF(J2&gt;10,ROUNDUP((J2-$K$1)/2,0),ROUNDDOWN((J2-$K$1)/2,0))</f>
        <v>-5</v>
      </c>
      <c r="L2">
        <f>ROUNDUP((J2-11)/2,0)</f>
        <v>-5</v>
      </c>
      <c r="O2" t="s">
        <v>14</v>
      </c>
    </row>
    <row r="3" spans="1:15" x14ac:dyDescent="0.2">
      <c r="A3" t="s">
        <v>1</v>
      </c>
      <c r="B3">
        <f t="shared" ref="B3:E7" ca="1" si="1">RANDBETWEEN(1,6)</f>
        <v>1</v>
      </c>
      <c r="C3">
        <f t="shared" ca="1" si="1"/>
        <v>5</v>
      </c>
      <c r="D3">
        <f t="shared" ca="1" si="1"/>
        <v>4</v>
      </c>
      <c r="E3">
        <f t="shared" ca="1" si="1"/>
        <v>6</v>
      </c>
      <c r="F3">
        <f t="shared" ref="F3:F7" ca="1" si="2">SUM(B3:E3)-MIN(B3:E3)</f>
        <v>15</v>
      </c>
      <c r="G3">
        <f t="shared" ref="G3:G7" ca="1" si="3">IF(F3&gt;10,ROUNDUP((F3-$K$1)/2,0),ROUNDDOWN((F3-$K$1)/2,0))</f>
        <v>2</v>
      </c>
      <c r="J3">
        <v>2</v>
      </c>
      <c r="K3">
        <f t="shared" ref="K3:K21" si="4">IF(J3&gt;10,ROUNDUP((J3-$K$1)/2,0),ROUNDDOWN((J3-$K$1)/2,0))</f>
        <v>-4</v>
      </c>
      <c r="L3">
        <f t="shared" ref="L3:L13" si="5">ROUNDUP((J3-11)/2,0)</f>
        <v>-5</v>
      </c>
      <c r="O3" t="s">
        <v>15</v>
      </c>
    </row>
    <row r="4" spans="1:15" x14ac:dyDescent="0.2">
      <c r="A4" t="s">
        <v>2</v>
      </c>
      <c r="B4">
        <f t="shared" ca="1" si="1"/>
        <v>4</v>
      </c>
      <c r="C4">
        <f t="shared" ca="1" si="1"/>
        <v>3</v>
      </c>
      <c r="D4">
        <f t="shared" ca="1" si="1"/>
        <v>1</v>
      </c>
      <c r="E4">
        <f t="shared" ca="1" si="1"/>
        <v>4</v>
      </c>
      <c r="F4">
        <f t="shared" ca="1" si="2"/>
        <v>11</v>
      </c>
      <c r="G4">
        <f t="shared" ca="1" si="3"/>
        <v>0</v>
      </c>
      <c r="J4">
        <v>3</v>
      </c>
      <c r="K4">
        <f t="shared" si="4"/>
        <v>-4</v>
      </c>
      <c r="L4">
        <f t="shared" si="5"/>
        <v>-4</v>
      </c>
      <c r="O4" t="s">
        <v>16</v>
      </c>
    </row>
    <row r="5" spans="1:15" x14ac:dyDescent="0.2">
      <c r="A5" t="s">
        <v>3</v>
      </c>
      <c r="B5">
        <f t="shared" ca="1" si="1"/>
        <v>4</v>
      </c>
      <c r="C5">
        <f t="shared" ca="1" si="1"/>
        <v>6</v>
      </c>
      <c r="D5">
        <f t="shared" ca="1" si="1"/>
        <v>3</v>
      </c>
      <c r="E5">
        <f t="shared" ca="1" si="1"/>
        <v>5</v>
      </c>
      <c r="F5">
        <f t="shared" ca="1" si="2"/>
        <v>15</v>
      </c>
      <c r="G5">
        <f t="shared" ca="1" si="3"/>
        <v>2</v>
      </c>
      <c r="J5">
        <v>4</v>
      </c>
      <c r="K5">
        <f t="shared" si="4"/>
        <v>-3</v>
      </c>
      <c r="L5">
        <f t="shared" si="5"/>
        <v>-4</v>
      </c>
      <c r="O5" t="s">
        <v>17</v>
      </c>
    </row>
    <row r="6" spans="1:15" x14ac:dyDescent="0.2">
      <c r="A6" t="s">
        <v>4</v>
      </c>
      <c r="B6">
        <f t="shared" ca="1" si="1"/>
        <v>5</v>
      </c>
      <c r="C6">
        <f t="shared" ca="1" si="1"/>
        <v>4</v>
      </c>
      <c r="D6">
        <f t="shared" ca="1" si="1"/>
        <v>6</v>
      </c>
      <c r="E6">
        <f t="shared" ca="1" si="1"/>
        <v>4</v>
      </c>
      <c r="F6">
        <f t="shared" ca="1" si="2"/>
        <v>15</v>
      </c>
      <c r="G6">
        <f t="shared" ca="1" si="3"/>
        <v>2</v>
      </c>
      <c r="J6">
        <v>5</v>
      </c>
      <c r="K6">
        <f t="shared" si="4"/>
        <v>-3</v>
      </c>
      <c r="L6">
        <f t="shared" si="5"/>
        <v>-3</v>
      </c>
      <c r="O6" t="s">
        <v>18</v>
      </c>
    </row>
    <row r="7" spans="1:15" x14ac:dyDescent="0.2">
      <c r="A7" t="s">
        <v>5</v>
      </c>
      <c r="B7">
        <f t="shared" ca="1" si="1"/>
        <v>6</v>
      </c>
      <c r="C7">
        <f t="shared" ca="1" si="1"/>
        <v>5</v>
      </c>
      <c r="D7">
        <f t="shared" ca="1" si="1"/>
        <v>4</v>
      </c>
      <c r="E7">
        <f t="shared" ca="1" si="1"/>
        <v>1</v>
      </c>
      <c r="F7">
        <f t="shared" ca="1" si="2"/>
        <v>15</v>
      </c>
      <c r="G7">
        <f t="shared" ca="1" si="3"/>
        <v>2</v>
      </c>
      <c r="J7">
        <v>6</v>
      </c>
      <c r="K7">
        <f t="shared" si="4"/>
        <v>-2</v>
      </c>
      <c r="L7">
        <f t="shared" si="5"/>
        <v>-3</v>
      </c>
      <c r="O7" t="s">
        <v>19</v>
      </c>
    </row>
    <row r="8" spans="1:15" x14ac:dyDescent="0.2">
      <c r="J8">
        <v>7</v>
      </c>
      <c r="K8">
        <f t="shared" si="4"/>
        <v>-2</v>
      </c>
      <c r="L8">
        <f t="shared" si="5"/>
        <v>-2</v>
      </c>
      <c r="O8" t="s">
        <v>20</v>
      </c>
    </row>
    <row r="9" spans="1:15" x14ac:dyDescent="0.2">
      <c r="J9">
        <v>8</v>
      </c>
      <c r="K9">
        <f t="shared" si="4"/>
        <v>-1</v>
      </c>
      <c r="L9">
        <f t="shared" si="5"/>
        <v>-2</v>
      </c>
      <c r="M9">
        <f>ROUNDDOWN(L9,0)</f>
        <v>-2</v>
      </c>
      <c r="N9">
        <f>ROUNDUP(L9,0)</f>
        <v>-2</v>
      </c>
      <c r="O9" t="s">
        <v>21</v>
      </c>
    </row>
    <row r="10" spans="1:15" x14ac:dyDescent="0.2">
      <c r="J10">
        <v>9</v>
      </c>
      <c r="K10">
        <f t="shared" si="4"/>
        <v>-1</v>
      </c>
      <c r="L10">
        <f t="shared" si="5"/>
        <v>-1</v>
      </c>
      <c r="O10" t="s">
        <v>22</v>
      </c>
    </row>
    <row r="11" spans="1:15" x14ac:dyDescent="0.2">
      <c r="J11">
        <v>10</v>
      </c>
      <c r="K11">
        <f t="shared" si="4"/>
        <v>0</v>
      </c>
      <c r="L11">
        <f t="shared" si="5"/>
        <v>-1</v>
      </c>
      <c r="O11" s="2">
        <v>0.41666666666666669</v>
      </c>
    </row>
    <row r="12" spans="1:15" x14ac:dyDescent="0.2">
      <c r="A12" t="s">
        <v>13</v>
      </c>
      <c r="F12">
        <f ca="1">10+G3</f>
        <v>12</v>
      </c>
      <c r="J12">
        <v>11</v>
      </c>
      <c r="K12">
        <f t="shared" si="4"/>
        <v>0</v>
      </c>
      <c r="L12">
        <f t="shared" si="5"/>
        <v>0</v>
      </c>
      <c r="O12" s="2">
        <v>0.45833333333333331</v>
      </c>
    </row>
    <row r="13" spans="1:15" x14ac:dyDescent="0.2">
      <c r="J13">
        <v>12</v>
      </c>
      <c r="K13">
        <f t="shared" si="4"/>
        <v>1</v>
      </c>
      <c r="L13">
        <f t="shared" si="5"/>
        <v>1</v>
      </c>
      <c r="O13" s="2">
        <v>0.50069444444444444</v>
      </c>
    </row>
    <row r="14" spans="1:15" x14ac:dyDescent="0.2">
      <c r="J14">
        <v>13</v>
      </c>
      <c r="K14">
        <f t="shared" si="4"/>
        <v>1</v>
      </c>
      <c r="O14" s="2">
        <v>0.54236111111111118</v>
      </c>
    </row>
    <row r="15" spans="1:15" x14ac:dyDescent="0.2">
      <c r="J15">
        <v>14</v>
      </c>
      <c r="K15">
        <f t="shared" si="4"/>
        <v>2</v>
      </c>
      <c r="O15" s="2">
        <v>0.58472222222222225</v>
      </c>
    </row>
    <row r="16" spans="1:15" x14ac:dyDescent="0.2">
      <c r="J16">
        <v>15</v>
      </c>
      <c r="K16">
        <f t="shared" si="4"/>
        <v>2</v>
      </c>
      <c r="O16" s="2">
        <v>0.62638888888888888</v>
      </c>
    </row>
    <row r="17" spans="10:15" x14ac:dyDescent="0.2">
      <c r="J17">
        <v>16</v>
      </c>
      <c r="K17">
        <f t="shared" si="4"/>
        <v>3</v>
      </c>
      <c r="O17" s="2">
        <v>0.66875000000000007</v>
      </c>
    </row>
    <row r="18" spans="10:15" x14ac:dyDescent="0.2">
      <c r="J18">
        <v>17</v>
      </c>
      <c r="K18">
        <f t="shared" si="4"/>
        <v>3</v>
      </c>
      <c r="O18" s="2">
        <v>0.7104166666666667</v>
      </c>
    </row>
    <row r="19" spans="10:15" x14ac:dyDescent="0.2">
      <c r="J19">
        <v>18</v>
      </c>
      <c r="K19">
        <f t="shared" si="4"/>
        <v>4</v>
      </c>
      <c r="O19" s="2">
        <v>0.75277777777777777</v>
      </c>
    </row>
    <row r="20" spans="10:15" x14ac:dyDescent="0.2">
      <c r="J20">
        <v>19</v>
      </c>
      <c r="K20">
        <f t="shared" si="4"/>
        <v>4</v>
      </c>
      <c r="O20" s="2">
        <v>0.7944444444444444</v>
      </c>
    </row>
    <row r="21" spans="10:15" x14ac:dyDescent="0.2">
      <c r="J21">
        <v>20</v>
      </c>
      <c r="K21">
        <f t="shared" si="4"/>
        <v>5</v>
      </c>
    </row>
    <row r="22" spans="10:15" x14ac:dyDescent="0.2">
      <c r="J22">
        <v>21</v>
      </c>
    </row>
    <row r="23" spans="10:15" x14ac:dyDescent="0.2">
      <c r="J23">
        <v>22</v>
      </c>
    </row>
    <row r="24" spans="10:15" x14ac:dyDescent="0.2">
      <c r="J24">
        <v>23</v>
      </c>
    </row>
    <row r="25" spans="10:15" x14ac:dyDescent="0.2">
      <c r="J25">
        <v>24</v>
      </c>
    </row>
    <row r="26" spans="10:15" x14ac:dyDescent="0.2">
      <c r="J26">
        <v>25</v>
      </c>
    </row>
    <row r="27" spans="10:15" x14ac:dyDescent="0.2">
      <c r="J27">
        <v>26</v>
      </c>
    </row>
    <row r="28" spans="10:15" x14ac:dyDescent="0.2">
      <c r="J28">
        <v>27</v>
      </c>
    </row>
    <row r="29" spans="10:15" x14ac:dyDescent="0.2">
      <c r="J29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" sqref="E1:E14"/>
    </sheetView>
  </sheetViews>
  <sheetFormatPr defaultRowHeight="12.75" x14ac:dyDescent="0.2"/>
  <sheetData>
    <row r="1" spans="1:7" x14ac:dyDescent="0.2">
      <c r="A1">
        <v>0</v>
      </c>
      <c r="B1">
        <v>1</v>
      </c>
      <c r="C1">
        <f>(A1/125)+1</f>
        <v>1</v>
      </c>
      <c r="D1">
        <f>(1+SQRT(C1))/2</f>
        <v>1</v>
      </c>
      <c r="E1">
        <f>TRUNC(D1,0)</f>
        <v>1</v>
      </c>
      <c r="F1">
        <v>1</v>
      </c>
      <c r="G1">
        <f>500*F1*(F1+1)</f>
        <v>1000</v>
      </c>
    </row>
    <row r="2" spans="1:7" x14ac:dyDescent="0.2">
      <c r="A2">
        <v>500</v>
      </c>
      <c r="B2">
        <v>1</v>
      </c>
      <c r="C2">
        <f>(A2/125)+1</f>
        <v>5</v>
      </c>
      <c r="D2">
        <f t="shared" ref="D2:D14" si="0">(1+SQRT(C2))/2</f>
        <v>1.6180339887498949</v>
      </c>
      <c r="E2">
        <f t="shared" ref="E2:E14" si="1">TRUNC(D2,0)</f>
        <v>1</v>
      </c>
      <c r="F2">
        <v>2</v>
      </c>
      <c r="G2">
        <f t="shared" ref="G2:G6" si="2">500*F2*(F2+1)</f>
        <v>3000</v>
      </c>
    </row>
    <row r="3" spans="1:7" x14ac:dyDescent="0.2">
      <c r="A3">
        <v>1000</v>
      </c>
      <c r="B3">
        <v>2</v>
      </c>
      <c r="C3">
        <f t="shared" ref="C3:C14" si="3">(A3/125)+1</f>
        <v>9</v>
      </c>
      <c r="D3">
        <f t="shared" si="0"/>
        <v>2</v>
      </c>
      <c r="E3">
        <f t="shared" si="1"/>
        <v>2</v>
      </c>
      <c r="F3">
        <v>3</v>
      </c>
      <c r="G3">
        <f t="shared" si="2"/>
        <v>6000</v>
      </c>
    </row>
    <row r="4" spans="1:7" x14ac:dyDescent="0.2">
      <c r="A4">
        <v>1500</v>
      </c>
      <c r="B4">
        <v>2</v>
      </c>
      <c r="C4">
        <f t="shared" si="3"/>
        <v>13</v>
      </c>
      <c r="D4">
        <f t="shared" si="0"/>
        <v>2.3027756377319948</v>
      </c>
      <c r="E4">
        <f t="shared" si="1"/>
        <v>2</v>
      </c>
      <c r="F4">
        <v>4</v>
      </c>
      <c r="G4">
        <f t="shared" si="2"/>
        <v>10000</v>
      </c>
    </row>
    <row r="5" spans="1:7" x14ac:dyDescent="0.2">
      <c r="A5">
        <v>2000</v>
      </c>
      <c r="B5">
        <v>2</v>
      </c>
      <c r="C5">
        <f t="shared" si="3"/>
        <v>17</v>
      </c>
      <c r="D5">
        <f t="shared" si="0"/>
        <v>2.5615528128088303</v>
      </c>
      <c r="E5">
        <f t="shared" si="1"/>
        <v>2</v>
      </c>
      <c r="F5">
        <v>5</v>
      </c>
      <c r="G5">
        <f t="shared" si="2"/>
        <v>15000</v>
      </c>
    </row>
    <row r="6" spans="1:7" x14ac:dyDescent="0.2">
      <c r="A6">
        <v>2500</v>
      </c>
      <c r="B6">
        <v>2</v>
      </c>
      <c r="C6">
        <f t="shared" si="3"/>
        <v>21</v>
      </c>
      <c r="D6">
        <f t="shared" si="0"/>
        <v>2.7912878474779199</v>
      </c>
      <c r="E6">
        <f t="shared" si="1"/>
        <v>2</v>
      </c>
      <c r="F6">
        <v>6</v>
      </c>
      <c r="G6">
        <f t="shared" si="2"/>
        <v>21000</v>
      </c>
    </row>
    <row r="7" spans="1:7" x14ac:dyDescent="0.2">
      <c r="A7">
        <v>3000</v>
      </c>
      <c r="B7">
        <v>3</v>
      </c>
      <c r="C7">
        <f t="shared" si="3"/>
        <v>25</v>
      </c>
      <c r="D7">
        <f t="shared" si="0"/>
        <v>3</v>
      </c>
      <c r="E7">
        <f t="shared" si="1"/>
        <v>3</v>
      </c>
    </row>
    <row r="8" spans="1:7" x14ac:dyDescent="0.2">
      <c r="A8">
        <v>3500</v>
      </c>
      <c r="B8">
        <v>3</v>
      </c>
      <c r="C8">
        <f t="shared" si="3"/>
        <v>29</v>
      </c>
      <c r="D8">
        <f t="shared" si="0"/>
        <v>3.1925824035672519</v>
      </c>
      <c r="E8">
        <f t="shared" si="1"/>
        <v>3</v>
      </c>
    </row>
    <row r="9" spans="1:7" x14ac:dyDescent="0.2">
      <c r="A9">
        <v>4000</v>
      </c>
      <c r="B9">
        <v>3</v>
      </c>
      <c r="C9">
        <f t="shared" si="3"/>
        <v>33</v>
      </c>
      <c r="D9">
        <f t="shared" si="0"/>
        <v>3.3722813232690143</v>
      </c>
      <c r="E9">
        <f t="shared" si="1"/>
        <v>3</v>
      </c>
    </row>
    <row r="10" spans="1:7" x14ac:dyDescent="0.2">
      <c r="A10">
        <v>4500</v>
      </c>
      <c r="B10">
        <v>3</v>
      </c>
      <c r="C10">
        <f t="shared" si="3"/>
        <v>37</v>
      </c>
      <c r="D10">
        <f t="shared" si="0"/>
        <v>3.5413812651491097</v>
      </c>
      <c r="E10">
        <f t="shared" si="1"/>
        <v>3</v>
      </c>
    </row>
    <row r="11" spans="1:7" x14ac:dyDescent="0.2">
      <c r="A11">
        <v>5000</v>
      </c>
      <c r="B11">
        <v>3</v>
      </c>
      <c r="C11">
        <f t="shared" si="3"/>
        <v>41</v>
      </c>
      <c r="D11">
        <f t="shared" si="0"/>
        <v>3.7015621187164243</v>
      </c>
      <c r="E11">
        <f t="shared" si="1"/>
        <v>3</v>
      </c>
    </row>
    <row r="12" spans="1:7" x14ac:dyDescent="0.2">
      <c r="A12">
        <v>5500</v>
      </c>
      <c r="B12">
        <v>3</v>
      </c>
      <c r="C12">
        <f t="shared" si="3"/>
        <v>45</v>
      </c>
      <c r="D12">
        <f t="shared" si="0"/>
        <v>3.8541019662496847</v>
      </c>
      <c r="E12">
        <f t="shared" si="1"/>
        <v>3</v>
      </c>
    </row>
    <row r="13" spans="1:7" x14ac:dyDescent="0.2">
      <c r="A13">
        <v>6000</v>
      </c>
      <c r="B13">
        <v>4</v>
      </c>
      <c r="C13">
        <f t="shared" si="3"/>
        <v>49</v>
      </c>
      <c r="D13">
        <f t="shared" si="0"/>
        <v>4</v>
      </c>
      <c r="E13">
        <f t="shared" si="1"/>
        <v>4</v>
      </c>
    </row>
    <row r="14" spans="1:7" x14ac:dyDescent="0.2">
      <c r="A14">
        <v>6500</v>
      </c>
      <c r="C14">
        <f t="shared" si="3"/>
        <v>53</v>
      </c>
      <c r="D14">
        <f t="shared" si="0"/>
        <v>4.1400549446402586</v>
      </c>
      <c r="E14">
        <f t="shared" si="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2.75" x14ac:dyDescent="0.2"/>
  <cols>
    <col min="1" max="1" width="8.85546875" bestFit="1" customWidth="1"/>
    <col min="2" max="3" width="6.85546875" style="3" customWidth="1"/>
    <col min="4" max="4" width="11" style="3" bestFit="1" customWidth="1"/>
    <col min="5" max="5" width="6.85546875" style="4" customWidth="1"/>
    <col min="6" max="6" width="8.140625" style="5" customWidth="1"/>
    <col min="7" max="7" width="6.85546875" style="5" customWidth="1"/>
    <col min="8" max="8" width="6.5703125" customWidth="1"/>
    <col min="9" max="9" width="4.85546875" style="4" bestFit="1" customWidth="1"/>
    <col min="13" max="13" width="7.140625" bestFit="1" customWidth="1"/>
    <col min="14" max="14" width="4.5703125" bestFit="1" customWidth="1"/>
    <col min="15" max="15" width="5" bestFit="1" customWidth="1"/>
  </cols>
  <sheetData>
    <row r="1" spans="1:15" s="19" customFormat="1" ht="51" x14ac:dyDescent="0.2">
      <c r="A1" s="19" t="s">
        <v>23</v>
      </c>
      <c r="B1" s="19" t="s">
        <v>24</v>
      </c>
      <c r="C1" s="19" t="s">
        <v>80</v>
      </c>
      <c r="D1" s="19" t="s">
        <v>79</v>
      </c>
      <c r="E1" s="19" t="s">
        <v>62</v>
      </c>
      <c r="F1" s="19" t="s">
        <v>61</v>
      </c>
      <c r="G1" s="19" t="s">
        <v>60</v>
      </c>
      <c r="H1" s="19" t="s">
        <v>52</v>
      </c>
      <c r="I1" s="19" t="s">
        <v>50</v>
      </c>
      <c r="J1" s="19" t="s">
        <v>51</v>
      </c>
      <c r="N1" s="19" t="s">
        <v>0</v>
      </c>
      <c r="O1" s="19" t="s">
        <v>2</v>
      </c>
    </row>
    <row r="2" spans="1:15" x14ac:dyDescent="0.2">
      <c r="A2" t="s">
        <v>27</v>
      </c>
      <c r="B2" s="3">
        <v>12</v>
      </c>
      <c r="C2" s="3" t="str">
        <f>VLOOKUP($A2,Sheet2!$A:$C,2,0)</f>
        <v>3d6</v>
      </c>
      <c r="D2" s="3">
        <f>VLOOKUP($A2,Sheet2!$A:$C,3,0)</f>
        <v>4</v>
      </c>
      <c r="E2" s="4" t="s">
        <v>63</v>
      </c>
      <c r="F2" s="5" t="s">
        <v>63</v>
      </c>
      <c r="G2" s="5" t="s">
        <v>63</v>
      </c>
      <c r="I2" s="4">
        <v>1</v>
      </c>
      <c r="M2" t="s">
        <v>54</v>
      </c>
    </row>
    <row r="3" spans="1:15" x14ac:dyDescent="0.2">
      <c r="A3" t="s">
        <v>29</v>
      </c>
      <c r="B3" s="3">
        <v>6</v>
      </c>
      <c r="C3" s="3" t="str">
        <f>VLOOKUP($A3,Sheet2!$A:$C,2,0)</f>
        <v>3d6</v>
      </c>
      <c r="D3" s="3">
        <f>VLOOKUP($A3,Sheet2!$A:$C,3,0)</f>
        <v>6</v>
      </c>
      <c r="F3" s="5" t="s">
        <v>63</v>
      </c>
      <c r="G3" s="5" t="s">
        <v>63</v>
      </c>
      <c r="H3">
        <v>0.75</v>
      </c>
      <c r="I3" s="4">
        <v>0</v>
      </c>
      <c r="M3" t="s">
        <v>55</v>
      </c>
    </row>
    <row r="4" spans="1:15" x14ac:dyDescent="0.2">
      <c r="A4" t="s">
        <v>25</v>
      </c>
      <c r="B4" s="3">
        <v>8</v>
      </c>
      <c r="C4" s="3" t="str">
        <f>VLOOKUP($A4,Sheet2!$A:$C,2,0)</f>
        <v>4d6</v>
      </c>
      <c r="D4" s="3">
        <f>VLOOKUP($A4,Sheet2!$A:$C,3,0)</f>
        <v>2</v>
      </c>
      <c r="E4" s="4" t="s">
        <v>63</v>
      </c>
      <c r="F4" s="5" t="s">
        <v>63</v>
      </c>
      <c r="G4" s="5" t="s">
        <v>63</v>
      </c>
      <c r="H4">
        <v>0.75</v>
      </c>
      <c r="I4" s="4">
        <v>0</v>
      </c>
      <c r="M4" t="s">
        <v>56</v>
      </c>
      <c r="N4">
        <v>13</v>
      </c>
      <c r="O4">
        <v>13</v>
      </c>
    </row>
    <row r="5" spans="1:15" x14ac:dyDescent="0.2">
      <c r="A5" t="s">
        <v>28</v>
      </c>
      <c r="B5" s="3">
        <v>8</v>
      </c>
      <c r="C5" s="3" t="str">
        <f>VLOOKUP($A5,Sheet2!$A:$C,2,0)</f>
        <v>2d6</v>
      </c>
      <c r="D5" s="3">
        <f>VLOOKUP($A5,Sheet2!$A:$C,3,0)</f>
        <v>4</v>
      </c>
      <c r="F5" s="5" t="s">
        <v>63</v>
      </c>
      <c r="G5" s="5" t="s">
        <v>63</v>
      </c>
      <c r="I5" s="4">
        <v>0</v>
      </c>
      <c r="M5" t="s">
        <v>57</v>
      </c>
      <c r="N5">
        <v>13</v>
      </c>
      <c r="O5">
        <v>13</v>
      </c>
    </row>
    <row r="6" spans="1:15" x14ac:dyDescent="0.2">
      <c r="A6" t="s">
        <v>26</v>
      </c>
      <c r="B6" s="3">
        <v>10</v>
      </c>
      <c r="C6" s="3" t="str">
        <f>VLOOKUP($A6,Sheet2!$A:$C,2,0)</f>
        <v>5d6</v>
      </c>
      <c r="D6" s="3">
        <f>VLOOKUP($A6,Sheet2!$A:$C,3,0)</f>
        <v>2</v>
      </c>
      <c r="E6" s="4" t="s">
        <v>63</v>
      </c>
      <c r="F6" s="5" t="s">
        <v>63</v>
      </c>
      <c r="G6" s="5" t="s">
        <v>63</v>
      </c>
      <c r="H6">
        <v>1</v>
      </c>
      <c r="I6" s="4">
        <v>1</v>
      </c>
      <c r="M6" t="s">
        <v>58</v>
      </c>
      <c r="N6">
        <v>15</v>
      </c>
      <c r="O6">
        <v>15</v>
      </c>
    </row>
    <row r="7" spans="1:15" x14ac:dyDescent="0.2">
      <c r="A7" t="s">
        <v>30</v>
      </c>
      <c r="B7" s="3">
        <v>8</v>
      </c>
      <c r="C7" s="3" t="str">
        <f>VLOOKUP($A7,Sheet2!$A:$C,2,0)</f>
        <v>1d6</v>
      </c>
      <c r="D7" s="3">
        <f>VLOOKUP($A7,Sheet2!$A:$C,3,0)</f>
        <v>4</v>
      </c>
      <c r="I7" s="4">
        <v>0</v>
      </c>
      <c r="M7" t="s">
        <v>59</v>
      </c>
      <c r="N7">
        <v>13</v>
      </c>
      <c r="O7">
        <v>13</v>
      </c>
    </row>
    <row r="8" spans="1:15" x14ac:dyDescent="0.2">
      <c r="A8" t="s">
        <v>31</v>
      </c>
      <c r="B8" s="3">
        <v>10</v>
      </c>
      <c r="C8" s="3" t="str">
        <f>VLOOKUP($A8,Sheet2!$A:$C,2,0)</f>
        <v>5d6</v>
      </c>
      <c r="D8" s="3">
        <f>VLOOKUP($A8,Sheet2!$A:$C,3,0)</f>
        <v>2</v>
      </c>
      <c r="F8" s="5" t="s">
        <v>63</v>
      </c>
      <c r="G8" s="5" t="s">
        <v>63</v>
      </c>
      <c r="I8" s="4">
        <v>1</v>
      </c>
    </row>
    <row r="9" spans="1:15" x14ac:dyDescent="0.2">
      <c r="A9" t="s">
        <v>32</v>
      </c>
      <c r="B9" s="3">
        <v>8</v>
      </c>
      <c r="C9" s="3" t="str">
        <f>VLOOKUP($A9,Sheet2!$A:$C,2,0)</f>
        <v>5d6</v>
      </c>
      <c r="D9" s="3">
        <f>VLOOKUP($A9,Sheet2!$A:$C,3,0)</f>
        <v>6</v>
      </c>
      <c r="G9" s="5" t="s">
        <v>63</v>
      </c>
      <c r="I9" s="4">
        <v>1</v>
      </c>
    </row>
    <row r="10" spans="1:15" x14ac:dyDescent="0.2">
      <c r="A10" t="s">
        <v>33</v>
      </c>
      <c r="B10" s="3">
        <v>6</v>
      </c>
      <c r="C10" s="3" t="str">
        <f>VLOOKUP($A10,Sheet2!$A:$C,2,0)</f>
        <v>4d6</v>
      </c>
      <c r="D10" s="3">
        <f>VLOOKUP($A10,Sheet2!$A:$C,3,0)</f>
        <v>8</v>
      </c>
      <c r="G10" s="5" t="s">
        <v>63</v>
      </c>
      <c r="I10" s="4">
        <v>0</v>
      </c>
    </row>
    <row r="11" spans="1:15" x14ac:dyDescent="0.2">
      <c r="A11" t="s">
        <v>34</v>
      </c>
      <c r="B11" s="3">
        <v>4</v>
      </c>
      <c r="C11" s="3" t="str">
        <f>VLOOKUP($A11,Sheet2!$A:$C,2,0)</f>
        <v>2d6</v>
      </c>
      <c r="D11" s="3">
        <f>VLOOKUP($A11,Sheet2!$A:$C,3,0)</f>
        <v>2</v>
      </c>
      <c r="H11">
        <v>0.5</v>
      </c>
      <c r="I11" s="4">
        <v>0</v>
      </c>
    </row>
    <row r="12" spans="1:15" x14ac:dyDescent="0.2">
      <c r="A12" t="s">
        <v>35</v>
      </c>
      <c r="B12" s="3">
        <v>4</v>
      </c>
      <c r="C12" s="3" t="str">
        <f>VLOOKUP($A12,Sheet2!$A:$C,2,0)</f>
        <v>2d6</v>
      </c>
      <c r="D12" s="3">
        <f>VLOOKUP($A12,Sheet2!$A:$C,3,0)</f>
        <v>2</v>
      </c>
      <c r="H12">
        <v>0.5</v>
      </c>
      <c r="I12" s="4">
        <v>0</v>
      </c>
    </row>
  </sheetData>
  <sortState ref="A2:D12">
    <sortCondition ref="A2:A1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K1" sqref="K1:K1048576"/>
    </sheetView>
  </sheetViews>
  <sheetFormatPr defaultRowHeight="12.75" x14ac:dyDescent="0.2"/>
  <cols>
    <col min="1" max="1" width="7" bestFit="1" customWidth="1"/>
    <col min="2" max="3" width="4.5703125" bestFit="1" customWidth="1"/>
    <col min="4" max="4" width="5" bestFit="1" customWidth="1"/>
    <col min="5" max="5" width="3.7109375" bestFit="1" customWidth="1"/>
    <col min="6" max="6" width="4.5703125" bestFit="1" customWidth="1"/>
    <col min="7" max="7" width="4.85546875" bestFit="1" customWidth="1"/>
    <col min="8" max="8" width="8.42578125" bestFit="1" customWidth="1"/>
    <col min="9" max="9" width="6.28515625" bestFit="1" customWidth="1"/>
    <col min="10" max="10" width="16.140625" bestFit="1" customWidth="1"/>
    <col min="11" max="11" width="16.85546875" bestFit="1" customWidth="1"/>
  </cols>
  <sheetData>
    <row r="1" spans="1:10" x14ac:dyDescent="0.2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41</v>
      </c>
      <c r="J1" t="s">
        <v>53</v>
      </c>
    </row>
    <row r="2" spans="1:10" x14ac:dyDescent="0.2">
      <c r="A2" t="s">
        <v>37</v>
      </c>
      <c r="D2">
        <v>2</v>
      </c>
      <c r="F2">
        <v>2</v>
      </c>
      <c r="G2">
        <v>-1</v>
      </c>
      <c r="H2" t="s">
        <v>39</v>
      </c>
      <c r="I2">
        <v>20</v>
      </c>
    </row>
    <row r="3" spans="1:10" x14ac:dyDescent="0.2">
      <c r="A3" t="s">
        <v>40</v>
      </c>
      <c r="C3">
        <v>2</v>
      </c>
      <c r="D3">
        <v>-2</v>
      </c>
      <c r="E3">
        <v>2</v>
      </c>
      <c r="H3" t="s">
        <v>39</v>
      </c>
      <c r="I3">
        <v>30</v>
      </c>
    </row>
    <row r="4" spans="1:10" x14ac:dyDescent="0.2">
      <c r="A4" t="s">
        <v>42</v>
      </c>
      <c r="B4">
        <v>-2</v>
      </c>
      <c r="D4">
        <v>2</v>
      </c>
      <c r="G4">
        <v>2</v>
      </c>
      <c r="H4" t="s">
        <v>43</v>
      </c>
      <c r="I4">
        <v>20</v>
      </c>
    </row>
    <row r="5" spans="1:10" x14ac:dyDescent="0.2">
      <c r="A5" t="s">
        <v>44</v>
      </c>
      <c r="H5" t="s">
        <v>39</v>
      </c>
      <c r="I5">
        <v>30</v>
      </c>
      <c r="J5" t="s">
        <v>45</v>
      </c>
    </row>
    <row r="6" spans="1:10" x14ac:dyDescent="0.2">
      <c r="A6" t="s">
        <v>46</v>
      </c>
      <c r="B6">
        <v>-2</v>
      </c>
      <c r="C6">
        <v>2</v>
      </c>
      <c r="G6">
        <v>2</v>
      </c>
      <c r="H6" t="s">
        <v>43</v>
      </c>
      <c r="I6">
        <v>20</v>
      </c>
    </row>
    <row r="7" spans="1:10" x14ac:dyDescent="0.2">
      <c r="A7" t="s">
        <v>47</v>
      </c>
      <c r="H7" t="s">
        <v>39</v>
      </c>
      <c r="I7">
        <v>30</v>
      </c>
      <c r="J7" t="s">
        <v>49</v>
      </c>
    </row>
    <row r="8" spans="1:10" x14ac:dyDescent="0.2">
      <c r="A8" t="s">
        <v>48</v>
      </c>
      <c r="H8" t="s">
        <v>39</v>
      </c>
      <c r="I8">
        <v>30</v>
      </c>
      <c r="J8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" sqref="C1"/>
    </sheetView>
  </sheetViews>
  <sheetFormatPr defaultRowHeight="12.75" x14ac:dyDescent="0.2"/>
  <cols>
    <col min="1" max="1" width="10" bestFit="1" customWidth="1"/>
    <col min="2" max="2" width="7.140625" bestFit="1" customWidth="1"/>
    <col min="3" max="3" width="10.42578125" bestFit="1" customWidth="1"/>
    <col min="4" max="7" width="11.85546875" customWidth="1"/>
  </cols>
  <sheetData>
    <row r="1" spans="1:4" ht="60" x14ac:dyDescent="0.2">
      <c r="A1" s="8" t="s">
        <v>23</v>
      </c>
      <c r="B1" s="18" t="s">
        <v>78</v>
      </c>
      <c r="C1" s="17" t="s">
        <v>79</v>
      </c>
      <c r="D1" s="9"/>
    </row>
    <row r="2" spans="1:4" ht="15" x14ac:dyDescent="0.2">
      <c r="A2" s="10" t="s">
        <v>64</v>
      </c>
      <c r="B2" s="6" t="s">
        <v>73</v>
      </c>
      <c r="C2" s="11">
        <v>4</v>
      </c>
      <c r="D2" s="11"/>
    </row>
    <row r="3" spans="1:4" ht="15" x14ac:dyDescent="0.2">
      <c r="A3" s="12" t="s">
        <v>27</v>
      </c>
      <c r="B3" s="7" t="s">
        <v>73</v>
      </c>
      <c r="C3" s="13">
        <v>4</v>
      </c>
      <c r="D3" s="13"/>
    </row>
    <row r="4" spans="1:4" ht="15" x14ac:dyDescent="0.2">
      <c r="A4" s="10" t="s">
        <v>29</v>
      </c>
      <c r="B4" s="6" t="s">
        <v>73</v>
      </c>
      <c r="C4" s="11">
        <v>6</v>
      </c>
      <c r="D4" s="11"/>
    </row>
    <row r="5" spans="1:4" ht="15" x14ac:dyDescent="0.2">
      <c r="A5" s="12" t="s">
        <v>65</v>
      </c>
      <c r="B5" s="7" t="s">
        <v>74</v>
      </c>
      <c r="C5" s="13">
        <v>4</v>
      </c>
      <c r="D5" s="13"/>
    </row>
    <row r="6" spans="1:4" ht="15" x14ac:dyDescent="0.2">
      <c r="A6" s="10" t="s">
        <v>25</v>
      </c>
      <c r="B6" s="6" t="s">
        <v>75</v>
      </c>
      <c r="C6" s="11">
        <v>2</v>
      </c>
      <c r="D6" s="11"/>
    </row>
    <row r="7" spans="1:4" ht="15" x14ac:dyDescent="0.2">
      <c r="A7" s="12" t="s">
        <v>28</v>
      </c>
      <c r="B7" s="7" t="s">
        <v>76</v>
      </c>
      <c r="C7" s="13">
        <v>4</v>
      </c>
      <c r="D7" s="13"/>
    </row>
    <row r="8" spans="1:4" ht="15" x14ac:dyDescent="0.2">
      <c r="A8" s="10" t="s">
        <v>26</v>
      </c>
      <c r="B8" s="6" t="s">
        <v>74</v>
      </c>
      <c r="C8" s="11">
        <v>2</v>
      </c>
      <c r="D8" s="11"/>
    </row>
    <row r="9" spans="1:4" ht="15" x14ac:dyDescent="0.2">
      <c r="A9" s="12" t="s">
        <v>66</v>
      </c>
      <c r="B9" s="7" t="s">
        <v>74</v>
      </c>
      <c r="C9" s="13">
        <v>4</v>
      </c>
      <c r="D9" s="13"/>
    </row>
    <row r="10" spans="1:4" ht="15" x14ac:dyDescent="0.2">
      <c r="A10" s="10" t="s">
        <v>67</v>
      </c>
      <c r="B10" s="6" t="s">
        <v>75</v>
      </c>
      <c r="C10" s="11">
        <v>6</v>
      </c>
      <c r="D10" s="11"/>
    </row>
    <row r="11" spans="1:4" ht="15" x14ac:dyDescent="0.2">
      <c r="A11" s="12" t="s">
        <v>30</v>
      </c>
      <c r="B11" s="7" t="s">
        <v>77</v>
      </c>
      <c r="C11" s="13">
        <v>4</v>
      </c>
      <c r="D11" s="13"/>
    </row>
    <row r="12" spans="1:4" ht="15" x14ac:dyDescent="0.2">
      <c r="A12" s="10" t="s">
        <v>68</v>
      </c>
      <c r="B12" s="6" t="s">
        <v>75</v>
      </c>
      <c r="C12" s="11">
        <v>8</v>
      </c>
      <c r="D12" s="11"/>
    </row>
    <row r="13" spans="1:4" ht="15" x14ac:dyDescent="0.2">
      <c r="A13" s="12" t="s">
        <v>69</v>
      </c>
      <c r="B13" s="7" t="s">
        <v>73</v>
      </c>
      <c r="C13" s="13">
        <v>4</v>
      </c>
      <c r="D13" s="13"/>
    </row>
    <row r="14" spans="1:4" ht="15" x14ac:dyDescent="0.2">
      <c r="A14" s="10" t="s">
        <v>31</v>
      </c>
      <c r="B14" s="6" t="s">
        <v>74</v>
      </c>
      <c r="C14" s="11">
        <v>2</v>
      </c>
      <c r="D14" s="11"/>
    </row>
    <row r="15" spans="1:4" ht="15" x14ac:dyDescent="0.2">
      <c r="A15" s="12" t="s">
        <v>32</v>
      </c>
      <c r="B15" s="7" t="s">
        <v>74</v>
      </c>
      <c r="C15" s="13">
        <v>6</v>
      </c>
      <c r="D15" s="13"/>
    </row>
    <row r="16" spans="1:4" ht="15" x14ac:dyDescent="0.2">
      <c r="A16" s="10" t="s">
        <v>33</v>
      </c>
      <c r="B16" s="6" t="s">
        <v>75</v>
      </c>
      <c r="C16" s="11">
        <v>8</v>
      </c>
      <c r="D16" s="11"/>
    </row>
    <row r="17" spans="1:4" ht="15" x14ac:dyDescent="0.2">
      <c r="A17" s="12" t="s">
        <v>70</v>
      </c>
      <c r="B17" s="7" t="s">
        <v>73</v>
      </c>
      <c r="C17" s="13">
        <v>4</v>
      </c>
      <c r="D17" s="13"/>
    </row>
    <row r="18" spans="1:4" ht="15" x14ac:dyDescent="0.2">
      <c r="A18" s="10" t="s">
        <v>34</v>
      </c>
      <c r="B18" s="6" t="s">
        <v>76</v>
      </c>
      <c r="C18" s="11">
        <v>2</v>
      </c>
      <c r="D18" s="11"/>
    </row>
    <row r="19" spans="1:4" ht="15" x14ac:dyDescent="0.2">
      <c r="A19" s="12" t="s">
        <v>71</v>
      </c>
      <c r="B19" s="7" t="s">
        <v>76</v>
      </c>
      <c r="C19" s="13">
        <v>2</v>
      </c>
      <c r="D19" s="13"/>
    </row>
    <row r="20" spans="1:4" ht="15" x14ac:dyDescent="0.2">
      <c r="A20" s="10" t="s">
        <v>72</v>
      </c>
      <c r="B20" s="6" t="s">
        <v>73</v>
      </c>
      <c r="C20" s="11">
        <v>2</v>
      </c>
      <c r="D20" s="11"/>
    </row>
    <row r="21" spans="1:4" ht="15.75" thickBot="1" x14ac:dyDescent="0.25">
      <c r="A21" s="14" t="s">
        <v>35</v>
      </c>
      <c r="B21" s="15" t="s">
        <v>76</v>
      </c>
      <c r="C21" s="16">
        <v>2</v>
      </c>
      <c r="D21" s="16"/>
    </row>
  </sheetData>
  <hyperlinks>
    <hyperlink ref="A2" r:id="rId1" display="http://www.d20pfsrd.com/classes/base-classes/alchemist"/>
    <hyperlink ref="A3" r:id="rId2" display="http://www.d20pfsrd.com/classes/core-classes/barbarian"/>
    <hyperlink ref="A4" r:id="rId3" display="http://www.d20pfsrd.com/classes/core-classes/bard"/>
    <hyperlink ref="A5" r:id="rId4" display="http://www.d20pfsrd.com/classes/base-classes/cavalier"/>
    <hyperlink ref="A6" r:id="rId5" display="http://www.d20pfsrd.com/classes/core-classes/cleric"/>
    <hyperlink ref="A7" r:id="rId6" display="http://www.d20pfsrd.com/classes/core-classes/druid"/>
    <hyperlink ref="A8" r:id="rId7" display="http://www.d20pfsrd.com/classes/core-classes/fighter"/>
    <hyperlink ref="A9" r:id="rId8" display="http://www.d20pfsrd.com/classes/base-classes/gunslinger"/>
    <hyperlink ref="A10" r:id="rId9" display="http://www.d20pfsrd.com/classes/base-classes/inquisitor"/>
    <hyperlink ref="A11" r:id="rId10" display="http://www.d20pfsrd.com/classes/core-classes/monk"/>
    <hyperlink ref="A12" r:id="rId11" display="http://www.d20pfsrd.com/classes/alternate-classes/ninja"/>
    <hyperlink ref="A13" r:id="rId12" display="http://www.d20pfsrd.com/classes/base-classes/oracle"/>
    <hyperlink ref="A14" r:id="rId13" display="http://www.d20pfsrd.com/classes/core-classes/paladin"/>
    <hyperlink ref="A15" r:id="rId14" display="http://www.d20pfsrd.com/classes/core-classes/ranger"/>
    <hyperlink ref="A16" r:id="rId15" display="http://www.d20pfsrd.com/classes/core-classes/rogue"/>
    <hyperlink ref="A17" r:id="rId16" display="http://www.d20pfsrd.com/classes/alternate-classes/samurai"/>
    <hyperlink ref="A18" r:id="rId17" display="http://www.d20pfsrd.com/classes/core-classes/sorcerer"/>
    <hyperlink ref="A19" r:id="rId18" display="http://www.d20pfsrd.com/classes/base-classes/summoner"/>
    <hyperlink ref="A20" r:id="rId19" display="http://www.d20pfsrd.com/classes/base-classes/witch"/>
    <hyperlink ref="A21" r:id="rId20" display="http://www.d20pfsrd.com/classes/core-classes/wizard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XP</vt:lpstr>
      <vt:lpstr>Class</vt:lpstr>
      <vt:lpstr>Race</vt:lpstr>
      <vt:lpstr>Sheet2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Woolterton, Keith X</dc:creator>
  <cp:lastModifiedBy>Woolterton, Keith X</cp:lastModifiedBy>
  <dcterms:created xsi:type="dcterms:W3CDTF">2012-06-04T12:07:34Z</dcterms:created>
  <dcterms:modified xsi:type="dcterms:W3CDTF">2012-06-05T14:31:38Z</dcterms:modified>
</cp:coreProperties>
</file>