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stas\Documents\GitHub\Diplomatiki_kwpap_step_1\2024 Project v2\data\generated\"/>
    </mc:Choice>
  </mc:AlternateContent>
  <xr:revisionPtr revIDLastSave="0" documentId="13_ncr:1_{71981729-300E-401A-93BB-D2B13DB747A4}" xr6:coauthVersionLast="47" xr6:coauthVersionMax="47" xr10:uidLastSave="{00000000-0000-0000-0000-000000000000}"/>
  <bookViews>
    <workbookView xWindow="7320" yWindow="0" windowWidth="21600" windowHeight="11835" activeTab="1" xr2:uid="{153B5B2A-F470-4B84-9EB6-E1A89CD34F14}"/>
  </bookViews>
  <sheets>
    <sheet name="permit_price_to_Percentage_of_B" sheetId="1" r:id="rId1"/>
    <sheet name="Δοκιμ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D3" i="2"/>
  <c r="A3" i="2"/>
  <c r="A4" i="2" s="1"/>
  <c r="A5" i="2" s="1"/>
  <c r="A7" i="2" s="1"/>
  <c r="B3" i="2"/>
  <c r="B4" i="2" s="1"/>
  <c r="B5" i="2" s="1"/>
  <c r="B6" i="2" s="1"/>
  <c r="B7" i="2" s="1"/>
  <c r="B8" i="2" s="1"/>
  <c r="D6" i="2"/>
  <c r="E6" i="2"/>
  <c r="D7" i="2"/>
  <c r="E7" i="2"/>
  <c r="D8" i="2"/>
  <c r="E8" i="2"/>
  <c r="F8" i="2"/>
  <c r="F7" i="2"/>
  <c r="F6" i="2"/>
  <c r="C3" i="2"/>
  <c r="C4" i="2" s="1"/>
  <c r="C5" i="2" s="1"/>
  <c r="C6" i="2" s="1"/>
  <c r="C7" i="2" s="1"/>
  <c r="C8" i="2" s="1"/>
  <c r="D5" i="2"/>
  <c r="E5" i="2"/>
  <c r="F5" i="2"/>
  <c r="D4" i="2"/>
  <c r="E4" i="2"/>
  <c r="F4" i="2"/>
  <c r="F3" i="2"/>
  <c r="M8" i="2" l="1"/>
  <c r="M3" i="2"/>
  <c r="M4" i="2"/>
  <c r="M5" i="2"/>
  <c r="M6" i="2"/>
  <c r="M7" i="2"/>
  <c r="A8" i="2"/>
  <c r="I8" i="2"/>
  <c r="J8" i="2" s="1"/>
  <c r="K8" i="2" s="1"/>
  <c r="L6" i="2"/>
  <c r="I6" i="2"/>
  <c r="J6" i="2" s="1"/>
  <c r="K6" i="2" s="1"/>
  <c r="I7" i="2"/>
  <c r="J7" i="2" s="1"/>
  <c r="K7" i="2" s="1"/>
  <c r="L4" i="2"/>
  <c r="I3" i="2"/>
  <c r="J3" i="2" s="1"/>
  <c r="K3" i="2" s="1"/>
  <c r="L3" i="2"/>
  <c r="I4" i="2"/>
  <c r="J4" i="2" s="1"/>
  <c r="K4" i="2" s="1"/>
  <c r="I5" i="2"/>
  <c r="J5" i="2" s="1"/>
  <c r="K5" i="2" s="1"/>
  <c r="L7" i="2"/>
  <c r="L5" i="2"/>
  <c r="L8" i="2"/>
  <c r="N4" i="2" l="1"/>
  <c r="O4" i="2" s="1"/>
  <c r="N5" i="2"/>
  <c r="O5" i="2" s="1"/>
  <c r="N3" i="2"/>
  <c r="O3" i="2" s="1"/>
  <c r="N7" i="2"/>
  <c r="O7" i="2" s="1"/>
  <c r="N6" i="2"/>
  <c r="O6" i="2" s="1"/>
  <c r="N8" i="2"/>
  <c r="O8" i="2" s="1"/>
</calcChain>
</file>

<file path=xl/sharedStrings.xml><?xml version="1.0" encoding="utf-8"?>
<sst xmlns="http://schemas.openxmlformats.org/spreadsheetml/2006/main" count="328" uniqueCount="297">
  <si>
    <t>Percentage of BAU</t>
  </si>
  <si>
    <t>Emission Cap</t>
  </si>
  <si>
    <t>Permit Price</t>
  </si>
  <si>
    <t>Outputs</t>
  </si>
  <si>
    <t>Emissions</t>
  </si>
  <si>
    <t>Profits</t>
  </si>
  <si>
    <t>(31.623776600683794, 74.99042093224558, 14.252026702029976, 65.7943224647568, 406.15959883669814, 74.99042093224558, 29.068965370321294, 15.014107288081737, 15.849931923611136)</t>
  </si>
  <si>
    <t>(0.0009999990000011394, 0.0009999990000011394, 0.000999998999999363, 0.0009999990000011394, 0.0009999989999869285, 0.0009999990000011394, 0.0009999990000011394, 0.000999998999999363, 0.000999998999999363)</t>
  </si>
  <si>
    <t>(3161277563648.53, 7497997100737.22, 1424171672395.94, 3288695130468.40, 20306958981504.2, 3748505054729.28, 2905855543496.17, 1500359732571.67, 1583932196264.02)</t>
  </si>
  <si>
    <t>(7.630789462800997, 3.489988981178892, 3.1325978323884613, 6.398628947732095, 26.705736079720992, 6.783839562234995, 8.611890987983053, 8.091049322028853, 8.587421743375788)</t>
  </si>
  <si>
    <t>(1.0009999990000003, 1.0009999989999998, 1.0009999989999998, 1.0009999990000003, 1.0009999990000011, 1.0009999989999994, 5.000999994999999, 5.6032600102040675, 5.994301941840494)</t>
  </si>
  <si>
    <t>(407.164532361920, 68.9682161100289, 77.2231772721333, 504.561386976637, 2202.52713280141, 556.091230206160, 599.647167122780, 443.023579264517, 453.402001215537)</t>
  </si>
  <si>
    <t>(7.630789462800997, 3.489988981178892, 3.0921771174958157, 6.398628947732095, 26.705736079720992, 6.783839562234995, 15.835769023567714, 15.878324527912895, 15.826843455525443)</t>
  </si>
  <si>
    <t>(1.0009999990000003, 1.0009999989999998, 1.0009999989999998, 1.0009999990000003, 1.0009999990000011, 1.0009999989999994, 12.22487803058466, 13.390535216088109, 13.285086750576449)</t>
  </si>
  <si>
    <t>(408.926480053560, 73.7262552694068, 82.2520245405445, 509.516812890529, 2200.09487617735, 560.906517314869, 619.509870177138, 471.359812295419, 480.619848908898)</t>
  </si>
  <si>
    <t>(7.630789462800997, 3.489988981178892, 3.0921771174958157, 6.398628947732095, 26.705736079720992, 6.783839562234996, 23.13300016894529, 23.40319707303956, 23.416917936884676)</t>
  </si>
  <si>
    <t>(1.0009999990000003, 1.0009999989999998, 1.0009999989999998, 1.0009999990000003, 1.0009999990000011, 1.0009999990000003, 19.61160050186041, 20.963610933137133, 20.87516123193568)</t>
  </si>
  <si>
    <t>(410.982165454006, 79.3596749640296, 88.2291616283734, 515.401381163277, 2197.20657143628, 566.624670756462, 671.764091382659, 534.508575908189, 544.235976377658)</t>
  </si>
  <si>
    <t>(7.630789462800997, 3.489988981178892, 3.0921771174958157, 6.398628947732095, 26.705736079720992, 6.783839562234996, 30.63434717504998, 30.69783233108699, 31.14913218776761)</t>
  </si>
  <si>
    <t>(1.0009999990000003, 1.0009999989999998, 1.0009999989999998, 1.0009999990000003, 1.0009999990000011, 1.0009999990000003, 27.200220912407907, 28.25824619118456, 28.65772070511626)</t>
  </si>
  <si>
    <t>(413.362432759784, 85.8825819788560, 95.1500572037541, 522.215091794879, 2193.86221857820, 573.245690530937, 770.008369012927, 642.120782673857, 654.720741648351)</t>
  </si>
  <si>
    <t>(8.630789461800996, 3.489988981178892, 3.0921771174958157, 6.398628947732095, 26.705736079720992, 6.783839562234996, 37.411037098460866, 37.98512709068598, 38.43086966899895)</t>
  </si>
  <si>
    <t>(2.0009999979999993, 1.0009999989999998, 1.0009999989999998, 1.0009999990000003, 1.0009999990000011, 1.0009999990000003, 33.97691083581881, 35.59281007815591, 35.98880570579426)</t>
  </si>
  <si>
    <t>(424.790948259459, 92.6494816427158, 102.390907392729, 529.648230665717, 2190.21383364211, 580.468621194001, 909.469907508088, 802.463808496288, 818.579709765787)</t>
  </si>
  <si>
    <t>(8.630789461800996, 3.489988981178892, 3.0921771174958157, 6.398628947732095, 26.705736079720992, 6.783839562234996, 45.50358918127992, 45.26424046501098, 45.415082769442094)</t>
  </si>
  <si>
    <t>(2.0009999979999993, 1.0009999989999998, 1.0009999989999998, 1.0009999990000003, 1.0009999990000011, 1.0009999990000003, 42.154573996349335, 42.9182766345006, 43.02138911785057)</t>
  </si>
  <si>
    <t>(438.762546022951, 100.654867524548, 110.884733780696, 538.010511895411, 2186.10940058901, 588.594418189949, 1135.16015777182, 1024.79711944952, 1033.92101478159)</t>
  </si>
  <si>
    <t>(8.630789461800996, 3.4074557442614934, 3.0921771174958157, 7.2261531399763275, 26.4095240706544, 7.783839561234995, 51.94774362930243, 51.80221186645557, 52.076378623045066)</t>
  </si>
  <si>
    <t>(2.0009999979999993, 1.0009999989999998, 1.0009999989999998, 2.0009999979999993, 2.000999998000001, 2.0009999979999993, 48.68173016792863, 49.501703021097455, 49.68268497145354)</t>
  </si>
  <si>
    <t>(452.287909901753, 108.425874709009, 119.089494744809, 555.983067108313, 2186.03932291917, 602.554818384253, 1371.57709162296, 1278.59539987855, 1292.65659047723)</t>
  </si>
  <si>
    <t>(8.630789461800996, 3.4074557442614934, 3.0921771174958157, 11.591535594779637, 27.4095240696544, 11.783839557234995, 55.349058704665474, 55.35176789879398, 55.298350568484786)</t>
  </si>
  <si>
    <t>(2.0009999979999993, 1.0009999989999998, 1.0009999989999998, 6.366382452803309, 3.000999997000001, 6.000999993999999, 52.163989268545166, 53.051259053435864, 52.952069371901935)</t>
  </si>
  <si>
    <t>(459.532442075416, 112.629360015813, 123.493701020052, 568.792937471069, 2169.47477098950, 613.104938423370, 1527.37219890114, 1438.23244612875, 1441.97274355091)</t>
  </si>
  <si>
    <t>(8.630789461800996, 3.4074557442614934, 3.0921771174958157, 20.484632507880853, 28.4095240686544, 21.822500669461256, 56.75495303196084, 56.991529271475564, 57.10080771200887)</t>
  </si>
  <si>
    <t>(2.0009999979999993, 1.0009999989999998, 1.0009999989999998, 15.259479365904525, 4.000999996000001, 16.039661106226262, 53.56988359584053, 54.7355946204275, 54.75452651542602)</t>
  </si>
  <si>
    <t>(463.154708162247, 114.731102669215, 125.695804157673, 583.131231739208, 2123.09755143985, 628.214653391492, 1595.97302399338, 1518.78126402158, 1528.05375694742)</t>
  </si>
  <si>
    <t>(8.46174829437667, 3.4074557442614934, 3.0921771174958157, 28.106708588140673, 30.4095240666544, 29.942381496283975, 58.27496483396731, 58.28511319024317, 58.486156908460934)</t>
  </si>
  <si>
    <t>(2.0009999979999993, 1.0009999989999998, 1.0009999989999998, 22.881555446164345, 6.000999994000001, 24.351291546128373, 55.089895397847, 56.0291785393292, 56.18634927830717)</t>
  </si>
  <si>
    <t>(466.257336928163, 116.590196401827, 127.635591655759, 607.863260172080, 2086.25030706329, 654.148430851037, 1668.13545523126, 1587.34707073898, 1598.75134890377)</t>
  </si>
  <si>
    <t>(8.46174829437667, 3.4074557442614934, 3.0921771174958157, 33.98122398334298, 33.98122398334298, 36.20056566813436, 59.43736457955958, 59.56654619486953, 59.222091375008816)</t>
  </si>
  <si>
    <t>(2.0009999979999993, 1.0009999989999998, 1.0009999989999998, 28.75607084136665, 9.57269991068858, 30.60947571797876, 56.25229514343927, 57.310611543821466, 56.92228374485505)</t>
  </si>
  <si>
    <t>(468.883105358866, 118.091441154257, 129.208522468345, 633.132703894403, 2061.52155226821, 681.006487817358, 1727.35479278838, 1651.81245603297, 1656.34594311229)</t>
  </si>
  <si>
    <t>(8.46174829437667, 4.407455743261494, 3.0921771174958157, 41.08356010355162, 41.08356010355162, 41.08356010355162, 61.100953922302935, 60.69026078513096, 60.572758010719994)</t>
  </si>
  <si>
    <t>(2.0009999979999993, 2.000999998, 1.0009999989999998, 36.025372145253975, 17.905883321713553, 35.49247015339602, 57.9948224232651, 58.434326134082895, 58.27295038056623)</t>
  </si>
  <si>
    <t>(471.187852647119, 121.420925319097, 130.786821732009, 672.166280647138, 2049.37449881903, 710.920693588515, 1811.79876519516, 1719.53069986394, 1729.58064891933)</t>
  </si>
  <si>
    <t>(8.46174829437667, 4.407455743261494, 3.0921771174958157, 46.62520889213733, 46.62520889213733, 49.67034178667835, 62.05795701294513, 62.12075878141649, 62.399471963518145)</t>
  </si>
  <si>
    <t>(2.0009999979999993, 2.000999998, 1.0009999989999998, 41.567020933839686, 23.447532110299264, 44.07925183652275, 58.951825513907295, 59.864824130368426, 60.09966433336438)</t>
  </si>
  <si>
    <t>(474.338774763964, 125.678054714345, 132.674338707113, 710.697520432485, 2038.48916755430, 762.642007847598, 1870.40520121616, 1797.65104890494, 1813.74454925822)</t>
  </si>
  <si>
    <t>(8.46174829437667, 4.407455743261494, 3.0921771174958157, 56.370236927754746, 52.9143547912282, 52.9143547912282, 63.634967268975785, 63.551968598605676, 63.511383878988205)</t>
  </si>
  <si>
    <t>(2.0009999979999993, 2.000999998, 1.0009999989999998, 51.3120489694571, 29.736678009390133, 47.50865592817155, 60.52883576993795, 61.33974441689675, 61.21157624883444)</t>
  </si>
  <si>
    <t>(477.489696880808, 129.935184109592, 134.561855682217, 781.206604795675, 2040.65476791168, 798.320886393404, 1957.18796975974, 1882.77278269672, 1883.43124389389)</t>
  </si>
  <si>
    <t>(8.46174829437667, 4.407455743261494, 4.092177116495815, 60.05182554182782, 60.05182554182782, 60.05182554182782, 64.49842885015605, 64.68037279512755, 64.55531186925425)</t>
  </si>
  <si>
    <t>(2.0009999979999993, 2.000999998, 2.0009999979999993, 54.99363758353017, 36.87414875998975, 54.64612667877117, 61.39229735086604, 62.468148613418634, 62.30105750960202)</t>
  </si>
  <si>
    <t>(479.269290482920, 133.042046365080, 137.069411179931, 811.739150310907, 2048.90981891735, 846.978451031760, 2012.34215511645, 1947.38938757642, 1955.78001921613)</t>
  </si>
  <si>
    <t>(8.46174829437667, 4.407455743261494, 4.092177116495815, 63.9738617073243, 63.9738617073243, 68.15205021430171, 65.74126233029943, 65.67385198876094, 65.80372643373377)</t>
  </si>
  <si>
    <t>(2.0009999979999993, 2.000999998, 2.0009999979999993, 59.077304374672266, 41.96496421907151, 62.74635135124507, 62.71211296505487, 63.461627807052025, 63.54947207383871)</t>
  </si>
  <si>
    <t>(481.895058913624, 136.589654194453, 140.688705069460, 859.613394082958, 2057.51065755329, 920.522068299067, 2084.50598606146, 2011.82272907687, 2022.29253682020)</t>
  </si>
  <si>
    <t>(8.46174829437667, 4.407455743261494, 4.052523030010587, 68.15205021430171, 72.60311987306747, 72.60311987306747, 66.71070921819415, 66.84813358908633, 66.89899222907077)</t>
  </si>
  <si>
    <t>(2.0009999979999993, 2.000999998, 2.000999998, 63.25549288164967, 50.59422238481468, 67.19742101001083, 63.68155985294959, 64.63590940737741, 64.64473786932994)</t>
  </si>
  <si>
    <t>(484.554381634196, 140.154739386948, 144.309226087198, 904.825745681951, 2094.25041049717, 968.256469854303, 2146.72042860073, 2084.94477322858, 2092.13499846114)</t>
  </si>
  <si>
    <t>(8.46174829437667, 4.407455743261494, 4.052523030010587, 77.34489251697599, 77.34489251697599, 77.34489251697599, 68.23070369037411, 68.34484522699799, 68.37738165389506)</t>
  </si>
  <si>
    <t>(2.0009999979999993, 2.000999998, 2.000999998, 72.44833518432395, 55.3359950287232, 72.11843706736511, 65.20155432512955, 66.1754845262559, 66.12312729431258)</t>
  </si>
  <si>
    <t>(488.230457437181, 145.121390348070, 149.388860346086, 1041.53883210618, 2146.05750459524, 1073.14291292635, 2245.00810177940, 2183.44735515456, 2190.70547430614)</t>
  </si>
  <si>
    <t>(9.461748293376672, 4.407455743261494, 4.052523030010587, 82.39635477786521, 82.39635477786521, 82.39635477786521, 69.0200744536137, 69.53599260786896, 69.54280002768368)</t>
  </si>
  <si>
    <t>(3.000999997000001, 2.000999998, 2.000999998, 77.65626328688944, 61.49729952023108, 77.16989932825433, 65.99092508852482, 67.36663190712687, 67.33319686602091)</t>
  </si>
  <si>
    <t>(491.585583438984, 148.228252603557, 152.611918228410, 1123.90410508128, 2190.63593469234, 1154.75362305662, 2302.06935561753, 2263.00601995002, 2267.15368406686)</t>
  </si>
  <si>
    <t>(9.461748293376672, 4.407455743261494, 4.052523030010587, 87.7777321537076, 87.7777321537076, 93.51057233111973, 70.40484692302643, 70.62337694051996, 70.84388224011252)</t>
  </si>
  <si>
    <t>(3.000999997000001, 2.000999998, 2.000999998, 83.03764066273183, 66.87867689607347, 88.28411688150885, 67.4507718012058, 68.45401623977787, 68.63427907853745)</t>
  </si>
  <si>
    <t>(497.192141248160, 152.485381998805, 156.965890450314, 1192.95177472808, 2215.59452942135, 1274.31513676643, 2397.21417663002, 2342.25832219745, 2357.21168731103)</t>
  </si>
  <si>
    <t>(9.461748293376672, 4.407455743261494, 4.052523030010587, 93.51057233111973, 99.61782917811763, 93.51057233111973, 71.59099395940451, 72.06463724406684, 72.00847316418908)</t>
  </si>
  <si>
    <t>(3.000999997000001, 2.000999998, 2.000999998, 88.77048084014396, 78.7187739204835, 88.28411688150885, 68.63691883782076, 69.89527654332475, 69.79887000284387)</t>
  </si>
  <si>
    <t>(502.798699057335, 156.742511394052, 161.319862672217, 1309.91903826950, 2348.79779246350, 1338.11429938737, 2488.27304442840, 2441.65971286295, 2443.49634817929)</t>
  </si>
  <si>
    <t>(9.461748293376672, 5.407455742261494, 4.052523030010587, 99.61782917811763, 99.61782917811763, 106.1239559454304, 73.02297710977402, 72.77247905246949, 73.478224746568)</t>
  </si>
  <si>
    <t>(3.000999997000001, 3.000999997, 2.000999998, 94.87773768714186, 79.77265032611233, 101.0708006406108, 70.06890198820878, 70.64515125661177, 71.26862158499293)</t>
  </si>
  <si>
    <t>(507.459082038120, 161.078547876616, 165.268582591525, 1429.03510806429, 2364.70772596366, 1525.32032840093, 2577.75947474518, 2521.01443189527, 2546.22487151593)</t>
  </si>
  <si>
    <t>(10.46174829237667, 5.407455742261494, 5.052523029010587, 106.1239559454304, 106.1239559454304, 106.1239559454304, 73.81376495476161, 73.92000631988687, 74.08367502388576)</t>
  </si>
  <si>
    <t>(4.000999995999999, 3.000999997, 3.000999997, 101.53533006471322, 86.27877709342509, 101.0708006406108, 70.93290290897193, 71.79267852402914, 71.91783885203695)</t>
  </si>
  <si>
    <t>(510.569487410809, 164.472233454298, 167.930338121479, 1534.83801409571, 2442.85409026079, 1561.42394412180, 2636.60351801390, 2585.34172731430, 2598.93421805209)</t>
  </si>
  <si>
    <t>(11.46174829137667, 6.407455741261493, 5.092719849008757, 113.05500315245426, 113.05500315245426, 113.05500315245426, 75.55608647957503, 75.53193545337516, 75.19852987246115)</t>
  </si>
  <si>
    <t>(5.000999994999999, 4.000999995999999, 3.0411968169981707, 108.46637727173709, 93.20982430044896, 108.00184784763466, 72.67522443378535, 73.40460765751743, 73.03269370061234)</t>
  </si>
  <si>
    <t>(519.158560173153, 172.212405026344, 174.894123186025, 1703.45115949050, 2562.90224102619, 1728.55832725318, 2760.38145227098, 2705.38497943588, 2692.71700327942)</t>
  </si>
  <si>
    <t>(12.461748290376672, 8.448103572958985, 8.052523026010586, 120.43872269922272, 120.43872269922272, 120.43872269922272, 64.24935119141587, 71.61141549352884, 79.70903991879902)</t>
  </si>
  <si>
    <t>(6.000999993999999, 6.041647827697492, 6.000999993999999, 115.85009681850555, 101.59427591153634, 115.55312205626836, 61.27012574893111, 69.46975346385102, 77.50548808520271)</t>
  </si>
  <si>
    <t>(522.782825507484, 178.462683217077, 181.531330267732, 1774.76239605227, 2600.41781892283, 1799.07968990453, 2979.69473496962, 3123.76866313097, 3381.68937769055)</t>
  </si>
  <si>
    <t>(13.46174828937667, 10.2138231807529, 9.587644335365333, 120.43872269922272, 120.43872269922272, 120.43872269922272, 76.76809140782778, 76.764510701913, 76.88584168287127)</t>
  </si>
  <si>
    <t>(7.000999992999999, 7.887164120665118, 7.536121303354746, 115.85009681850555, 101.59427591153633, 115.55312205626835, 73.8872293620381, 74.67840133046914, 74.72000551102246)</t>
  </si>
  <si>
    <t>(523.388219155010, 181.609434851801, 184.485971038662, 1874.65052629942, 2687.34035558567, 1898.69772317886, 2861.00703049542, 2810.42246674994, 2818.23869043122)</t>
  </si>
  <si>
    <t>(20.484632507880853, 20.484632507880853, 21.822500669461256, 128.30467989301465, 136.68436915929485, 136.68436915929485, 7.270761003380961, 6.355376872091504, 159.58913792229126)</t>
  </si>
  <si>
    <t>(14.18861518393948, 18.157973447793072, 19.809880219356685, 123.8626797315249, 117.83992237160845, 131.79876851634046, 4.00478863150755, 4.009397309163216, 157.4662020411798)</t>
  </si>
  <si>
    <t>(525.571019172742, 204.184193264040, 211.555231404932, 1991.35472049878, 2848.10345907599, 2122.93807214915, 657.959188171657, 557.115862411684, 10183.9564512975)</t>
  </si>
  <si>
    <t>(24.766079242393324, 24.766079242393324, 24.766079242393324, 136.68436915929485, 136.68436915929485, 136.68436915929485, 79.5533404808461, 79.63028264129579, 79.62645146649527)</t>
  </si>
  <si>
    <t>(18.47006191845195, 22.439420182305543, 22.753458792288754, 132.2423689978051, 118.7901909107824, 131.96076757395423, 76.74387702378593, 77.54417326985194, 77.50351558538384)</t>
  </si>
  <si>
    <t>(535.119759004753, 220.791434688044, 225.976049294105, 2214.39275998596, 2936.55751878300, 2235.88476016088, 3086.05022113577, 3044.24580716874, 3047.83999664188)</t>
  </si>
  <si>
    <t>(28.106708588140673, 28.106708588140673, 28.106708588140673, 145.6113425005262, 136.68436915929485, 136.68436915929485, 80.33171242499667, 80.2551193840774, 80.06631647443982)</t>
  </si>
  <si>
    <t>(21.8106912641993, 25.857200397232198, 26.094088138036106, 141.16934233903646, 118.7901909107824, 131.96076757395423, 77.52224896793649, 78.20942973764343, 77.94338059332838)</t>
  </si>
  <si>
    <t>(541.407538353595, 232.444804345630, 238.038387654029, 2391.61627262182, 2967.27479248470, 2284.56988840426, 3147.05963061986, 3097.89354430284, 3090.60729608242)</t>
  </si>
  <si>
    <t>(29.942381496283975, 29.942381496283975, 29.942381496283975, 136.68436915929485, 145.6113425005262, 145.6113425005262, 80.81810429854367, 80.09640751494031, 80.76389950258704)</t>
  </si>
  <si>
    <t>(23.6463641723426, 27.6928733053755, 27.929761046179408, 132.38430947854897, 127.71716425201376, 140.8877409151856, 78.0086408414835, 78.05071786850635, 78.6409636214756)</t>
  </si>
  <si>
    <t>(548.791385136464, 243.485227304514, 249.292191383657, 2255.55693047745, 3074.97864523329, 2404.25222534149, 3184.67030580982, 3100.12437244114, 3141.68598259640)</t>
  </si>
  <si>
    <t>(33.98122398334298, 33.98122398334298, 33.98122398334298, 145.6113425005262, 145.6113425005262, 145.6113425005262, 81.14905551730308, 81.36318650474949, 81.52715641407012)</t>
  </si>
  <si>
    <t>(27.845737936962408, 31.731715792434503, 31.968603533238408, 141.31128281978033, 127.71716425201376, 140.8877409151856, 78.40922164410809, 79.31749685831554, 79.44627065832432)</t>
  </si>
  <si>
    <t>(564.077805650272, 266.074862242920, 272.309393632320, 2497.26873416491, 3164.06468193809, 2517.29540143519, 3227.26095602860, 3199.34362419414, 3209.50839822185)</t>
  </si>
  <si>
    <t>(36.20056566813436, 36.20056566813436, 38.56485545816618, 145.6113425005262, 145.6113425005262, 155.12134484087642, 81.97166726008255, 82.48807936524297, 81.65963568969418)</t>
  </si>
  <si>
    <t>(30.065079365079367, 33.95105747722589, 36.55223500806161, 141.31128281978033, 128.6195131344339, 150.3977432555358, 79.23183338688754, 80.442389718809, 79.57874993394839)</t>
  </si>
  <si>
    <t>(575.167021746943, 282.452178527539, 297.936236822006, 2541.64265206757, 3189.89705001477, 2708.56815427133, 3292.38748433067, 3255.15779024806, 3232.11668765222)</t>
  </si>
  <si>
    <t>(41.08356010355162, 38.56485545816618, 41.08356010355162, 155.12134484087642, 155.12134484087642, 155.12134484087642, 82.62821751620831, 82.52607441473236, 82.4038880766859)</t>
  </si>
  <si>
    <t>(34.94807405717105, 36.31534726725771, 39.10910439841292, 150.82128516013057, 138.1295154747841, 150.55437033248592, 79.8883836430133, 80.4803847682984, 80.3230023209401)</t>
  </si>
  <si>
    <t>(595.578283143534, 298.000377289398, 315.062819334725, 2589.25404651723, 3220.19383695406, 2608.22992844615, 3348.37790810972, 3300.08514786472, 3302.59213399398)</t>
  </si>
  <si>
    <t>(52.9143547912282, 52.9143547912282, 52.9143547912282, 165.25245376608015, 165.25245376608015, 165.25245376608015, 7.267013457373799, 6.301508841358116, 171.79051594259917)</t>
  </si>
  <si>
    <t>(46.93530683077662, 50.73943882507092, 50.9398990860895, 161.08979903841788, 149.11747009362216, 160.68547925768965, 4.000999995999999, 4.000999995999999, 169.75084637889972)</t>
  </si>
  <si>
    <t>(687.623683989292, 423.220556838127, 431.428169252063, 3141.14398453300, 3697.50005155193, 3158.02262542351, 670.517737903348, 575.207615995206, 12330.9146184333)</t>
  </si>
  <si>
    <t>(56.370236927754746, 56.370236927754746, 56.370236927754746, 176.04523429126368, 165.25245376608015, 176.04523429126368, 85.70148275158387, 85.56489032095475, 85.67326840019254)</t>
  </si>
  <si>
    <t>(50.391188967303165, 54.19532096159747, 54.433221568293625, 171.8825795636014, 149.11747009362216, 171.6296930170842, 83.02955279438603, 83.55883717732188, 83.63359883649309)</t>
  </si>
  <si>
    <t>(709.406623304876, 450.189158459161, 458.709748663411, 3172.26155446494, 3532.95346475412, 3188.77517168898, 3630.41922692580, 3589.04090938066, 3590.57290802642)</t>
  </si>
  <si>
    <t>(60.05182554182782, 60.05182554182782, 60.05182554182782, 176.04523429126368, 176.04523429126368, 176.04523429126368, 86.69208122553724, 86.36227968350092, 86.20859120773329)</t>
  </si>
  <si>
    <t>(54.072777581376236, 57.949028011308656, 58.114810182366696, 172.01559416382443, 159.9102506188057, 171.6296930170842, 84.0201512683394, 84.39509499654382, 84.16892164403384)</t>
  </si>
  <si>
    <t>(751.639495852489, 499.417428432525, 508.291097819447, 3278.95522546060, 3797.14656342027, 3294.95478621384, 3718.90873730202, 3662.45852945697, 3653.02226429820)</t>
  </si>
  <si>
    <t>(63.9738617073243, 63.9738617073243, 63.9738617073243, 176.04523429126368, 176.04523429126368, 176.04523429126368, 86.87768598836097, 86.93668550862903, 86.99648710901641)</t>
  </si>
  <si>
    <t>(57.99481374687272, 61.87106417680514, 62.03684634786318, 172.01559416382443, 159.9102506188057, 171.6296930170842, 84.2719767862959, 84.96950082167193, 84.99721694660474)</t>
  </si>
  <si>
    <t>(771.350322996650, 524.413392241354, 533.512853997744, 3501.61771714256, 4003.29443637623, 3517.09081532325, 3747.75866435440, 3717.12134724800, 3724.06771121033)</t>
  </si>
  <si>
    <t>(63.9738617073243, 68.15205021430171, 68.15205021430171, 176.04523429126368, 187.54290076821835, 176.04523429126368, 87.49011974713605, 87.44658470672913, 87.56891889798842)</t>
  </si>
  <si>
    <t>(58.14726300842757, 66.04925268378256, 66.2150348548406, 172.01559416382443, 172.22155455074972, 171.6296930170842, 84.88441054507098, 85.47940001977203, 85.56964873557675)</t>
  </si>
  <si>
    <t>(788.417582771590, 574.680921801807, 584.006223080502, 3521.86926995070, 4223.16283311816, 3536.81590555883, 3800.05804470315, 3771.47193975408, 3780.46552508135)</t>
  </si>
  <si>
    <t>(68.15205021430171, 68.15205021430171, 72.60311987306747, 187.54290076821835, 187.54290076821835, 187.54290076821835, 87.81596857963457, 88.11247571018438, 88.22357063940866)</t>
  </si>
  <si>
    <t>(62.32545151540498, 66.04925268378256, 70.70283585782003, 183.5132606407791, 172.22155455074972, 183.27377107356799, 85.2102593775695, 86.14529102322729, 86.22430047699699)</t>
  </si>
  <si>
    <t>(833.386360114245, 596.680336989629, 637.743625396492, 3543.25744076544, 4014.06087998467, 3557.81090578079, 3845.45750797289, 3833.41710704014, 3842.63387197951)</t>
  </si>
  <si>
    <t>(77.34489251697599, 72.60311987306747, 77.34489251697599, 187.54290076821835, 187.54290076821835, 187.54290076821835, 89.00813695482411, 89.22737127032369, 88.88026303551791)</t>
  </si>
  <si>
    <t>(71.51829381807926, 70.57004903023243, 75.44460850172855, 183.64202438066516, 172.22155455074972, 183.27377107356799, 86.40242775275904, 87.29830244715089, 86.88099287310624)</t>
  </si>
  <si>
    <t>(901.276734336187, 638.583925036301, 683.054398992515, 3939.28580031421, 4384.32619914670, 3953.20605586870, 3951.06911690301, 3921.44706349934, 3918.82054880473)</t>
  </si>
  <si>
    <t>(77.34489251697599, 77.34489251697599, 77.34489251697599, 187.54290076821835, 187.54290076821835, 199.79148991589773, 89.39122468024559, 89.6292541109269, 89.70006614722674)</t>
  </si>
  <si>
    <t>(71.51829381807926, 75.31182167414094, 75.44460850172855, 183.64202438066516, 172.99416302753815, 195.52236022124737, 86.85009456610751, 87.7001852877541, 87.74039537402825)</t>
  </si>
  <si>
    <t>(951.618093255948, 728.645804693569, 738.752201515686, 3947.31168310714, 4377.47393667870, 4204.90025369786, 4006.18877154615, 3986.37058570970, 3990.56516227238)</t>
  </si>
  <si>
    <t>(77.34489251697599, 82.39635477786521, 82.39635477786521, 187.54290076821835, 199.79148991589773, 199.79148991589773, 89.86221497456417, 89.5544159020057, 90.23661237251397)</t>
  </si>
  <si>
    <t>(71.66685592551829, 80.36328393503017, 80.49607076261778, 183.64202438066516, 185.24275217521753, 195.52236022124737, 87.32108486032381, 87.6253470788329, 88.27694159931549)</t>
  </si>
  <si>
    <t>(931.586352141236, 751.605679563400, 761.832627330668, 3876.09107366662, 4536.32011866950, 4128.92495180207, 4044.88740136733, 4021.56427026711, 4044.36697614972)</t>
  </si>
  <si>
    <t>(82.39635477786521, 87.7777321537076, 82.39635477786521, 199.79148991589773, 199.79148991589773, 199.79148991589773, 90.54323621776511, 90.63705487758456, 90.81439385935191)</t>
  </si>
  <si>
    <t>(76.71831818640752, 85.74466131087256, 80.53210545017542, 195.89061352834455, 185.24275217521753, 195.66391776426445, 88.00210610356788, 88.70798605441176, 88.85472308615343)</t>
  </si>
  <si>
    <t>(1009.82678577163, 842.258876759523, 807.318655413668, 4209.27765756277, 4610.38740428785, 4221.90156138518, 4118.89077317249, 4101.98991487797, 4109.62864133386)</t>
  </si>
  <si>
    <t>(82.39635477786521, 87.7777321537076, 87.7777321537076, 199.79148991589773, 199.79148991589773, 199.79148991589773, 90.8838524027599, 91.01623692112473, 91.19396077608475)</t>
  </si>
  <si>
    <t>(76.71831818640752, 85.8120755709349, 85.91348282601781, 196.01526325105638, 185.24275217521753, 195.66391776426445, 88.34272228861553, 89.08716809795193, 89.23429000288627)</t>
  </si>
  <si>
    <t>(1027.76719693417, 865.071543827008, 875.660313249555, 4378.35922056886, 4769.77924085616, 4390.77139284301, 4153.25184601562, 4137.61408360360, 4149.53350390098)</t>
  </si>
  <si>
    <t>(93.51057233111973, 87.7777321537076, 87.7777321537076, 199.79148991589773, 199.79148991589773, 212.84004515168886, 91.77627557866438, 91.37385642272977, 91.65528988168784)</t>
  </si>
  <si>
    <t>(87.83253573966203, 85.8120755709349, 85.91348282601781, 196.01526325105638, 185.976401305796, 208.71247300005558, 89.23514546452002, 89.48216544208117, 89.69561910848935)</t>
  </si>
  <si>
    <t>(1127.83858292351, 872.606897448987, 883.334010913362, 4371.44425886286, 4748.81503328598, 4656.51121434180, 4235.00953611978, 4192.14584358558, 4201.92675875228)</t>
  </si>
  <si>
    <t>(93.51057233111973, 93.51057233111973, 93.51057233111973, 199.79148991589773, 212.84004515168886, 212.84004515168886, 92.18053991703721, 91.68382617777652, 92.45639670187867)</t>
  </si>
  <si>
    <t>(87.97730984277821, 91.54491574834702, 91.64632300342994, 196.01526325105638, 199.02495654158713, 208.71247300005558, 89.70238790864876, 89.7921351972075, 90.53554114811598)</t>
  </si>
  <si>
    <t>(1127.75380820526, 928.188164980738, 939.053456032359, 4364.52929715685, 5001.22360234015, 4649.00177136371, 4284.89171815488, 4231.69631469624, 4278.79064124803)</t>
  </si>
  <si>
    <t>(99.61782917811763, 93.51057233111973, 99.61782917811763, 212.84004515168886, 212.84004515168886, 212.84004515168886, 93.21744385971779, 93.0529777042489, 93.00211022582783)</t>
  </si>
  <si>
    <t>(94.08456668977611, 91.61009451329471, 97.78893056899673, 209.0638184868475, 199.02495654158713, 208.84933743418688, 90.73929185132934, 91.16128672350135, 91.08125467206514)</t>
  </si>
  <si>
    <t>(1251.81984261950, 1000.88696695121, 1071.48214642691, 4810.98172304299, 5151.83134084922, 4821.91382023019, 4385.88601131250, 4352.63729539749, 4352.08990707124)</t>
  </si>
  <si>
    <t>(99.61782917811763, 99.61782917811763, 99.61782917811763, 226.74081215918238, 212.84004515168886, 212.84004515168886, 93.6281461253343, 93.59126546853071, 93.64892482191468)</t>
  </si>
  <si>
    <t>(94.08456668977611, 97.71735136029261, 97.78893056899673, 223.08525264320167, 199.72160958848053, 208.84933743418688, 91.14999411694585, 91.7362275025243, 91.72806926815198)</t>
  </si>
  <si>
    <t>(1305.74451489488, 1119.27584173080, 1130.46046768467, 5087.38500114398, 5113.79097469743, 4796.45261427187, 4431.49436535285, 4413.40978911148, 4418.96773215328)</t>
  </si>
  <si>
    <t>(99.61782917811763, 99.61782917811763, 106.1239559454304, 212.84004515168886, 212.84004515168886, 226.74081215918238, 94.26487168636153, 94.08751996630834, 93.51740944620218)</t>
  </si>
  <si>
    <t>(94.08456668977611, 97.71735136029261, 104.2950573363095, 209.18448563570814, 199.72160958848053, 222.7501044416804, 91.8481383258722, 92.23248200030193, 91.59655389235743)</t>
  </si>
  <si>
    <t>(1317.44111854213, 1134.27644378858, 1214.02813956787, 4966.52776514816, 5285.75787577818, 5290.16223481637, 4499.53571710734, 4463.68362932197, 4440.57662448630)</t>
  </si>
  <si>
    <t>(106.1239559454304, 106.1239559454304, 106.1239559454304, 212.84004515168886, 226.74081215918238, 226.74081215918238, 94.5966190737277, 94.47419278791736, 94.52767254446675)</t>
  </si>
  <si>
    <t>(100.73177612441876, 104.22347812760538, 104.2950573363095, 209.18448563570814, 213.62237659597406, 222.8824306199564, 92.17988571323836, 92.61915482191095, 92.64486356894554)</t>
  </si>
  <si>
    <t>(1370.75997349385, 1192.39553348125, 1203.74278423512, 4941.52378246023, 5559.97803857457, 5263.48309394341, 4544.12279268443, 4513.40941107410, 4518.53387379817)</t>
  </si>
  <si>
    <t>(106.1239559454304, 113.05500315245426, 113.05500315245426, 226.74081215918238, 226.74081215918238, 226.74081215918238, 95.21323727258691, 95.61096178771484, 95.46605369696522)</t>
  </si>
  <si>
    <t>(100.73177612441876, 111.21754250003126, 111.26078479219015, 223.20206272101157, 214.28389979170157, 222.8824306199564, 92.79650391209758, 93.75592382170844, 93.58324472140521)</t>
  </si>
  <si>
    <t>(1428.55769160052, 1335.26952388839, 1346.72796196779, 5420.03010178639, 5705.61686161914, 5429.29450235294, 4623.79093444184, 4614.02200446557, 4623.37041440266)</t>
  </si>
  <si>
    <t>(113.05500315245426, 113.05500315245426, 113.05500315245426, 241.54945043799546, 226.74081215918238, 226.74081215918238, 95.98862526019006, 95.9648605302567, 95.99181334012576)</t>
  </si>
  <si>
    <t>(107.66282333144262, 111.21754250003126, 111.26078479219015, 238.01070099982465, 214.28389979170157, 222.8824306199564, 93.6317879285922, 94.14576534578788, 94.10900436460034)</t>
  </si>
  <si>
    <t>(1558.69692490278, 1393.21477701996, 1404.73220805279, 5714.47763614484, 5646.71323434179, 5382.12135242258, 4699.69677266241, 4680.02920694325, 4682.85381197386)</t>
  </si>
  <si>
    <t>(113.05500315245426, 120.43872269922272, 113.05500315245426, 226.74081215918238, 241.54945043799546, 226.74081215918238, 96.25085500273168, 96.35358146380318, 96.31658604440796)</t>
  </si>
  <si>
    <t>(107.80030870356859, 118.60126204679972, 111.26078479219015, 223.20206272101157, 229.09253807051465, 223.0103683105544, 93.89401767113382, 94.53448627933436, 94.47107022700177)</t>
  </si>
  <si>
    <t>(1562.96435715368, 1487.22208680328, 1412.16436603510, 5565.98312251249, 6185.27192148702, 5574.59626092190, 4735.38294055376, 4723.92888633488, 4727.66813971467)</t>
  </si>
  <si>
    <t>(120.43872269922272, 120.43872269922272, 120.43872269922272, 226.74081215918238, 241.54945043799546, 241.54945043799546, 96.96968372433456, 97.00394937869878, 97.15272070530338)</t>
  </si>
  <si>
    <t>(115.18402825033705, 118.66218930030774, 118.67852734493995, 223.3151398599328, 229.72070289435484, 237.8190065893675, 94.6128463927367, 95.18485419422996, 95.3072048878898)</t>
  </si>
  <si>
    <t>(1659.33321597103, 1503.25635095071, 1514.84254564076, 5615.64034825100, 6223.14515918978, 5981.49545141052, 4816.39598700791, 4802.47322272884, 4814.16917681548)</t>
  </si>
  <si>
    <t>(120.43872269922272, 120.43872269922272, 128.30467989301465, 241.54945043799546, 241.54945043799546, 241.54945043799546, 97.94324922627631, 97.75912439372868, 97.67207706371877)</t>
  </si>
  <si>
    <t>(115.18402825033705, 118.66218930030774, 126.54448453873188, 238.12377813874588, 229.72070289435484, 237.8190065893675, 95.64482303926629, 95.97527551828337, 95.82656124630519)</t>
  </si>
  <si>
    <t>(1752.20748305677, 1602.45735613017, 1714.29569826819, 6026.75426843407, 6261.33404519253, 6034.41506602120, 4921.37833930133, 4895.83077248392, 4883.37863839651)</t>
  </si>
  <si>
    <t>(128.30467989301465, 128.30467989301465, 128.30467989301465, 241.54945043799546, 241.54945043799546, 241.54945043799546, 98.22296906842358, 98.08422400682484, 98.54519857772736)</t>
  </si>
  <si>
    <t>(123.18396571169907, 126.58705314590395, 126.54448453873188, 238.12377813874588, 230.3171898378928, 237.9427022542738, 95.92454288141356, 96.30037513137238, 96.73623741795687)</t>
  </si>
  <si>
    <t>(1801.12101735782, 1655.94550628580, 1667.58131766140, 6335.13614440487, 6558.64402825387, 6342.54081635322, 4964.09122380696, 4938.60593641710, 4969.88976354114)</t>
  </si>
  <si>
    <t>(128.30467989301465, 128.30467989301465, 128.30467989301465, 241.54945043799546, 257.32525385607016, 241.54945043799546, 98.8290544556143, 98.65557938681685, 99.01715653347557)</t>
  </si>
  <si>
    <t>(123.18396571169907, 126.58705314590395, 126.57786250474324, 238.23324320707252, 246.0929932559675, 237.9427022542738, 96.53062826860427, 96.87173051138367, 97.20819537370508)</t>
  </si>
  <si>
    <t>(1951.66989960877, 1811.13702352336, 1822.73166997964, 6262.54139410256, 6876.21349708117, 6269.61199640232, 5031.27171536020, 5007.60725188153, 5028.16984063751)</t>
  </si>
  <si>
    <t>(136.68436915929485, 136.68436915929485, 128.30467989301465, 257.32525385607016, 257.32525385607016, 241.54945043799546, 99.67105516864972, 99.61998449623587, 99.41187857737604)</t>
  </si>
  <si>
    <t>(131.69421928951184, 134.96674241218415, 126.57786250474324, 254.00904662514722, 246.6594008604917, 238.06229743706706, 97.429592904357, 97.87069895462996, 97.638748198989)</t>
  </si>
  <si>
    <t>(2051.24838406295, 1916.86552053002, 1814.60630550157, 6696.12762999581, 6894.63944735548, 6299.45218390227, 5129.45472105312, 5109.68865121024, 5094.12024800072)</t>
  </si>
  <si>
    <t>(136.68436915929485, 136.68436915929485, 145.6113425005262, 257.32525385607016, 257.32525385607016, 257.32525385607016, 100.35615576228305, 100.63225638073925, 100.7299216393076)</t>
  </si>
  <si>
    <t>(131.69421928951184, 135.02369547386013, 143.917270517391, 254.11501348154368, 246.6594008604917, 253.83810085514176, 98.11469349801735, 98.88297083913334, 98.95679126083029)</t>
  </si>
  <si>
    <t>(2136.72482921103, 2011.38753780173, 2150.59697757530, 6948.28490901551, 7126.58904684467, 6954.26369173852, 5231.74772953071, 5236.03393342683, 5245.31828710590)</t>
  </si>
  <si>
    <t>(145.6113425005262, 136.68436915929485, 145.6113425005262, 274.13138881578993, 257.32525385607016, 257.32525385607016, 101.19226122299713, 100.99624566021383, 100.720517285886)</t>
  </si>
  <si>
    <t>(140.74842736690442, 135.02369547386013, 143.917270517391, 270.9211484412634, 247.1972471973835, 253.95372976313683, 99.00634920634921, 99.28085370987905, 98.94738690747974)</t>
  </si>
  <si>
    <t>(2249.14420397412, 1999.74173052765, 2138.25884088395, 7168.17395687171, 6907.04163047058, 6741.00934338130, 5310.11735143184, 5281.29142613008, 5263.11093812240)</t>
  </si>
  <si>
    <t>(145.6113425005262, 145.6113425005262, 145.6113425005262, 257.32525385607016, 274.13138881578993, 257.32525385607016, 101.30425202330325, 101.45789973440422, 101.59400397025054)</t>
  </si>
  <si>
    <t>(140.74842736690442, 144.00573307583144, 143.917270517391, 254.21759315511528, 264.00338215710326, 253.95372976313683, 99.1183406695038, 99.74250778392889, 99.85599483159946)</t>
  </si>
  <si>
    <t>(2291.30735848707, 2173.39348248551, 2184.74506448108, 7064.36937291504, 7681.44595282452, 7069.91100432778, 5341.53636884570, 5341.80029032978, 5353.67696213191)</t>
  </si>
  <si>
    <t>(145.6113425005262, 155.12134484087642, 145.6113425005262, 257.32525385607016, 274.13138881578993, 274.13138881578993, 102.15349655757967, 102.1567155187491, 102.19918687107173)</t>
  </si>
  <si>
    <t>(140.74842736690442, 153.51573541618166, 143.94939534476464, 254.21759315511528, 264.5141067267439, 270.87165966198677, 99.96758520378022, 100.47455964968998, 100.46117773230071)</t>
  </si>
  <si>
    <t>(2382.36428673260, 2415.46861773122, 2281.60359753933, 7070.92059107275, 7676.31511358638, 7531.51612927903, 5441.32385575145, 5430.08781106255, 5433.95336446280)</t>
  </si>
  <si>
    <t>(145.6113425005262, 155.12134484087642, 155.12134484087642, 274.13138881578993, 274.13138881578993, 274.13138881578993, 102.29315060885527, 102.46609559589521, 102.72091723257344)</t>
  </si>
  <si>
    <t>(140.8724174365673, 153.56897351649818, 153.45939768511485, 271.0237281148351, 264.5141067267439, 270.87165966198677, 100.16141460773324, 100.7839397268361, 101.0173338427731)</t>
  </si>
  <si>
    <t>(2358.73066421393, 2393.46476779861, 2404.63861203251, 7299.75746285399, 7443.71432819931, 7304.69750460281, 5475.00900877380, 5472.40641888960, 5491.47177027206)</t>
  </si>
  <si>
    <t>(165.25245376608015, 155.12134484087642, 155.12134484087642, 274.13138881578993, 274.13138881578993, 274.13138881578993, 103.50808538326388, 103.66658702692821, 103.53665000293643)</t>
  </si>
  <si>
    <t>(160.63435772167938, 153.56897351649818, 153.49091370040838, 271.12303109531706, 264.999076289197, 270.97974862531606, 101.42918248368937, 102.01702272814462, 101.83306661312376)</t>
  </si>
  <si>
    <t>(2724.09295624732, 2465.47509936090, 2476.39006425917, 8002.06494595999, 8128.65522777085, 8006.43215229644, 5615.09634340721, 5613.41562253757, 5607.75531126513)</t>
  </si>
  <si>
    <t>(155.12134484087642, 155.12134484087642, 165.25245376608015, 274.13138881578993, 274.13138881578993, 292.0351469142523, 103.7343480297273, 103.78412527402604, 104.10496422806142)</t>
  </si>
  <si>
    <t>(150.50324879647565, 153.62044601948327, 163.62202262561212, 271.2191620497678, 264.999076289197, 288.88350672377845, 101.6554451301528, 102.13456097524245, 102.43512486869855)</t>
  </si>
  <si>
    <t>(2688.65922740262, 2591.06638734013, 2768.38084940732, 7745.38908260532, 7866.40622408937, 8250.09220361858, 5649.05731884242, 5643.21227136516, 5671.66289046904)</t>
  </si>
  <si>
    <t>(155.12134484087642, 165.25245376608015, 165.25245376608015, 274.13138881578993, 274.13138881578993, 292.0351469142523, 104.21707398967092, 104.28184858724437, 104.26553484688162)</t>
  </si>
  <si>
    <t>(150.50324879647565, 163.751554944687, 163.62202262561212, 271.2191620497678, 265.45959048084427, 288.88350672377845, 102.13817109009642, 102.63228428846078, 102.59569548751875)</t>
  </si>
  <si>
    <t>(2654.27780653547, 2724.04874185802, 2734.74552803702, 7979.59542122299, 8095.11435107737, 8499.55000147094, 5705.81224730348, 5701.79657756829, 5701.09319146562)</t>
  </si>
  <si>
    <t>(165.25245376608015, 165.25245376608015, 165.25245376608015, 292.0351469142523, 274.13138881578993, 292.0351469142523, 105.42921889976424, 105.28495286976072, 104.81238319845163)</t>
  </si>
  <si>
    <t>(160.75210630866343, 163.80132040490818, 163.65294043576745, 289.2159789642785, 265.89688331346963, 288.9880117850082, 103.40183777571656, 103.66734812851809, 103.17561989823284)</t>
  </si>
  <si>
    <t>(2979.18113004441, 2891.42590352158, 2901.85088444433, 8596.90177726246, 8176.75909732459, 8600.52098663539, 5848.71967738670, 5817.76726091167, 5787.48953393911)</t>
  </si>
  <si>
    <t>(165.25245376608015, 165.25245376608015, 176.04523429126368, 292.0351469142523, 292.0351469142523, 292.0351469142523, 105.4848286799956, 105.65281930422104, 105.71199583998776)</t>
  </si>
  <si>
    <t>(160.75210630866343, 163.80132040490818, 174.47605192646915, 289.2159789642785, 283.800641411932, 289.0890517754534, 103.45744755601984, 104.03521456297841, 104.07523253976896)</t>
  </si>
  <si>
    <t>(2997.58813237644, 2913.99277195127, 3112.25824313875, 8448.68938399267, 8543.71630832771, 8452.03015003678, 5877.19941428501, 5876.95688472856, 5889.69788370387)</t>
  </si>
  <si>
    <t>(176.04523429126368, 176.04523429126368, 176.04523429126368, 292.0351469142523, 292.0351469142523, 292.0351469142523, 106.34358209022001, 106.1761073148289, 106.26911616730257)</t>
  </si>
  <si>
    <t>(171.65963266461094, 174.64222086701093, 174.47605192646915, 289.30606386850747, 284.2158838190787, 289.0890517754534, 104.36644696454246, 104.58984331265364, 104.66477393508843)</t>
  </si>
  <si>
    <t>(3085.79461368020, 3007.64509898822, 3017.60237595143, 8948.28578253322, 9033.73332250112, 8951.31963001245, 5984.15425640203, 5971.04496072243, 5981.30290857493)</t>
  </si>
  <si>
    <t>(176.04523429126368, 176.04523429126368, 176.04523429126368, 311.1082145879472, 292.0351469142523, 292.0351469142523, 106.90814687945063, 106.99849433457469, 107.08807319297954)</t>
  </si>
  <si>
    <t>(171.77145312142088, 174.6887511853524, 174.50580807171445, 308.4663369230523, 284.61018622875736, 289.1867401309098, 104.98001284402211, 105.44296423416311, 105.5155100083753)</t>
  </si>
  <si>
    <t>(3366.09071073842, 3293.32555488893, 3302.98937062665, 9467.78237622666, 8967.32015370522, 8893.74536009018, 6065.55321476357, 6066.56271973986, 6072.70729936776)</t>
  </si>
  <si>
    <t>(176.04523429126368, 187.54290076821835, 176.04523429126368, 292.0351469142523, 311.1082145879472, 292.0351469142523, 107.38923678619564, 107.36199179255084, 107.29798395094723)</t>
  </si>
  <si>
    <t>(171.77145312142088, 186.18641766230706, 174.50580807171445, 289.39326924935745, 303.68325390245224, 289.1867401309098, 105.46110275090881, 105.80646169223961, 105.72542076634299)</t>
  </si>
  <si>
    <t>(3303.89377760833, 3443.11000106354, 3243.27931883662, 9140.90654318795, 9806.16815913258, 9143.47894711973, 6124.44783972148, 6116.60302023889, 6110.06513142013)</t>
  </si>
  <si>
    <t>(176.04523429126368, 187.54290076821835, 187.54290076821835, 292.0351469142523, 311.1082145879472, 311.1082145879472, 107.87620862188771, 107.9521197646562, 108.1567539274278)</t>
  </si>
  <si>
    <t>(171.88042281126383, 186.2313963153644, 186.0326667717967, 289.47768714949615, 304.0576713997042, 308.3542571105595, 105.99586159281041, 106.42672757692537, 106.61534048346061)</t>
  </si>
  <si>
    <t>(3382.01401871867, 3532.08445431993, 3541.24478767337, 9083.79983429210, 9737.28110427440, 9675.96869823821, 6198.74707890619, 6202.34309370489, 6219.97423860348)</t>
  </si>
  <si>
    <t>(187.54290076821835, 187.54290076821835, 187.54290076821835, 311.1082145879472, 311.1082145879472, 311.1082145879472, 108.75362908868345, 108.91068730016792, 108.89584364911593)</t>
  </si>
  <si>
    <t>(183.48428009618817, 186.27488373844508, 186.06130489700564, 308.63247617010046, 304.4132069743855, 308.44557408381365, 106.91988439662602, 107.41484947841276, 107.38496310077792)</t>
  </si>
  <si>
    <t>(3755.73014816991, 3697.30399321269, 3706.00128206274, 9746.53341399090, 9800.36222400508, 9748.50365574611, 6325.98624111656, 6329.62348962442, 6329.85505161233)</t>
  </si>
  <si>
    <t>(187.54290076821835, 199.79148991589773, 199.79148991589773, 311.1082145879472, 311.1082145879472, 311.1082145879472, 109.50795333120703, 109.46309944116453, 109.60224299661657)</t>
  </si>
  <si>
    <t>(183.58776363521633, 198.56551951338025, 198.3379894391997, 308.7115882367251, 304.75081409547164, 308.53386260557664, 107.71965564673863, 107.99624460462131, 108.12129071401614)</t>
  </si>
  <si>
    <t>(3596.02014614234, 3772.63384498482, 3780.92990666262, 10279.6829770314, 10326.2440267081, 10281.4082404501, 6421.50146689508, 6414.82416199528, 6427.58420234314)</t>
  </si>
  <si>
    <t>(187.54290076821835, 199.79148991589773, 199.79148991589773, 331.42696112607223, 311.1082145879472, 311.1082145879472, 110.02338914410012, 109.83217401153982, 109.82586239298041)</t>
  </si>
  <si>
    <t>(183.58776363521633, 198.60617211926584, 198.3379894391997, 329.03033477485013, 305.07139742814655, 308.6192256057683, 108.23509145974477, 108.36531917488942, 108.34491011040946)</t>
  </si>
  <si>
    <t>(3745.93531701853, 3935.05903303644, 3943.14632706408, 10559.0734720252, 9957.30454226470, 9915.78879001461, 6486.21310774767, 6464.42101167604, 6462.95112962859)</t>
  </si>
  <si>
    <t>(199.79148991589773, 199.79148991589773, 199.79148991589773, 311.1082145879472, 331.42696112607223, 311.1082145879472, 110.41995760616248, 110.44026927020938, 110.32274365561793)</t>
  </si>
  <si>
    <t>(195.9371980975497, 198.60617211926584, 198.36555320450842, 308.788171562495, 325.694562496615, 308.7017588426857, 108.67598026996286, 109.00183708442128, 108.87112698215107)</t>
  </si>
  <si>
    <t>(3981.26293669250, 3934.03314221032, 3941.79035985764, 10314.1871884416, 11023.5979963874, 10315.6150045104, 6540.37646902116, 6535.72506157379, 6535.17202073053)</t>
  </si>
  <si>
    <t>(199.79148991589773, 199.79148991589773, 199.79148991589773, 311.1082145879472, 331.42696112607223, 331.42696112607223, 111.06755107987559, 110.95910563858895, 111.09837992638624)</t>
  </si>
  <si>
    <t>(196.03547171343774, 198.64547958395806, 198.39259378761992, 308.8623068976054, 325.98363130391454, 329.10030206598447, 109.36679405397842, 109.54854660248232, 109.67551794149622)</t>
  </si>
  <si>
    <t>(4301.43918082902, 4259.01283020373, 4266.30741886598, 10215.5243990304, 10912.6503598210, 10881.8017584697, 6633.90982891099, 6628.81385936077, 6642.21380598073)</t>
  </si>
  <si>
    <t>(199.79148991589773, 212.84004515168886, 199.79148991589773, 331.42696112607223, 331.42696112607223, 331.42696112607223, 111.50331473777631, 111.5178627131377, 111.5813347795598)</t>
  </si>
  <si>
    <t>(196.13123990429744, 211.73204020997122, 198.4191203190752, 329.2528191064055, 326.25812436864135, 329.1774529351637, 109.84470780493574, 110.13463467597215, 110.18665806658166)</t>
  </si>
  <si>
    <t>(4281.00445859598, 4518.20008534533, 4249.03167991644, 10633.7054896169, 10661.5050272096, 10634.7656381382, 6708.61796817362, 6707.76773471947, 6715.67999951318)</t>
  </si>
  <si>
    <t>(199.79148991589773, 212.84004515168886, 212.84004515168886, 331.42696112607223, 331.42696112607223, 331.42696112607223, 111.88112378846469, 112.03410374731943, 112.2095136138464)</t>
  </si>
  <si>
    <t>(196.2245665669898, 211.7687869789703, 211.49369937314725, 329.3222907830589, 326.51877688628116, 329.2520451599149, 110.26362444704155, 110.6776751065906, 110.81483690072679)</t>
  </si>
  <si>
    <t>(4260.68370756088, 4500.33362233080, 4506.87494227124, 11060.3334374902, 11084.1583443558, 11061.2485648350, 6770.05282690663, 6781.72213576398, 6795.39408182199)</t>
  </si>
  <si>
    <t>(212.84004515168886, 212.84004515168886, 212.84004515168886, 331.42696112607223, 331.42696112607223, 331.42696112607223, 112.6137653474611, 112.70576679981268, 112.79783878392351)</t>
  </si>
  <si>
    <t>(209.36406849197758, 211.8386449700378, 211.51922999637597, 329.38954186461854, 327.0013115096878, 329.32416359555305, 111.0363539250286, 111.37561943707988, 111.45786924430385)</t>
  </si>
  <si>
    <t>(4600.09752504306, 4569.16389427847, 4575.16576543227, 11629.3075482849, 11648.2736734870, 11630.0600741907, 6874.07689646043, 6880.91144521368, 6889.29640463167)</t>
  </si>
  <si>
    <t>(212.84004515168886, 212.84004515168886, 226.74081215918238, 331.42696112607223, 331.42696112607223, 353.07274217914176, 113.35978754394957, 113.12947036800877, 113.53049750199058)</t>
  </si>
  <si>
    <t>(209.539064512168, 211.87272020379768, 225.4696144071313, 329.5176679222378, 327.22448339607274, 351.1070855963691, 111.85959455134167, 111.85037107988174, 112.21707175061105)</t>
  </si>
  <si>
    <t>(4646.52781663517, 4619.94761134247, 4926.49005174648, 11481.0765083354, 11495.7288790849, 12230.2294671705, 6985.01236614029, 6956.30675483799, 6998.06790531490)</t>
  </si>
  <si>
    <t>(212.84004515168886, 212.84004515168886, 226.74081215918238, 331.42696112607223, 353.07274217914176, 353.07274217914176, 113.52488831730975, 113.50961445521993, 113.92953063382704)</t>
  </si>
  <si>
    <t>(209.6232299258151, 211.90749054478144, 225.49371867141758, 329.57868139842844, 349.082183319348, 351.1722643613167, 112.06187563186872, 112.23051516714793, 112.64212303513781)</t>
  </si>
  <si>
    <t>(4817.76198707829, 4793.30965042886, 5110.93266783225, 11048.3264582934, 11781.4486930143, 11769.2501995698, 7019.11803515047, 7036.28435776899, 7055.13618359386)</t>
  </si>
  <si>
    <t>(212.84004515168886, 226.74081215918238, 226.74081215918238, 331.42696112607223, 353.07274217914176, 353.07274217914176, 114.1018433772478, 114.15457348620744, 114.30860469050167)</t>
  </si>
  <si>
    <t>(209.7052502264729, 225.84383458688404, 225.51736470457303, 329.637742908772, 349.47450304796683, 351.2352815267188, 112.67508874258958, 112.92575936248774, 113.04670001827431)</t>
  </si>
  <si>
    <t>(4778.88226308684, 5067.76350642168, 5072.44900729720, 11475.3905876621, 12233.8894046136, 12224.2749402456, 7096.06641435369, 7104.17400801540, 7115.68460550159)</t>
  </si>
  <si>
    <t>(226.74081215918238, 226.74081215918238, 226.74081215918238, 331.42696112607223, 353.07274217914176, 353.07274217914176, 114.29635280170159, 114.39356397451992, 114.39060295222018)</t>
  </si>
  <si>
    <t>(223.6859459004456, 225.88027694932245, 225.51736470457303, 329.69491730647746, 349.47450304796683, 351.2352815267188, 112.90495785693179, 113.16355799471486, 113.15369618310598)</t>
  </si>
  <si>
    <t>(4865.30150038675, 4844.97527322689, 4849.50433301731, 11617.7738260593, 12384.7840643682, 12375.9703093490, 7124.13135542557, 7132.96110307726, 7134.27764093196)</t>
  </si>
  <si>
    <t>(226.74081215918238, 226.74081215918238, 226.74081215918238, 353.07274217914176, 353.07274217914176, 353.07274217914176, 115.29296968537572, 115.36097684060046, 115.3637650575261)</t>
  </si>
  <si>
    <t>(223.91370977965937, 225.95610320469132, 225.60755974244054, 351.5015000128128, 350.14723429843684, 351.467132754447, 114.00248686050035, 114.20110030459077, 114.19892080747411)</t>
  </si>
  <si>
    <t>(5414.00867396463, 5399.52080241971, 5403.07616672319, 12522.0319159117, 12526.9807782971, 12522.2363873335, 7275.89336722599, 7282.56535473813, 7286.19390735773)</t>
  </si>
  <si>
    <t>(226.74081215918238, 226.74081215918238, 241.54945043799546, 353.07274217914176, 353.07274217914176, 353.07274217914176, 115.75630735222425, 116.01489728134237, 116.19111169525296)</t>
  </si>
  <si>
    <t>(224.12449141203456, 226.0366036192925, 240.45877077771578, 351.6473660153058, 350.69420311391787, 351.6216088179698, 114.55940972164596, 114.92114829023076, 115.09413327421665)</t>
  </si>
  <si>
    <t>(5444.45795629477, 5433.60445406580, 5791.11918759085, 13129.4577427918, 13132.2768232482, 13129.5739905021, 7356.48306947505, 7384.14710472835, 7400.28086059313)</t>
  </si>
  <si>
    <t>(226.74081215918238, 241.54945043799546, 241.54945043799546, 353.07274217914176, 353.07274217914176, 353.07274217914176, 115.96691171198229, 116.18233345201111, 116.3087438283553)</t>
  </si>
  <si>
    <t>(224.1911995599837, 240.88762635850588, 240.47945583873067, 351.692913655796, 350.8141536066463, 351.669728754889, 114.79967709209261, 115.1097778692667, 115.23349084822631)</t>
  </si>
  <si>
    <t>(5200.29960505402, 5529.09132110672, 5531.78867117434, 13281.3571466519, 13283.7311843542, 13281.4535575473, 7400.47275189471, 7403.18854581235, 7422.59885867734)</t>
  </si>
  <si>
    <t>(241.54945043799546, 241.54945043799546, 241.54945043799546, 353.07274217914176, 376.13222749306016, 353.07274217914176, 116.89754259448067, 116.97326579704668, 117.06356500218824)</t>
  </si>
  <si>
    <t>(239.3087179993374, 240.9777492575913, 240.5782921119071, 351.9371938873975, 374.476485410017, 351.8874243825099, 115.86793330081117, 116.00179412720159, 116.09174404362166)</t>
  </si>
  <si>
    <t>(5670.17518726013, 5664.27186266321, 5666.06515394704, 13226.9684215808, 14091.2927883237, 13226.9930152167, 7530.75262918720, 7539.97470308085, 7545.30966101906)</t>
  </si>
  <si>
    <t>(241.54945043799546, 241.54945043799546, 241.54945043799546, 353.07274217914176, 376.13222749306016, 376.13222749306016, 117.16863288274935, 117.17098605599531, 117.51018898919808)</t>
  </si>
  <si>
    <t>(239.47577924472793, 241.02615108560641, 240.64175575506172, 352.04258783598556, 374.71458701080013, 375.0609693203416, 116.2159966423954, 116.24185285839692, 116.5815518643883)</t>
  </si>
  <si>
    <t>(5865.92046995317, 5861.50093811692, 5862.92464653038, 12716.8647205912, 13547.5225723292, 13547.2475921127, 7552.60362595890, 7577.54382323968, 7608.91080452446)</t>
  </si>
  <si>
    <t>(241.54945043799546, 241.54945043799546, 241.54945043799546, 353.07274217914176, 376.13222749306016, 376.13222749306016, 117.98851252339801, 117.75939598414045, 117.72451677309445)</t>
  </si>
  <si>
    <t>(239.77345893404103, 241.1322270658787, 240.7393601269384, 352.21186631608515, 375.1458593412072, 375.2716922832002, 117.14842501745107, 116.92535802488223, 116.89272901746654)</t>
  </si>
  <si>
    <t>(6159.84759878196, 6157.44913826297, 6158.31299621243, 13173.1603364618, 14033.3492024470, 14033.4136652223, 7686.94116521968, 7662.45117837551, 7658.51597572199)</t>
  </si>
  <si>
    <t>(257.32525385607016, 241.54945043799546, 241.54945043799546, 376.13222749306016, 376.13222749306016, 376.13222749306016, 118.04040283798537, 118.15088748793008, 118.17592795362192)</t>
  </si>
  <si>
    <t>(255.80420137007724, 241.1917576707318, 240.82725310229765, 375.46479844004966, 375.4654702481368, 375.4704034135706, 117.33155286899712, 117.43264848897836, 117.4617406835256)</t>
  </si>
  <si>
    <t>(6365.13176932433, 5973.76254722218, 5974.26220389631, 13490.3667650598, 13490.2355365945, 13490.3555891497, 7710.00203879150, 7721.85376424151, 7724.22490877963)</t>
  </si>
  <si>
    <t>(257.32525385607016, 241.54945043799546, 241.54945043799546, 376.13222749306016, 376.13222749306016, 376.13222749306016, 118.72574587078317, 118.46702857928433, 118.27628064826143)</t>
  </si>
  <si>
    <t>(256.2927119621017, 241.33484674246978, 240.98119267442095, 375.7054375143886, 375.87372216012, 375.7150041209434, 118.23053486346032, 117.90453733651924, 117.71975190884459)</t>
  </si>
  <si>
    <t>(6574.58020534754, 6171.24128011283, 6171.38567686614, 13814.8392035746, 13814.7783592255, 13814.8341250164, 7798.24611294270, 7772.65684805884, 7753.35452031558)</t>
  </si>
  <si>
    <t>Firm</t>
  </si>
  <si>
    <t>Sector</t>
  </si>
  <si>
    <t>-</t>
  </si>
  <si>
    <t>Sum of sector</t>
  </si>
  <si>
    <t>price</t>
  </si>
  <si>
    <t>sales</t>
  </si>
  <si>
    <t>Abatement</t>
  </si>
  <si>
    <t>Trades</t>
  </si>
  <si>
    <t>Sum</t>
  </si>
  <si>
    <t>Correct?</t>
  </si>
  <si>
    <t>1787.8315470249322</t>
  </si>
  <si>
    <t>29.103830456733704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</si>
</sst>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907F-553F-4429-B666-06C7F9773335}">
  <dimension ref="A1:F101"/>
  <sheetViews>
    <sheetView topLeftCell="A13" workbookViewId="0">
      <selection activeCell="F25" sqref="A25:F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1000000000000</v>
      </c>
      <c r="D2" t="s">
        <v>6</v>
      </c>
      <c r="E2" t="s">
        <v>7</v>
      </c>
      <c r="F2" t="s">
        <v>8</v>
      </c>
    </row>
    <row r="3" spans="1:6" x14ac:dyDescent="0.25">
      <c r="A3">
        <v>1.01010101010101E-2</v>
      </c>
      <c r="B3">
        <v>22.630779076264901</v>
      </c>
      <c r="C3">
        <v>218.73347577638901</v>
      </c>
      <c r="D3" t="s">
        <v>9</v>
      </c>
      <c r="E3" t="s">
        <v>10</v>
      </c>
      <c r="F3" t="s">
        <v>11</v>
      </c>
    </row>
    <row r="4" spans="1:6" x14ac:dyDescent="0.25">
      <c r="A4">
        <v>2.02020202020202E-2</v>
      </c>
      <c r="B4">
        <v>45.261558152529901</v>
      </c>
      <c r="C4">
        <v>211.45751816220499</v>
      </c>
      <c r="D4" t="s">
        <v>12</v>
      </c>
      <c r="E4" t="s">
        <v>13</v>
      </c>
      <c r="F4" t="s">
        <v>14</v>
      </c>
    </row>
    <row r="5" spans="1:6" x14ac:dyDescent="0.25">
      <c r="A5">
        <v>3.03030303030303E-2</v>
      </c>
      <c r="B5">
        <v>67.892337228794801</v>
      </c>
      <c r="C5">
        <v>202.817318495363</v>
      </c>
      <c r="D5" t="s">
        <v>15</v>
      </c>
      <c r="E5" t="s">
        <v>16</v>
      </c>
      <c r="F5" t="s">
        <v>17</v>
      </c>
    </row>
    <row r="6" spans="1:6" x14ac:dyDescent="0.25">
      <c r="A6">
        <v>4.0404040404040401E-2</v>
      </c>
      <c r="B6">
        <v>90.523116305059801</v>
      </c>
      <c r="C6">
        <v>192.81287677585999</v>
      </c>
      <c r="D6" t="s">
        <v>18</v>
      </c>
      <c r="E6" t="s">
        <v>19</v>
      </c>
      <c r="F6" t="s">
        <v>20</v>
      </c>
    </row>
    <row r="7" spans="1:6" x14ac:dyDescent="0.25">
      <c r="A7">
        <v>5.0505050505050497E-2</v>
      </c>
      <c r="B7">
        <v>113.15389538132401</v>
      </c>
      <c r="C7">
        <v>181.89894035458499</v>
      </c>
      <c r="D7" t="s">
        <v>21</v>
      </c>
      <c r="E7" t="s">
        <v>22</v>
      </c>
      <c r="F7" t="s">
        <v>23</v>
      </c>
    </row>
    <row r="8" spans="1:6" x14ac:dyDescent="0.25">
      <c r="A8">
        <v>6.0606060606060601E-2</v>
      </c>
      <c r="B8">
        <v>135.78467445758901</v>
      </c>
      <c r="C8">
        <v>169.620761880651</v>
      </c>
      <c r="D8" t="s">
        <v>24</v>
      </c>
      <c r="E8" t="s">
        <v>25</v>
      </c>
      <c r="F8" t="s">
        <v>26</v>
      </c>
    </row>
    <row r="9" spans="1:6" x14ac:dyDescent="0.25">
      <c r="A9">
        <v>7.0707070707070704E-2</v>
      </c>
      <c r="B9">
        <v>158.41545353385399</v>
      </c>
      <c r="C9">
        <v>157.79733075760299</v>
      </c>
      <c r="D9" t="s">
        <v>27</v>
      </c>
      <c r="E9" t="s">
        <v>28</v>
      </c>
      <c r="F9" t="s">
        <v>29</v>
      </c>
    </row>
    <row r="10" spans="1:6" x14ac:dyDescent="0.25">
      <c r="A10">
        <v>8.0808080808080801E-2</v>
      </c>
      <c r="B10">
        <v>181.04623261011901</v>
      </c>
      <c r="C10">
        <v>151.43086784519201</v>
      </c>
      <c r="D10" t="s">
        <v>30</v>
      </c>
      <c r="E10" t="s">
        <v>31</v>
      </c>
      <c r="F10" t="s">
        <v>32</v>
      </c>
    </row>
    <row r="11" spans="1:6" x14ac:dyDescent="0.25">
      <c r="A11">
        <v>9.0909090909090898E-2</v>
      </c>
      <c r="B11">
        <v>203.67701168638399</v>
      </c>
      <c r="C11">
        <v>148.24763638898699</v>
      </c>
      <c r="D11" t="s">
        <v>33</v>
      </c>
      <c r="E11" t="s">
        <v>34</v>
      </c>
      <c r="F11" t="s">
        <v>35</v>
      </c>
    </row>
    <row r="12" spans="1:6" x14ac:dyDescent="0.25">
      <c r="A12">
        <v>0.10101010101010099</v>
      </c>
      <c r="B12">
        <v>226.30779076264901</v>
      </c>
      <c r="C12">
        <v>145.51915228366801</v>
      </c>
      <c r="D12" t="s">
        <v>36</v>
      </c>
      <c r="E12" t="s">
        <v>37</v>
      </c>
      <c r="F12" t="s">
        <v>38</v>
      </c>
    </row>
    <row r="13" spans="1:6" x14ac:dyDescent="0.25">
      <c r="A13">
        <v>0.11111111111111099</v>
      </c>
      <c r="B13">
        <v>248.93856983891399</v>
      </c>
      <c r="C13">
        <v>143.245415529236</v>
      </c>
      <c r="D13" t="s">
        <v>39</v>
      </c>
      <c r="E13" t="s">
        <v>40</v>
      </c>
      <c r="F13" t="s">
        <v>41</v>
      </c>
    </row>
    <row r="14" spans="1:6" x14ac:dyDescent="0.25">
      <c r="A14">
        <v>0.12121212121212099</v>
      </c>
      <c r="B14">
        <v>271.56934891517898</v>
      </c>
      <c r="C14">
        <v>140.51693142391699</v>
      </c>
      <c r="D14" t="s">
        <v>42</v>
      </c>
      <c r="E14" t="s">
        <v>43</v>
      </c>
      <c r="F14" t="s">
        <v>44</v>
      </c>
    </row>
    <row r="15" spans="1:6" x14ac:dyDescent="0.25">
      <c r="A15">
        <v>0.13131313131313099</v>
      </c>
      <c r="B15">
        <v>294.20012799144399</v>
      </c>
      <c r="C15">
        <v>137.788447318598</v>
      </c>
      <c r="D15" t="s">
        <v>45</v>
      </c>
      <c r="E15" t="s">
        <v>46</v>
      </c>
      <c r="F15" t="s">
        <v>47</v>
      </c>
    </row>
    <row r="16" spans="1:6" x14ac:dyDescent="0.25">
      <c r="A16">
        <v>0.14141414141414099</v>
      </c>
      <c r="B16">
        <v>316.83090706770901</v>
      </c>
      <c r="C16">
        <v>135.05996321327899</v>
      </c>
      <c r="D16" t="s">
        <v>48</v>
      </c>
      <c r="E16" t="s">
        <v>49</v>
      </c>
      <c r="F16" t="s">
        <v>50</v>
      </c>
    </row>
    <row r="17" spans="1:6" x14ac:dyDescent="0.25">
      <c r="A17">
        <v>0.15151515151515099</v>
      </c>
      <c r="B17">
        <v>339.46168614397402</v>
      </c>
      <c r="C17">
        <v>132.78622645884701</v>
      </c>
      <c r="D17" t="s">
        <v>51</v>
      </c>
      <c r="E17" t="s">
        <v>52</v>
      </c>
      <c r="F17" t="s">
        <v>53</v>
      </c>
    </row>
    <row r="18" spans="1:6" x14ac:dyDescent="0.25">
      <c r="A18">
        <v>0.16161616161616099</v>
      </c>
      <c r="B18">
        <v>362.09246522023898</v>
      </c>
      <c r="C18">
        <v>130.512489704415</v>
      </c>
      <c r="D18" t="s">
        <v>54</v>
      </c>
      <c r="E18" t="s">
        <v>55</v>
      </c>
      <c r="F18" t="s">
        <v>56</v>
      </c>
    </row>
    <row r="19" spans="1:6" x14ac:dyDescent="0.25">
      <c r="A19">
        <v>0.17171717171717099</v>
      </c>
      <c r="B19">
        <v>384.72324429650399</v>
      </c>
      <c r="C19">
        <v>128.238752949982</v>
      </c>
      <c r="D19" t="s">
        <v>57</v>
      </c>
      <c r="E19" t="s">
        <v>58</v>
      </c>
      <c r="F19" t="s">
        <v>59</v>
      </c>
    </row>
    <row r="20" spans="1:6" x14ac:dyDescent="0.25">
      <c r="A20">
        <v>0.18181818181818099</v>
      </c>
      <c r="B20">
        <v>407.35402337276901</v>
      </c>
      <c r="C20">
        <v>125.05552149377699</v>
      </c>
      <c r="D20" t="s">
        <v>60</v>
      </c>
      <c r="E20" t="s">
        <v>61</v>
      </c>
      <c r="F20" t="s">
        <v>62</v>
      </c>
    </row>
    <row r="21" spans="1:6" x14ac:dyDescent="0.25">
      <c r="A21">
        <v>0.19191919191919099</v>
      </c>
      <c r="B21">
        <v>429.98480244903402</v>
      </c>
      <c r="C21">
        <v>122.781784739345</v>
      </c>
      <c r="D21" t="s">
        <v>63</v>
      </c>
      <c r="E21" t="s">
        <v>64</v>
      </c>
      <c r="F21" t="s">
        <v>65</v>
      </c>
    </row>
    <row r="22" spans="1:6" x14ac:dyDescent="0.25">
      <c r="A22">
        <v>0.20202020202020199</v>
      </c>
      <c r="B22">
        <v>452.61558152529898</v>
      </c>
      <c r="C22">
        <v>120.053300634026</v>
      </c>
      <c r="D22" t="s">
        <v>66</v>
      </c>
      <c r="E22" t="s">
        <v>67</v>
      </c>
      <c r="F22" t="s">
        <v>68</v>
      </c>
    </row>
    <row r="23" spans="1:6" x14ac:dyDescent="0.25">
      <c r="A23">
        <v>0.21212121212121199</v>
      </c>
      <c r="B23">
        <v>475.24636060156399</v>
      </c>
      <c r="C23">
        <v>117.324816528707</v>
      </c>
      <c r="D23" t="s">
        <v>69</v>
      </c>
      <c r="E23" t="s">
        <v>70</v>
      </c>
      <c r="F23" t="s">
        <v>71</v>
      </c>
    </row>
    <row r="24" spans="1:6" x14ac:dyDescent="0.25">
      <c r="A24">
        <v>0.22222222222222199</v>
      </c>
      <c r="B24">
        <v>497.87713967782901</v>
      </c>
      <c r="C24">
        <v>114.59633242338801</v>
      </c>
      <c r="D24" t="s">
        <v>72</v>
      </c>
      <c r="E24" t="s">
        <v>73</v>
      </c>
      <c r="F24" t="s">
        <v>74</v>
      </c>
    </row>
    <row r="25" spans="1:6" x14ac:dyDescent="0.25">
      <c r="A25">
        <v>0.23232323232323199</v>
      </c>
      <c r="B25">
        <v>520.50791875409402</v>
      </c>
      <c r="C25">
        <v>112.777343019843</v>
      </c>
      <c r="D25" t="s">
        <v>75</v>
      </c>
      <c r="E25" t="s">
        <v>76</v>
      </c>
      <c r="F25" t="s">
        <v>77</v>
      </c>
    </row>
    <row r="26" spans="1:6" x14ac:dyDescent="0.25">
      <c r="A26">
        <v>0.24242424242424199</v>
      </c>
      <c r="B26">
        <v>543.13869783035898</v>
      </c>
      <c r="C26">
        <v>109.594111563637</v>
      </c>
      <c r="D26" t="s">
        <v>78</v>
      </c>
      <c r="E26" t="s">
        <v>79</v>
      </c>
      <c r="F26" t="s">
        <v>80</v>
      </c>
    </row>
    <row r="27" spans="1:6" x14ac:dyDescent="0.25">
      <c r="A27">
        <v>0.25252525252525199</v>
      </c>
      <c r="B27">
        <v>565.76947690662405</v>
      </c>
      <c r="C27">
        <v>107.32037480920501</v>
      </c>
      <c r="D27" t="s">
        <v>81</v>
      </c>
      <c r="E27" t="s">
        <v>82</v>
      </c>
      <c r="F27" t="s">
        <v>83</v>
      </c>
    </row>
    <row r="28" spans="1:6" x14ac:dyDescent="0.25">
      <c r="A28">
        <v>0.26262626262626199</v>
      </c>
      <c r="B28">
        <v>588.40025598288901</v>
      </c>
      <c r="C28">
        <v>106.41088010743201</v>
      </c>
      <c r="D28" t="s">
        <v>84</v>
      </c>
      <c r="E28" t="s">
        <v>85</v>
      </c>
      <c r="F28" t="s">
        <v>86</v>
      </c>
    </row>
    <row r="29" spans="1:6" x14ac:dyDescent="0.25">
      <c r="A29">
        <v>0.27272727272727199</v>
      </c>
      <c r="B29">
        <v>611.03103505915396</v>
      </c>
      <c r="C29">
        <v>101.863406598567</v>
      </c>
      <c r="D29" t="s">
        <v>87</v>
      </c>
      <c r="E29" t="s">
        <v>88</v>
      </c>
      <c r="F29" t="s">
        <v>89</v>
      </c>
    </row>
    <row r="30" spans="1:6" x14ac:dyDescent="0.25">
      <c r="A30">
        <v>0.28282828282828198</v>
      </c>
      <c r="B30">
        <v>633.66181413541904</v>
      </c>
      <c r="C30">
        <v>101.863406598567</v>
      </c>
      <c r="D30" t="s">
        <v>87</v>
      </c>
      <c r="E30" t="s">
        <v>88</v>
      </c>
      <c r="F30" t="s">
        <v>89</v>
      </c>
    </row>
    <row r="31" spans="1:6" x14ac:dyDescent="0.25">
      <c r="A31">
        <v>0.29292929292929198</v>
      </c>
      <c r="B31">
        <v>656.29259321168297</v>
      </c>
      <c r="C31">
        <v>101.863406598567</v>
      </c>
      <c r="D31" t="s">
        <v>87</v>
      </c>
      <c r="E31" t="s">
        <v>88</v>
      </c>
      <c r="F31" t="s">
        <v>89</v>
      </c>
    </row>
    <row r="32" spans="1:6" x14ac:dyDescent="0.25">
      <c r="A32">
        <v>0.30303030303030298</v>
      </c>
      <c r="B32">
        <v>678.92337228794895</v>
      </c>
      <c r="C32">
        <v>100.04441719502201</v>
      </c>
      <c r="D32" t="s">
        <v>90</v>
      </c>
      <c r="E32" t="s">
        <v>91</v>
      </c>
      <c r="F32" t="s">
        <v>92</v>
      </c>
    </row>
    <row r="33" spans="1:6" x14ac:dyDescent="0.25">
      <c r="A33">
        <v>0.31313131313131298</v>
      </c>
      <c r="B33">
        <v>701.554151364213</v>
      </c>
      <c r="C33">
        <v>98.6801751423627</v>
      </c>
      <c r="D33" t="s">
        <v>93</v>
      </c>
      <c r="E33" t="s">
        <v>94</v>
      </c>
      <c r="F33" t="s">
        <v>95</v>
      </c>
    </row>
    <row r="34" spans="1:6" x14ac:dyDescent="0.25">
      <c r="A34">
        <v>0.32323232323232298</v>
      </c>
      <c r="B34">
        <v>724.18493044047796</v>
      </c>
      <c r="C34">
        <v>97.7706804405897</v>
      </c>
      <c r="D34" t="s">
        <v>96</v>
      </c>
      <c r="E34" t="s">
        <v>97</v>
      </c>
      <c r="F34" t="s">
        <v>98</v>
      </c>
    </row>
    <row r="35" spans="1:6" x14ac:dyDescent="0.25">
      <c r="A35">
        <v>0.33333333333333298</v>
      </c>
      <c r="B35">
        <v>746.81570951674303</v>
      </c>
      <c r="C35">
        <v>95.951691037043901</v>
      </c>
      <c r="D35" t="s">
        <v>99</v>
      </c>
      <c r="E35" t="s">
        <v>100</v>
      </c>
      <c r="F35" t="s">
        <v>101</v>
      </c>
    </row>
    <row r="36" spans="1:6" x14ac:dyDescent="0.25">
      <c r="A36">
        <v>0.34343434343434298</v>
      </c>
      <c r="B36">
        <v>769.44648859300798</v>
      </c>
      <c r="C36">
        <v>94.587448984384494</v>
      </c>
      <c r="D36" t="s">
        <v>102</v>
      </c>
      <c r="E36" t="s">
        <v>103</v>
      </c>
      <c r="F36" t="s">
        <v>104</v>
      </c>
    </row>
    <row r="37" spans="1:6" x14ac:dyDescent="0.25">
      <c r="A37">
        <v>0.35353535353535298</v>
      </c>
      <c r="B37">
        <v>792.07726766927306</v>
      </c>
      <c r="C37">
        <v>93.223206931725102</v>
      </c>
      <c r="D37" t="s">
        <v>105</v>
      </c>
      <c r="E37" t="s">
        <v>106</v>
      </c>
      <c r="F37" t="s">
        <v>107</v>
      </c>
    </row>
    <row r="38" spans="1:6" x14ac:dyDescent="0.25">
      <c r="A38">
        <v>0.36363636363636298</v>
      </c>
      <c r="B38">
        <v>814.70804674553801</v>
      </c>
      <c r="C38">
        <v>87.311491370201097</v>
      </c>
      <c r="D38" t="s">
        <v>108</v>
      </c>
      <c r="E38" t="s">
        <v>109</v>
      </c>
      <c r="F38" t="s">
        <v>110</v>
      </c>
    </row>
    <row r="39" spans="1:6" x14ac:dyDescent="0.25">
      <c r="A39">
        <v>0.37373737373737298</v>
      </c>
      <c r="B39">
        <v>837.33882582180297</v>
      </c>
      <c r="C39">
        <v>87.311491370201097</v>
      </c>
      <c r="D39" t="s">
        <v>108</v>
      </c>
      <c r="E39" t="s">
        <v>109</v>
      </c>
      <c r="F39" t="s">
        <v>110</v>
      </c>
    </row>
    <row r="40" spans="1:6" x14ac:dyDescent="0.25">
      <c r="A40">
        <v>0.38383838383838298</v>
      </c>
      <c r="B40">
        <v>859.96960489806804</v>
      </c>
      <c r="C40">
        <v>87.311491370201097</v>
      </c>
      <c r="D40" t="s">
        <v>108</v>
      </c>
      <c r="E40" t="s">
        <v>109</v>
      </c>
      <c r="F40" t="s">
        <v>110</v>
      </c>
    </row>
    <row r="41" spans="1:6" x14ac:dyDescent="0.25">
      <c r="A41">
        <v>0.39393939393939398</v>
      </c>
      <c r="B41">
        <v>882.600383974333</v>
      </c>
      <c r="C41">
        <v>87.311491370201097</v>
      </c>
      <c r="D41" t="s">
        <v>108</v>
      </c>
      <c r="E41" t="s">
        <v>109</v>
      </c>
      <c r="F41" t="s">
        <v>110</v>
      </c>
    </row>
    <row r="42" spans="1:6" x14ac:dyDescent="0.25">
      <c r="A42">
        <v>0.40404040404040398</v>
      </c>
      <c r="B42">
        <v>905.23116305059796</v>
      </c>
      <c r="C42">
        <v>85.947249317541704</v>
      </c>
      <c r="D42" t="s">
        <v>111</v>
      </c>
      <c r="E42" t="s">
        <v>112</v>
      </c>
      <c r="F42" t="s">
        <v>113</v>
      </c>
    </row>
    <row r="43" spans="1:6" x14ac:dyDescent="0.25">
      <c r="A43">
        <v>0.41414141414141398</v>
      </c>
      <c r="B43">
        <v>927.86194212686303</v>
      </c>
      <c r="C43">
        <v>84.128259913995805</v>
      </c>
      <c r="D43" t="s">
        <v>114</v>
      </c>
      <c r="E43" t="s">
        <v>115</v>
      </c>
      <c r="F43" t="s">
        <v>116</v>
      </c>
    </row>
    <row r="44" spans="1:6" x14ac:dyDescent="0.25">
      <c r="A44">
        <v>0.42424242424242398</v>
      </c>
      <c r="B44">
        <v>950.49272120312799</v>
      </c>
      <c r="C44">
        <v>82.764017861336399</v>
      </c>
      <c r="D44" t="s">
        <v>117</v>
      </c>
      <c r="E44" t="s">
        <v>118</v>
      </c>
      <c r="F44" t="s">
        <v>119</v>
      </c>
    </row>
    <row r="45" spans="1:6" x14ac:dyDescent="0.25">
      <c r="A45">
        <v>0.43434343434343398</v>
      </c>
      <c r="B45">
        <v>973.12350027939306</v>
      </c>
      <c r="C45">
        <v>81.399775808677006</v>
      </c>
      <c r="D45" t="s">
        <v>120</v>
      </c>
      <c r="E45" t="s">
        <v>121</v>
      </c>
      <c r="F45" t="s">
        <v>122</v>
      </c>
    </row>
    <row r="46" spans="1:6" x14ac:dyDescent="0.25">
      <c r="A46">
        <v>0.44444444444444398</v>
      </c>
      <c r="B46">
        <v>995.75427935565801</v>
      </c>
      <c r="C46">
        <v>80.0355337560176</v>
      </c>
      <c r="D46" t="s">
        <v>123</v>
      </c>
      <c r="E46" t="s">
        <v>124</v>
      </c>
      <c r="F46" t="s">
        <v>125</v>
      </c>
    </row>
    <row r="47" spans="1:6" x14ac:dyDescent="0.25">
      <c r="A47">
        <v>0.45454545454545398</v>
      </c>
      <c r="B47">
        <v>1018.38505843192</v>
      </c>
      <c r="C47">
        <v>77.761797001585293</v>
      </c>
      <c r="D47" t="s">
        <v>126</v>
      </c>
      <c r="E47" t="s">
        <v>127</v>
      </c>
      <c r="F47" t="s">
        <v>128</v>
      </c>
    </row>
    <row r="48" spans="1:6" x14ac:dyDescent="0.25">
      <c r="A48">
        <v>0.46464646464646397</v>
      </c>
      <c r="B48">
        <v>1041.0158375081801</v>
      </c>
      <c r="C48">
        <v>76.397554948925901</v>
      </c>
      <c r="D48" t="s">
        <v>129</v>
      </c>
      <c r="E48" t="s">
        <v>130</v>
      </c>
      <c r="F48" t="s">
        <v>131</v>
      </c>
    </row>
    <row r="49" spans="1:6" x14ac:dyDescent="0.25">
      <c r="A49">
        <v>0.47474747474747397</v>
      </c>
      <c r="B49">
        <v>1063.6466165844499</v>
      </c>
      <c r="C49">
        <v>75.488060247153001</v>
      </c>
      <c r="D49" t="s">
        <v>132</v>
      </c>
      <c r="E49" t="s">
        <v>133</v>
      </c>
      <c r="F49" t="s">
        <v>134</v>
      </c>
    </row>
    <row r="50" spans="1:6" x14ac:dyDescent="0.25">
      <c r="A50">
        <v>0.48484848484848397</v>
      </c>
      <c r="B50">
        <v>1086.27739566071</v>
      </c>
      <c r="C50">
        <v>73.669070843607102</v>
      </c>
      <c r="D50" t="s">
        <v>135</v>
      </c>
      <c r="E50" t="s">
        <v>136</v>
      </c>
      <c r="F50" t="s">
        <v>137</v>
      </c>
    </row>
    <row r="51" spans="1:6" x14ac:dyDescent="0.25">
      <c r="A51">
        <v>0.49494949494949497</v>
      </c>
      <c r="B51">
        <v>1108.9081747369801</v>
      </c>
      <c r="C51">
        <v>72.759576141834202</v>
      </c>
      <c r="D51" t="s">
        <v>138</v>
      </c>
      <c r="E51" t="s">
        <v>139</v>
      </c>
      <c r="F51" t="s">
        <v>140</v>
      </c>
    </row>
    <row r="52" spans="1:6" x14ac:dyDescent="0.25">
      <c r="A52">
        <v>0.50505050505050497</v>
      </c>
      <c r="B52">
        <v>1131.5389538132399</v>
      </c>
      <c r="C52">
        <v>71.395334089174796</v>
      </c>
      <c r="D52" t="s">
        <v>141</v>
      </c>
      <c r="E52" t="s">
        <v>142</v>
      </c>
      <c r="F52" t="s">
        <v>143</v>
      </c>
    </row>
    <row r="53" spans="1:6" x14ac:dyDescent="0.25">
      <c r="A53">
        <v>0.51515151515151503</v>
      </c>
      <c r="B53">
        <v>1154.16973288951</v>
      </c>
      <c r="C53">
        <v>70.031092036515403</v>
      </c>
      <c r="D53" t="s">
        <v>144</v>
      </c>
      <c r="E53" t="s">
        <v>145</v>
      </c>
      <c r="F53" t="s">
        <v>146</v>
      </c>
    </row>
    <row r="54" spans="1:6" x14ac:dyDescent="0.25">
      <c r="A54">
        <v>0.52525252525252497</v>
      </c>
      <c r="B54">
        <v>1176.8005119657701</v>
      </c>
      <c r="C54">
        <v>67.757355282083097</v>
      </c>
      <c r="D54" t="s">
        <v>147</v>
      </c>
      <c r="E54" t="s">
        <v>148</v>
      </c>
      <c r="F54" t="s">
        <v>149</v>
      </c>
    </row>
    <row r="55" spans="1:6" x14ac:dyDescent="0.25">
      <c r="A55">
        <v>0.53535353535353503</v>
      </c>
      <c r="B55">
        <v>1199.4312910420399</v>
      </c>
      <c r="C55">
        <v>66.393113229423705</v>
      </c>
      <c r="D55" t="s">
        <v>150</v>
      </c>
      <c r="E55" t="s">
        <v>151</v>
      </c>
      <c r="F55" t="s">
        <v>152</v>
      </c>
    </row>
    <row r="56" spans="1:6" x14ac:dyDescent="0.25">
      <c r="A56">
        <v>0.54545454545454497</v>
      </c>
      <c r="B56">
        <v>1222.0620701183</v>
      </c>
      <c r="C56">
        <v>65.483618527650805</v>
      </c>
      <c r="D56" t="s">
        <v>153</v>
      </c>
      <c r="E56" t="s">
        <v>154</v>
      </c>
      <c r="F56" t="s">
        <v>155</v>
      </c>
    </row>
    <row r="57" spans="1:6" x14ac:dyDescent="0.25">
      <c r="A57">
        <v>0.55555555555555503</v>
      </c>
      <c r="B57">
        <v>1244.69284919457</v>
      </c>
      <c r="C57">
        <v>64.119376474991398</v>
      </c>
      <c r="D57" t="s">
        <v>156</v>
      </c>
      <c r="E57" t="s">
        <v>157</v>
      </c>
      <c r="F57" t="s">
        <v>158</v>
      </c>
    </row>
    <row r="58" spans="1:6" x14ac:dyDescent="0.25">
      <c r="A58">
        <v>0.56565656565656497</v>
      </c>
      <c r="B58">
        <v>1267.3236282708301</v>
      </c>
      <c r="C58">
        <v>61.845639720559099</v>
      </c>
      <c r="D58" t="s">
        <v>159</v>
      </c>
      <c r="E58" t="s">
        <v>160</v>
      </c>
      <c r="F58" t="s">
        <v>161</v>
      </c>
    </row>
    <row r="59" spans="1:6" x14ac:dyDescent="0.25">
      <c r="A59">
        <v>0.57575757575757502</v>
      </c>
      <c r="B59">
        <v>1289.9544073471</v>
      </c>
      <c r="C59">
        <v>60.481397667899699</v>
      </c>
      <c r="D59" t="s">
        <v>162</v>
      </c>
      <c r="E59" t="s">
        <v>163</v>
      </c>
      <c r="F59" t="s">
        <v>164</v>
      </c>
    </row>
    <row r="60" spans="1:6" x14ac:dyDescent="0.25">
      <c r="A60">
        <v>0.58585858585858497</v>
      </c>
      <c r="B60">
        <v>1312.58518642336</v>
      </c>
      <c r="C60">
        <v>59.5719029661268</v>
      </c>
      <c r="D60" t="s">
        <v>165</v>
      </c>
      <c r="E60" t="s">
        <v>166</v>
      </c>
      <c r="F60" t="s">
        <v>167</v>
      </c>
    </row>
    <row r="61" spans="1:6" x14ac:dyDescent="0.25">
      <c r="A61">
        <v>0.59595959595959602</v>
      </c>
      <c r="B61">
        <v>1335.2159654996301</v>
      </c>
      <c r="C61">
        <v>57.7529135625809</v>
      </c>
      <c r="D61" t="s">
        <v>168</v>
      </c>
      <c r="E61" t="s">
        <v>169</v>
      </c>
      <c r="F61" t="s">
        <v>170</v>
      </c>
    </row>
    <row r="62" spans="1:6" x14ac:dyDescent="0.25">
      <c r="A62">
        <v>0.60606060606060597</v>
      </c>
      <c r="B62">
        <v>1357.8467445758899</v>
      </c>
      <c r="C62">
        <v>55.933924159035001</v>
      </c>
      <c r="D62" t="s">
        <v>171</v>
      </c>
      <c r="E62" t="s">
        <v>172</v>
      </c>
      <c r="F62" t="s">
        <v>173</v>
      </c>
    </row>
    <row r="63" spans="1:6" x14ac:dyDescent="0.25">
      <c r="A63">
        <v>0.61616161616161602</v>
      </c>
      <c r="B63">
        <v>1380.47752365216</v>
      </c>
      <c r="C63">
        <v>54.569682106375602</v>
      </c>
      <c r="D63" t="s">
        <v>174</v>
      </c>
      <c r="E63" t="s">
        <v>175</v>
      </c>
      <c r="F63" t="s">
        <v>176</v>
      </c>
    </row>
    <row r="64" spans="1:6" x14ac:dyDescent="0.25">
      <c r="A64">
        <v>0.62626262626262597</v>
      </c>
      <c r="B64">
        <v>1403.1083027284201</v>
      </c>
      <c r="C64">
        <v>53.205440053716302</v>
      </c>
      <c r="D64" t="s">
        <v>177</v>
      </c>
      <c r="E64" t="s">
        <v>178</v>
      </c>
      <c r="F64" t="s">
        <v>179</v>
      </c>
    </row>
    <row r="65" spans="1:6" x14ac:dyDescent="0.25">
      <c r="A65">
        <v>0.63636363636363602</v>
      </c>
      <c r="B65">
        <v>1425.7390818046899</v>
      </c>
      <c r="C65">
        <v>51.386450650170403</v>
      </c>
      <c r="D65" t="s">
        <v>180</v>
      </c>
      <c r="E65" t="s">
        <v>181</v>
      </c>
      <c r="F65" t="s">
        <v>182</v>
      </c>
    </row>
    <row r="66" spans="1:6" x14ac:dyDescent="0.25">
      <c r="A66">
        <v>0.64646464646464596</v>
      </c>
      <c r="B66">
        <v>1448.36986088095</v>
      </c>
      <c r="C66">
        <v>51.386450650170403</v>
      </c>
      <c r="D66" t="s">
        <v>180</v>
      </c>
      <c r="E66" t="s">
        <v>181</v>
      </c>
      <c r="F66" t="s">
        <v>182</v>
      </c>
    </row>
    <row r="67" spans="1:6" x14ac:dyDescent="0.25">
      <c r="A67">
        <v>0.65656565656565602</v>
      </c>
      <c r="B67">
        <v>1471.0006399572201</v>
      </c>
      <c r="C67">
        <v>48.657966544851597</v>
      </c>
      <c r="D67" t="s">
        <v>183</v>
      </c>
      <c r="E67" t="s">
        <v>184</v>
      </c>
      <c r="F67" t="s">
        <v>185</v>
      </c>
    </row>
    <row r="68" spans="1:6" x14ac:dyDescent="0.25">
      <c r="A68">
        <v>0.66666666666666596</v>
      </c>
      <c r="B68">
        <v>1493.6314190334799</v>
      </c>
      <c r="C68">
        <v>47.748471843078697</v>
      </c>
      <c r="D68" t="s">
        <v>186</v>
      </c>
      <c r="E68" t="s">
        <v>187</v>
      </c>
      <c r="F68" t="s">
        <v>188</v>
      </c>
    </row>
    <row r="69" spans="1:6" x14ac:dyDescent="0.25">
      <c r="A69">
        <v>0.67676767676767602</v>
      </c>
      <c r="B69">
        <v>1516.26219810975</v>
      </c>
      <c r="C69">
        <v>46.384229790419298</v>
      </c>
      <c r="D69" t="s">
        <v>189</v>
      </c>
      <c r="E69" t="s">
        <v>190</v>
      </c>
      <c r="F69" t="s">
        <v>191</v>
      </c>
    </row>
    <row r="70" spans="1:6" x14ac:dyDescent="0.25">
      <c r="A70">
        <v>0.68686868686868696</v>
      </c>
      <c r="B70">
        <v>1538.8929771860101</v>
      </c>
      <c r="C70">
        <v>44.565240386873398</v>
      </c>
      <c r="D70" t="s">
        <v>192</v>
      </c>
      <c r="E70" t="s">
        <v>193</v>
      </c>
      <c r="F70" t="s">
        <v>194</v>
      </c>
    </row>
    <row r="71" spans="1:6" x14ac:dyDescent="0.25">
      <c r="A71">
        <v>0.69696969696969702</v>
      </c>
      <c r="B71">
        <v>1561.5237562622799</v>
      </c>
      <c r="C71">
        <v>43.655745685100499</v>
      </c>
      <c r="D71" t="s">
        <v>195</v>
      </c>
      <c r="E71" t="s">
        <v>196</v>
      </c>
      <c r="F71" t="s">
        <v>197</v>
      </c>
    </row>
    <row r="72" spans="1:6" x14ac:dyDescent="0.25">
      <c r="A72">
        <v>0.70707070707070696</v>
      </c>
      <c r="B72">
        <v>1584.15453533854</v>
      </c>
      <c r="C72">
        <v>40.9272615797817</v>
      </c>
      <c r="D72" t="s">
        <v>198</v>
      </c>
      <c r="E72" t="s">
        <v>199</v>
      </c>
      <c r="F72" t="s">
        <v>200</v>
      </c>
    </row>
    <row r="73" spans="1:6" x14ac:dyDescent="0.25">
      <c r="A73">
        <v>0.71717171717171702</v>
      </c>
      <c r="B73">
        <v>1606.78531441481</v>
      </c>
      <c r="C73">
        <v>40.0177668780088</v>
      </c>
      <c r="D73" t="s">
        <v>201</v>
      </c>
      <c r="E73" t="s">
        <v>202</v>
      </c>
      <c r="F73" t="s">
        <v>203</v>
      </c>
    </row>
    <row r="74" spans="1:6" x14ac:dyDescent="0.25">
      <c r="A74">
        <v>0.72727272727272696</v>
      </c>
      <c r="B74">
        <v>1629.4160934910699</v>
      </c>
      <c r="C74">
        <v>39.1082721762359</v>
      </c>
      <c r="D74" t="s">
        <v>204</v>
      </c>
      <c r="E74" t="s">
        <v>205</v>
      </c>
      <c r="F74" t="s">
        <v>206</v>
      </c>
    </row>
    <row r="75" spans="1:6" x14ac:dyDescent="0.25">
      <c r="A75">
        <v>0.73737373737373701</v>
      </c>
      <c r="B75">
        <v>1652.04687256734</v>
      </c>
      <c r="C75">
        <v>36.834535421803501</v>
      </c>
      <c r="D75" t="s">
        <v>207</v>
      </c>
      <c r="E75" t="s">
        <v>208</v>
      </c>
      <c r="F75" t="s">
        <v>209</v>
      </c>
    </row>
    <row r="76" spans="1:6" x14ac:dyDescent="0.25">
      <c r="A76">
        <v>0.74747474747474696</v>
      </c>
      <c r="B76">
        <v>1674.6776516436</v>
      </c>
      <c r="C76">
        <v>35.470293369144201</v>
      </c>
      <c r="D76" t="s">
        <v>210</v>
      </c>
      <c r="E76" t="s">
        <v>211</v>
      </c>
      <c r="F76" t="s">
        <v>212</v>
      </c>
    </row>
    <row r="77" spans="1:6" x14ac:dyDescent="0.25">
      <c r="A77">
        <v>0.75757575757575701</v>
      </c>
      <c r="B77">
        <v>1697.3084307198701</v>
      </c>
      <c r="C77">
        <v>33.651303965598302</v>
      </c>
      <c r="D77" t="s">
        <v>213</v>
      </c>
      <c r="E77" t="s">
        <v>214</v>
      </c>
      <c r="F77" t="s">
        <v>215</v>
      </c>
    </row>
    <row r="78" spans="1:6" x14ac:dyDescent="0.25">
      <c r="A78">
        <v>0.76767676767676696</v>
      </c>
      <c r="B78">
        <v>1719.9392097961299</v>
      </c>
      <c r="C78">
        <v>31.8323145620524</v>
      </c>
      <c r="D78" t="s">
        <v>216</v>
      </c>
      <c r="E78" t="s">
        <v>217</v>
      </c>
      <c r="F78" t="s">
        <v>218</v>
      </c>
    </row>
    <row r="79" spans="1:6" x14ac:dyDescent="0.25">
      <c r="A79">
        <v>0.77777777777777701</v>
      </c>
      <c r="B79">
        <v>1742.5699888724</v>
      </c>
      <c r="C79">
        <v>30.9228198602795</v>
      </c>
      <c r="D79" t="s">
        <v>219</v>
      </c>
      <c r="E79" t="s">
        <v>220</v>
      </c>
      <c r="F79" t="s">
        <v>221</v>
      </c>
    </row>
    <row r="80" spans="1:6" x14ac:dyDescent="0.25">
      <c r="A80">
        <v>0.78787878787878796</v>
      </c>
      <c r="B80">
        <v>1765.2007679486601</v>
      </c>
      <c r="C80">
        <v>29.1038304567337</v>
      </c>
      <c r="D80" t="s">
        <v>222</v>
      </c>
      <c r="E80" t="s">
        <v>223</v>
      </c>
      <c r="F80" t="s">
        <v>224</v>
      </c>
    </row>
    <row r="81" spans="1:6" x14ac:dyDescent="0.25">
      <c r="A81">
        <v>0.79797979797979801</v>
      </c>
      <c r="B81">
        <v>1787.8315470249299</v>
      </c>
      <c r="C81">
        <v>29.1038304567337</v>
      </c>
      <c r="D81" t="s">
        <v>222</v>
      </c>
      <c r="E81" t="s">
        <v>223</v>
      </c>
      <c r="F81" t="s">
        <v>224</v>
      </c>
    </row>
    <row r="82" spans="1:6" x14ac:dyDescent="0.25">
      <c r="A82">
        <v>0.80808080808080796</v>
      </c>
      <c r="B82">
        <v>1810.46232610119</v>
      </c>
      <c r="C82">
        <v>26.830093702301301</v>
      </c>
      <c r="D82" t="s">
        <v>225</v>
      </c>
      <c r="E82" t="s">
        <v>226</v>
      </c>
      <c r="F82" t="s">
        <v>227</v>
      </c>
    </row>
    <row r="83" spans="1:6" x14ac:dyDescent="0.25">
      <c r="A83">
        <v>0.81818181818181801</v>
      </c>
      <c r="B83">
        <v>1833.0931051774601</v>
      </c>
      <c r="C83">
        <v>25.011104298755502</v>
      </c>
      <c r="D83" t="s">
        <v>228</v>
      </c>
      <c r="E83" t="s">
        <v>229</v>
      </c>
      <c r="F83" t="s">
        <v>230</v>
      </c>
    </row>
    <row r="84" spans="1:6" x14ac:dyDescent="0.25">
      <c r="A84">
        <v>0.82828282828282795</v>
      </c>
      <c r="B84">
        <v>1855.7238842537199</v>
      </c>
      <c r="C84">
        <v>24.101609596982598</v>
      </c>
      <c r="D84" t="s">
        <v>231</v>
      </c>
      <c r="E84" t="s">
        <v>232</v>
      </c>
      <c r="F84" t="s">
        <v>233</v>
      </c>
    </row>
    <row r="85" spans="1:6" x14ac:dyDescent="0.25">
      <c r="A85">
        <v>0.83838383838383801</v>
      </c>
      <c r="B85">
        <v>1878.35466332999</v>
      </c>
      <c r="C85">
        <v>22.737367544323199</v>
      </c>
      <c r="D85" t="s">
        <v>234</v>
      </c>
      <c r="E85" t="s">
        <v>235</v>
      </c>
      <c r="F85" t="s">
        <v>236</v>
      </c>
    </row>
    <row r="86" spans="1:6" x14ac:dyDescent="0.25">
      <c r="A86">
        <v>0.84848484848484795</v>
      </c>
      <c r="B86">
        <v>1900.9854424062501</v>
      </c>
      <c r="C86">
        <v>20.9183781407773</v>
      </c>
      <c r="D86" t="s">
        <v>237</v>
      </c>
      <c r="E86" t="s">
        <v>238</v>
      </c>
      <c r="F86" t="s">
        <v>239</v>
      </c>
    </row>
    <row r="87" spans="1:6" x14ac:dyDescent="0.25">
      <c r="A87">
        <v>0.85858585858585801</v>
      </c>
      <c r="B87">
        <v>1923.6162214825199</v>
      </c>
      <c r="C87">
        <v>19.5541360881179</v>
      </c>
      <c r="D87" t="s">
        <v>240</v>
      </c>
      <c r="E87" t="s">
        <v>241</v>
      </c>
      <c r="F87" t="s">
        <v>242</v>
      </c>
    </row>
    <row r="88" spans="1:6" x14ac:dyDescent="0.25">
      <c r="A88">
        <v>0.86868686868686795</v>
      </c>
      <c r="B88">
        <v>1946.24700055878</v>
      </c>
      <c r="C88">
        <v>18.189894035458501</v>
      </c>
      <c r="D88" t="s">
        <v>243</v>
      </c>
      <c r="E88" t="s">
        <v>244</v>
      </c>
      <c r="F88" t="s">
        <v>245</v>
      </c>
    </row>
    <row r="89" spans="1:6" x14ac:dyDescent="0.25">
      <c r="A89">
        <v>0.87878787878787801</v>
      </c>
      <c r="B89">
        <v>1968.87777963505</v>
      </c>
      <c r="C89">
        <v>16.370904631912701</v>
      </c>
      <c r="D89" t="s">
        <v>246</v>
      </c>
      <c r="E89" t="s">
        <v>247</v>
      </c>
      <c r="F89" t="s">
        <v>248</v>
      </c>
    </row>
    <row r="90" spans="1:6" x14ac:dyDescent="0.25">
      <c r="A90">
        <v>0.88888888888888895</v>
      </c>
      <c r="B90">
        <v>1991.5085587113099</v>
      </c>
      <c r="C90">
        <v>14.5519152283668</v>
      </c>
      <c r="D90" t="s">
        <v>249</v>
      </c>
      <c r="E90" t="s">
        <v>250</v>
      </c>
      <c r="F90" t="s">
        <v>251</v>
      </c>
    </row>
    <row r="91" spans="1:6" x14ac:dyDescent="0.25">
      <c r="A91">
        <v>0.89898989898989901</v>
      </c>
      <c r="B91">
        <v>2014.13933778758</v>
      </c>
      <c r="C91">
        <v>13.6424205265939</v>
      </c>
      <c r="D91" t="s">
        <v>252</v>
      </c>
      <c r="E91" t="s">
        <v>253</v>
      </c>
      <c r="F91" t="s">
        <v>254</v>
      </c>
    </row>
    <row r="92" spans="1:6" x14ac:dyDescent="0.25">
      <c r="A92">
        <v>0.90909090909090895</v>
      </c>
      <c r="B92">
        <v>2036.77011686384</v>
      </c>
      <c r="C92">
        <v>12.278178473934499</v>
      </c>
      <c r="D92" t="s">
        <v>255</v>
      </c>
      <c r="E92" t="s">
        <v>256</v>
      </c>
      <c r="F92" t="s">
        <v>257</v>
      </c>
    </row>
    <row r="93" spans="1:6" x14ac:dyDescent="0.25">
      <c r="A93">
        <v>0.919191919191919</v>
      </c>
      <c r="B93">
        <v>2059.4008959401099</v>
      </c>
      <c r="C93">
        <v>11.823431123048</v>
      </c>
      <c r="D93" t="s">
        <v>258</v>
      </c>
      <c r="E93" t="s">
        <v>259</v>
      </c>
      <c r="F93" t="s">
        <v>260</v>
      </c>
    </row>
    <row r="94" spans="1:6" x14ac:dyDescent="0.25">
      <c r="A94">
        <v>0.92929292929292895</v>
      </c>
      <c r="B94">
        <v>2082.0316750163702</v>
      </c>
      <c r="C94">
        <v>9.0949470177292806</v>
      </c>
      <c r="D94" t="s">
        <v>261</v>
      </c>
      <c r="E94" t="s">
        <v>262</v>
      </c>
      <c r="F94" t="s">
        <v>263</v>
      </c>
    </row>
    <row r="95" spans="1:6" x14ac:dyDescent="0.25">
      <c r="A95">
        <v>0.939393939393939</v>
      </c>
      <c r="B95">
        <v>2104.66245409264</v>
      </c>
      <c r="C95">
        <v>7.2759576141834197</v>
      </c>
      <c r="D95" t="s">
        <v>264</v>
      </c>
      <c r="E95" t="s">
        <v>265</v>
      </c>
      <c r="F95" t="s">
        <v>266</v>
      </c>
    </row>
    <row r="96" spans="1:6" x14ac:dyDescent="0.25">
      <c r="A96">
        <v>0.94949494949494895</v>
      </c>
      <c r="B96">
        <v>2127.2932331688999</v>
      </c>
      <c r="C96">
        <v>6.82121026329696</v>
      </c>
      <c r="D96" t="s">
        <v>267</v>
      </c>
      <c r="E96" t="s">
        <v>268</v>
      </c>
      <c r="F96" t="s">
        <v>269</v>
      </c>
    </row>
    <row r="97" spans="1:6" x14ac:dyDescent="0.25">
      <c r="A97">
        <v>0.959595959595959</v>
      </c>
      <c r="B97">
        <v>2149.9240122451702</v>
      </c>
      <c r="C97">
        <v>4.5474735088646403</v>
      </c>
      <c r="D97" t="s">
        <v>270</v>
      </c>
      <c r="E97" t="s">
        <v>271</v>
      </c>
      <c r="F97" t="s">
        <v>272</v>
      </c>
    </row>
    <row r="98" spans="1:6" x14ac:dyDescent="0.25">
      <c r="A98">
        <v>0.96969696969696895</v>
      </c>
      <c r="B98">
        <v>2172.55479132143</v>
      </c>
      <c r="C98">
        <v>3.6379788070917098</v>
      </c>
      <c r="D98" t="s">
        <v>273</v>
      </c>
      <c r="E98" t="s">
        <v>274</v>
      </c>
      <c r="F98" t="s">
        <v>275</v>
      </c>
    </row>
    <row r="99" spans="1:6" x14ac:dyDescent="0.25">
      <c r="A99">
        <v>0.979797979797979</v>
      </c>
      <c r="B99">
        <v>2195.1855703976998</v>
      </c>
      <c r="C99">
        <v>2.2737367544323202</v>
      </c>
      <c r="D99" t="s">
        <v>276</v>
      </c>
      <c r="E99" t="s">
        <v>277</v>
      </c>
      <c r="F99" t="s">
        <v>278</v>
      </c>
    </row>
    <row r="100" spans="1:6" x14ac:dyDescent="0.25">
      <c r="A100">
        <v>0.98989898989898994</v>
      </c>
      <c r="B100">
        <v>2217.8163494739601</v>
      </c>
      <c r="C100">
        <v>1.3642420526593899</v>
      </c>
      <c r="D100" t="s">
        <v>279</v>
      </c>
      <c r="E100" t="s">
        <v>280</v>
      </c>
      <c r="F100" t="s">
        <v>281</v>
      </c>
    </row>
    <row r="101" spans="1:6" x14ac:dyDescent="0.25">
      <c r="A101">
        <v>1</v>
      </c>
      <c r="B101">
        <v>2240.44712855023</v>
      </c>
      <c r="C101">
        <v>0.45474735088646401</v>
      </c>
      <c r="D101" t="s">
        <v>282</v>
      </c>
      <c r="E101" t="s">
        <v>283</v>
      </c>
      <c r="F101" t="s">
        <v>284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A5F6-9425-428F-951B-7271F5440E22}">
  <dimension ref="A1:O11"/>
  <sheetViews>
    <sheetView tabSelected="1" workbookViewId="0">
      <selection activeCell="L7" sqref="L7"/>
    </sheetView>
  </sheetViews>
  <sheetFormatPr defaultRowHeight="15" x14ac:dyDescent="0.25"/>
  <cols>
    <col min="6" max="6" width="12" bestFit="1" customWidth="1"/>
    <col min="10" max="10" width="12.7109375" bestFit="1" customWidth="1"/>
    <col min="12" max="12" width="10" bestFit="1" customWidth="1"/>
    <col min="14" max="15" width="12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285</v>
      </c>
      <c r="H1" t="s">
        <v>286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  <c r="N1" t="s">
        <v>293</v>
      </c>
      <c r="O1" t="s">
        <v>294</v>
      </c>
    </row>
    <row r="2" spans="1:15" x14ac:dyDescent="0.25">
      <c r="A2">
        <v>0.79797979797979801</v>
      </c>
      <c r="B2" s="1" t="s">
        <v>295</v>
      </c>
      <c r="C2" s="1" t="s">
        <v>296</v>
      </c>
      <c r="D2" t="s">
        <v>222</v>
      </c>
      <c r="E2" t="s">
        <v>223</v>
      </c>
      <c r="F2" t="s">
        <v>224</v>
      </c>
      <c r="G2" t="s">
        <v>287</v>
      </c>
      <c r="H2" t="s">
        <v>287</v>
      </c>
    </row>
    <row r="3" spans="1:15" x14ac:dyDescent="0.25">
      <c r="A3">
        <f>A2</f>
        <v>0.79797979797979801</v>
      </c>
      <c r="B3" t="str">
        <f>B2</f>
        <v>1787.8315470249322</v>
      </c>
      <c r="C3" t="str">
        <f>C2</f>
        <v>29.103830456733704</v>
      </c>
      <c r="D3">
        <f>--TRIM(LEFT(SUBSTITUTE(SUBSTITUTE(D2,"(",""),")",""), FIND(",", SUBSTITUTE(D2,"(",""))-1))</f>
        <v>176.045234291263</v>
      </c>
      <c r="E3">
        <f>--TRIM(LEFT(SUBSTITUTE(SUBSTITUTE(E2,"(",""),")",""), FIND(",", SUBSTITUTE(E2,"(",""))-1))</f>
        <v>171.880422811263</v>
      </c>
      <c r="F3">
        <f>--TRIM(LEFT(SUBSTITUTE(SUBSTITUTE(F2,"(",""),")",""), FIND(",", SUBSTITUTE(F2,"(",""))-1))</f>
        <v>3382.0140187186698</v>
      </c>
      <c r="G3">
        <v>1</v>
      </c>
      <c r="H3">
        <v>1</v>
      </c>
      <c r="I3">
        <f>SUMIF(H:H, H3, D:D)</f>
        <v>551.13103582769907</v>
      </c>
      <c r="J3">
        <f>100-0.1*I3</f>
        <v>44.886896417230091</v>
      </c>
      <c r="K3">
        <f>D3*J3</f>
        <v>7902.1241963789253</v>
      </c>
      <c r="L3">
        <f>0.1*(D3-E3)^4+100/(E3)^2</f>
        <v>30.090558482435171</v>
      </c>
      <c r="M3">
        <f>C3*(E3-0.1*D3)</f>
        <v>4490.0196191778141</v>
      </c>
      <c r="N3">
        <f>K3-L3-M3</f>
        <v>3382.0140187186762</v>
      </c>
      <c r="O3">
        <f>ABS((N3-F3))/ABS(MAX(F3,N3))</f>
        <v>1.8824472273543449E-15</v>
      </c>
    </row>
    <row r="4" spans="1:15" x14ac:dyDescent="0.25">
      <c r="A4">
        <f t="shared" ref="A4:A8" si="0">A3</f>
        <v>0.79797979797979801</v>
      </c>
      <c r="B4" t="str">
        <f t="shared" ref="B4:B8" si="1">B3</f>
        <v>1787.8315470249322</v>
      </c>
      <c r="C4" t="str">
        <f t="shared" ref="C4:C8" si="2">C3</f>
        <v>29.103830456733704</v>
      </c>
      <c r="D4">
        <f t="shared" ref="D4:E4" si="3">--TRIM(MID(SUBSTITUTE(SUBSTITUTE(D2,"(",""),")",""), FIND(",", D2) + 1, FIND(",", SUBSTITUTE(D2,"(",""), FIND(",", D2) + 1) - FIND(",", D2) - 1))</f>
        <v>187.542900768218</v>
      </c>
      <c r="E4">
        <f t="shared" si="3"/>
        <v>186.23139631536401</v>
      </c>
      <c r="F4">
        <f>--TRIM(MID(SUBSTITUTE(SUBSTITUTE(F2,"(",""),")",""), FIND(",", F2) + 1, FIND(",", SUBSTITUTE(F2,"(",""), FIND(",", F2) + 1) - FIND(",", F2) - 1))</f>
        <v>3532.08445431993</v>
      </c>
      <c r="G4">
        <v>2</v>
      </c>
      <c r="H4">
        <v>1</v>
      </c>
      <c r="I4">
        <f t="shared" ref="I4:I8" si="4">SUMIF(H:H, H4, D:D)</f>
        <v>551.13103582769907</v>
      </c>
      <c r="J4">
        <f t="shared" ref="J4:J5" si="5">100-0.1*I4</f>
        <v>44.886896417230091</v>
      </c>
      <c r="K4">
        <f t="shared" ref="K4:K8" si="6">D4*J4</f>
        <v>8418.2187605698637</v>
      </c>
      <c r="L4">
        <f>5*(D4-E4)^3.2+40/(E4)^2</f>
        <v>11.909000899002388</v>
      </c>
      <c r="M4">
        <f>C4*(E4-0.1*D4)</f>
        <v>4874.2253053509103</v>
      </c>
      <c r="N4">
        <f t="shared" ref="N4:N8" si="7">K4-L4-M4</f>
        <v>3532.084454319951</v>
      </c>
      <c r="O4">
        <f t="shared" ref="O4:O8" si="8">ABS((N4-F4))/ABS(MAX(F4,N4))</f>
        <v>5.9223890060705992E-15</v>
      </c>
    </row>
    <row r="5" spans="1:15" x14ac:dyDescent="0.25">
      <c r="A5">
        <f t="shared" si="0"/>
        <v>0.79797979797979801</v>
      </c>
      <c r="B5" t="str">
        <f t="shared" si="1"/>
        <v>1787.8315470249322</v>
      </c>
      <c r="C5" t="str">
        <f t="shared" si="2"/>
        <v>29.103830456733704</v>
      </c>
      <c r="D5">
        <f t="shared" ref="D5:E5" si="9">--TRIM(MID(SUBSTITUTE(SUBSTITUTE(D2,"(",""),")",""), FIND(",", D2, FIND(",", D2) + 1) + 1, FIND(",", SUBSTITUTE(D2,"(",""), FIND(",", D2, FIND(",", D2) + 1) + 1) - FIND(",", D2, FIND(",", D2) + 1) - 1))</f>
        <v>187.542900768218</v>
      </c>
      <c r="E5">
        <f t="shared" si="9"/>
        <v>186.03266677179599</v>
      </c>
      <c r="F5">
        <f>--TRIM(MID(SUBSTITUTE(SUBSTITUTE(F2,"(",""),")",""), FIND(",", F2, FIND(",", F2) + 1) + 1, FIND(",", SUBSTITUTE(F2,"(",""), FIND(",", F2, FIND(",", F2) + 1) + 1) - FIND(",", F2, FIND(",", F2) + 1) - 1))</f>
        <v>3541.24478767337</v>
      </c>
      <c r="G5">
        <v>3</v>
      </c>
      <c r="H5">
        <v>1</v>
      </c>
      <c r="I5">
        <f t="shared" si="4"/>
        <v>551.13103582769907</v>
      </c>
      <c r="J5">
        <f t="shared" si="5"/>
        <v>44.886896417230091</v>
      </c>
      <c r="K5">
        <f t="shared" si="6"/>
        <v>8418.2187605698637</v>
      </c>
      <c r="L5">
        <f>(D5-E5)^5.2+30/(E5)^2</f>
        <v>8.5324584883137788</v>
      </c>
      <c r="M5">
        <f>C5*(E5-0.1*D5)</f>
        <v>4868.4415144081622</v>
      </c>
      <c r="N5">
        <f t="shared" si="7"/>
        <v>3541.2447876733868</v>
      </c>
      <c r="O5">
        <f t="shared" si="8"/>
        <v>4.7513382981507183E-15</v>
      </c>
    </row>
    <row r="6" spans="1:15" x14ac:dyDescent="0.25">
      <c r="A6">
        <v>0</v>
      </c>
      <c r="B6" t="str">
        <f t="shared" si="1"/>
        <v>1787.8315470249322</v>
      </c>
      <c r="C6" t="str">
        <f t="shared" si="2"/>
        <v>29.103830456733704</v>
      </c>
      <c r="D6">
        <f t="shared" ref="D6:E6" si="10">--TRIM(MID(SUBSTITUTE(SUBSTITUTE(D2,"(",""),")",""), FIND(",", D2, FIND(",", D2, FIND(",", D2) + 1) + 1) + 1, FIND(",", SUBSTITUTE(D2,"(",""), FIND(",", D2, FIND(",", D2, FIND(",", D2) + 1) + 1) + 1) - FIND(",", D2, FIND(",", D2, FIND(",", D2) + 1) + 1) - 1))</f>
        <v>292.03514691425198</v>
      </c>
      <c r="E6">
        <f t="shared" si="10"/>
        <v>289.47768714949598</v>
      </c>
      <c r="F6">
        <f>--TRIM(MID(SUBSTITUTE(SUBSTITUTE(F2,"(",""),")",""), FIND(",", F2, FIND(",", F2, FIND(",", F2) + 1) + 1) + 1, FIND(",", SUBSTITUTE(F2,"(",""), FIND(",", F2, FIND(",", F2, FIND(",", F2) + 1) + 1) + 1) - FIND(",", F2, FIND(",", F2, FIND(",", F2) + 1) + 1) - 1))</f>
        <v>9083.7998342921001</v>
      </c>
      <c r="G6">
        <v>4</v>
      </c>
      <c r="H6">
        <v>2</v>
      </c>
      <c r="I6">
        <f t="shared" si="4"/>
        <v>914.25157609014605</v>
      </c>
      <c r="J6">
        <f>150-0.1*I6</f>
        <v>58.574842390985395</v>
      </c>
      <c r="K6">
        <f t="shared" si="6"/>
        <v>17105.912703130576</v>
      </c>
      <c r="L6">
        <f>(D6-E6)^3.3+20/(E6)^2</f>
        <v>22.170411192124131</v>
      </c>
      <c r="M6">
        <f>C6*(E6-0.05*D6)</f>
        <v>7999.9424576463452</v>
      </c>
      <c r="N6">
        <f t="shared" si="7"/>
        <v>9083.7998342921055</v>
      </c>
      <c r="O6">
        <f t="shared" si="8"/>
        <v>6.0073628989897566E-16</v>
      </c>
    </row>
    <row r="7" spans="1:15" x14ac:dyDescent="0.25">
      <c r="A7">
        <f t="shared" si="0"/>
        <v>0</v>
      </c>
      <c r="B7" t="str">
        <f t="shared" si="1"/>
        <v>1787.8315470249322</v>
      </c>
      <c r="C7" t="str">
        <f t="shared" si="2"/>
        <v>29.103830456733704</v>
      </c>
      <c r="D7">
        <f t="shared" ref="D7:E7" si="11">--TRIM(MID(SUBSTITUTE(SUBSTITUTE(D2,"(",""),")",""), FIND(",", D2, FIND(",", D2, FIND(",", D2, FIND(",", D2) + 1) + 1) + 1) + 1, FIND(",", SUBSTITUTE(D2,"(",""), FIND(",", D2, FIND(",", D2, FIND(",", D2, FIND(",", D2) + 1) + 1) + 1) + 1) - FIND(",", D2, FIND(",", D2, FIND(",", D2, FIND(",", D2) + 1) + 1) + 1) - 1))</f>
        <v>311.10821458794697</v>
      </c>
      <c r="E7">
        <f t="shared" si="11"/>
        <v>304.05767139970402</v>
      </c>
      <c r="F7">
        <f>--TRIM(MID(SUBSTITUTE(SUBSTITUTE(F2,"(",""),")",""), FIND(",", F2, FIND(",", F2, FIND(",", F2, FIND(",", F2) + 1) + 1) + 1) + 1, FIND(",", SUBSTITUTE(F2,"(",""), FIND(",", F2, FIND(",", F2, FIND(",", F2, FIND(",", F2) + 1) + 1) + 1) + 1) - FIND(",", F2, FIND(",", F2, FIND(",", F2, FIND(",", F2) + 1) + 1) + 1) - 1))</f>
        <v>9737.2811042743997</v>
      </c>
      <c r="G7">
        <v>5</v>
      </c>
      <c r="H7">
        <v>2</v>
      </c>
      <c r="I7">
        <f t="shared" si="4"/>
        <v>914.25157609014605</v>
      </c>
      <c r="J7">
        <f t="shared" ref="J7:J8" si="12">150-0.1*I7</f>
        <v>58.574842390985395</v>
      </c>
      <c r="K7">
        <f t="shared" si="6"/>
        <v>18223.114636029859</v>
      </c>
      <c r="L7">
        <f>(D7-E7)^2.3+20/(E7)^2</f>
        <v>89.312650822442123</v>
      </c>
      <c r="M7">
        <f>C7*(E7-0.05*D7)</f>
        <v>8396.5208809329961</v>
      </c>
      <c r="N7">
        <f t="shared" si="7"/>
        <v>9737.2811042744215</v>
      </c>
      <c r="O7">
        <f t="shared" si="8"/>
        <v>2.2416804659124396E-15</v>
      </c>
    </row>
    <row r="8" spans="1:15" x14ac:dyDescent="0.25">
      <c r="A8">
        <f t="shared" si="0"/>
        <v>0</v>
      </c>
      <c r="B8" t="str">
        <f t="shared" si="1"/>
        <v>1787.8315470249322</v>
      </c>
      <c r="C8" t="str">
        <f t="shared" si="2"/>
        <v>29.103830456733704</v>
      </c>
      <c r="D8">
        <f t="shared" ref="D8:E8" si="13">--TRIM(MID(SUBSTITUTE(SUBSTITUTE(D2,"(",""),")",""), FIND(",", D2, FIND(",", D2, FIND(",", D2, FIND(",", D2, FIND(",", D2) + 1) + 1) + 1) + 1) + 1, FIND(",", SUBSTITUTE(D2,"(",""), FIND(",", D2, FIND(",", D2, FIND(",", D2, FIND(",", D2, FIND(",", D2) + 1) + 1) + 1) + 1) + 1) - FIND(",", D2, FIND(",", D2, FIND(",", D2, FIND(",", D2, FIND(",", D2) + 1) + 1) + 1) + 1) - 1))</f>
        <v>311.10821458794697</v>
      </c>
      <c r="E8">
        <f t="shared" si="13"/>
        <v>308.35425711055899</v>
      </c>
      <c r="F8">
        <f>--TRIM(MID(SUBSTITUTE(SUBSTITUTE(F2,"(",""),")",""), FIND(",", F2, FIND(",", F2, FIND(",", F2, FIND(",", F2, FIND(",", F2) + 1) + 1) + 1) + 1) + 1, FIND(",", SUBSTITUTE(F2,"(",""), FIND(",", F2, FIND(",", F2, FIND(",", F2, FIND(",", F2, FIND(",", F2) + 1) + 1) + 1) + 1) + 1) - FIND(",", F2, FIND(",", F2, FIND(",", F2, FIND(",", F2, FIND(",", F2) + 1) + 1) + 1) + 1) - 1))</f>
        <v>9675.96869823821</v>
      </c>
      <c r="G8">
        <v>6</v>
      </c>
      <c r="H8">
        <v>2</v>
      </c>
      <c r="I8">
        <f t="shared" si="4"/>
        <v>914.25157609014605</v>
      </c>
      <c r="J8">
        <f t="shared" si="12"/>
        <v>58.574842390985395</v>
      </c>
      <c r="K8">
        <f t="shared" si="6"/>
        <v>18223.114636029859</v>
      </c>
      <c r="L8">
        <f>(D8-E8)^3.2+15/(E8)^2</f>
        <v>25.577954787084856</v>
      </c>
      <c r="M8">
        <f>C8*(E8-0.05*D8)</f>
        <v>8521.5679830045447</v>
      </c>
      <c r="N8">
        <f t="shared" si="7"/>
        <v>9675.96869823823</v>
      </c>
      <c r="O8">
        <f t="shared" si="8"/>
        <v>2.0678946018756321E-15</v>
      </c>
    </row>
    <row r="9" spans="1:15" x14ac:dyDescent="0.25">
      <c r="G9">
        <v>7</v>
      </c>
      <c r="H9">
        <v>3</v>
      </c>
    </row>
    <row r="10" spans="1:15" x14ac:dyDescent="0.25">
      <c r="G10">
        <v>8</v>
      </c>
      <c r="H10">
        <v>3</v>
      </c>
    </row>
    <row r="11" spans="1:15" x14ac:dyDescent="0.25">
      <c r="G11">
        <v>9</v>
      </c>
      <c r="H1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permit_price_to_Percentage_of_B</vt:lpstr>
      <vt:lpstr>Δοκιμή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Κωνσταντίνος Παπαδόπουλος</cp:lastModifiedBy>
  <dcterms:created xsi:type="dcterms:W3CDTF">2024-09-26T07:47:34Z</dcterms:created>
  <dcterms:modified xsi:type="dcterms:W3CDTF">2024-09-26T09:07:17Z</dcterms:modified>
</cp:coreProperties>
</file>