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yto\git\Modules\Module 1\Kickstarter_Analysis\"/>
    </mc:Choice>
  </mc:AlternateContent>
  <xr:revisionPtr revIDLastSave="0" documentId="13_ncr:1_{CE5EC480-AA21-4D48-8A38-A2B4D4322C01}" xr6:coauthVersionLast="47" xr6:coauthVersionMax="47" xr10:uidLastSave="{00000000-0000-0000-0000-000000000000}"/>
  <bookViews>
    <workbookView xWindow="30612" yWindow="-108" windowWidth="30936" windowHeight="16896" tabRatio="754" xr2:uid="{00000000-000D-0000-FFFF-FFFF00000000}"/>
  </bookViews>
  <sheets>
    <sheet name="Kickstarter" sheetId="1" r:id="rId1"/>
    <sheet name="Successful US Kickstarters" sheetId="12" r:id="rId2"/>
    <sheet name="Failed US Kickstarters" sheetId="14" r:id="rId3"/>
    <sheet name="Theater Outcomes by Launch Date" sheetId="10" r:id="rId4"/>
    <sheet name="Outcomes Based on Goals" sheetId="11" r:id="rId5"/>
    <sheet name="Edinburgh Research" sheetId="5" r:id="rId6"/>
    <sheet name="Outcomes Based on Launch Data" sheetId="4" r:id="rId7"/>
    <sheet name="Descriptive Statistics" sheetId="8" r:id="rId8"/>
    <sheet name="Category Statistics" sheetId="2" r:id="rId9"/>
    <sheet name="Subcategory Statistics" sheetId="3" r:id="rId10"/>
  </sheets>
  <definedNames>
    <definedName name="_xlnm._FilterDatabase" localSheetId="0" hidden="1">Kickstarter!$A$1:$U$4115</definedName>
    <definedName name="_xlnm._FilterDatabase" localSheetId="1" hidden="1">'Successful US Kickstarters'!$A$1:$U$413</definedName>
  </definedNames>
  <calcPr calcId="18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C9" i="8"/>
  <c r="C6" i="8"/>
  <c r="C5" i="8"/>
  <c r="C4" i="8"/>
  <c r="C3" i="8"/>
  <c r="C2" i="8"/>
  <c r="B2" i="8"/>
  <c r="B13" i="8"/>
  <c r="B12" i="8"/>
  <c r="B11" i="8"/>
  <c r="B10" i="8"/>
  <c r="B9" i="8"/>
  <c r="B6" i="8"/>
  <c r="B5" i="8"/>
  <c r="B4" i="8"/>
  <c r="B3" i="8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E10" i="11" s="1"/>
  <c r="B9" i="11"/>
  <c r="B8" i="11"/>
  <c r="B7" i="11"/>
  <c r="B6" i="11"/>
  <c r="B5" i="11"/>
  <c r="B4" i="11"/>
  <c r="B3" i="11"/>
  <c r="B2" i="11"/>
  <c r="F6" i="5"/>
  <c r="F5" i="5"/>
  <c r="F4" i="5"/>
  <c r="F3" i="5"/>
  <c r="F2" i="5"/>
  <c r="D2" i="5"/>
  <c r="D6" i="5"/>
  <c r="C6" i="5"/>
  <c r="D5" i="5"/>
  <c r="C5" i="5"/>
  <c r="D4" i="5"/>
  <c r="C4" i="5"/>
  <c r="D3" i="5"/>
  <c r="C3" i="5"/>
  <c r="C2" i="5"/>
  <c r="B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8" l="1"/>
  <c r="E11" i="11"/>
  <c r="H11" i="11" s="1"/>
  <c r="E9" i="11"/>
  <c r="E13" i="11"/>
  <c r="G13" i="11" s="1"/>
  <c r="E7" i="11"/>
  <c r="G7" i="11" s="1"/>
  <c r="G11" i="11"/>
  <c r="H9" i="11"/>
  <c r="H10" i="11"/>
  <c r="G9" i="11"/>
  <c r="G10" i="11"/>
  <c r="E2" i="11"/>
  <c r="H2" i="11" s="1"/>
  <c r="E3" i="11"/>
  <c r="H3" i="11" s="1"/>
  <c r="F9" i="11"/>
  <c r="E4" i="11"/>
  <c r="F4" i="11" s="1"/>
  <c r="E5" i="11"/>
  <c r="H5" i="11" s="1"/>
  <c r="E6" i="11"/>
  <c r="H6" i="11" s="1"/>
  <c r="F10" i="11"/>
  <c r="E8" i="11"/>
  <c r="F8" i="11" s="1"/>
  <c r="E12" i="11"/>
  <c r="F12" i="11" s="1"/>
  <c r="C14" i="8"/>
  <c r="B14" i="8"/>
  <c r="C7" i="8"/>
  <c r="F11" i="11" l="1"/>
  <c r="G8" i="11"/>
  <c r="H7" i="11"/>
  <c r="F7" i="11"/>
  <c r="F2" i="11"/>
  <c r="H8" i="11"/>
  <c r="H13" i="11"/>
  <c r="F13" i="11"/>
  <c r="G5" i="11"/>
  <c r="G4" i="11"/>
  <c r="G3" i="11"/>
  <c r="F6" i="11"/>
  <c r="G2" i="11"/>
  <c r="F5" i="11"/>
  <c r="H4" i="11"/>
  <c r="H12" i="11"/>
  <c r="G12" i="11"/>
  <c r="F3" i="11"/>
  <c r="G6" i="11"/>
</calcChain>
</file>

<file path=xl/sharedStrings.xml><?xml version="1.0" encoding="utf-8"?>
<sst xmlns="http://schemas.openxmlformats.org/spreadsheetml/2006/main" count="38388" uniqueCount="8417">
  <si>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</si>
  <si>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</si>
  <si>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</si>
  <si>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</si>
  <si>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</si>
  <si>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</si>
  <si>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</si>
  <si>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</si>
  <si>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</si>
  <si>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</si>
  <si>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</si>
  <si>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</si>
  <si>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</si>
  <si>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</si>
  <si>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</si>
  <si>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</si>
  <si>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</si>
  <si>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</si>
  <si>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</si>
  <si>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</si>
  <si>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</si>
  <si>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</si>
  <si>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</si>
  <si>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</si>
  <si>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</si>
  <si>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</si>
  <si>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</si>
  <si>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</si>
  <si>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</si>
  <si>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</si>
  <si>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</si>
  <si>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</si>
  <si>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</si>
  <si>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</si>
  <si>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</si>
  <si>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</si>
  <si>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</si>
  <si>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</si>
  <si>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</si>
  <si>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</si>
  <si>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</si>
  <si>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</si>
  <si>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</si>
  <si>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</si>
  <si>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</si>
  <si>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</si>
  <si>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</si>
  <si>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</si>
  <si>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</si>
  <si>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</si>
  <si>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</si>
  <si>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</si>
  <si>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</si>
  <si>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</si>
  <si>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</si>
  <si>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</si>
  <si>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</si>
  <si>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</si>
  <si>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</si>
  <si>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</si>
  <si>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</si>
  <si>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</si>
  <si>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</si>
  <si>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</si>
  <si>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</si>
  <si>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</si>
  <si>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</si>
  <si>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</si>
  <si>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</si>
  <si>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</si>
  <si>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</si>
  <si>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</si>
  <si>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</si>
  <si>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</si>
  <si>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</si>
  <si>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</si>
  <si>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</si>
  <si>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</si>
  <si>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</si>
  <si>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</si>
  <si>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</si>
  <si>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</si>
  <si>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</si>
  <si>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</si>
  <si>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</si>
  <si>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</si>
  <si>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</si>
  <si>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</si>
  <si>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</si>
  <si>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</si>
  <si>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</si>
  <si>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</si>
  <si>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</si>
  <si>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</si>
  <si>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</si>
  <si>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</si>
  <si>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</si>
  <si>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</si>
  <si>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</si>
  <si>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</si>
  <si>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</si>
  <si>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</si>
  <si>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</si>
  <si>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</si>
  <si>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</si>
  <si>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</si>
  <si>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</si>
  <si>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</si>
  <si>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</si>
  <si>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</si>
  <si>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</si>
  <si>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</si>
  <si>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</si>
  <si>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</si>
  <si>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</si>
  <si>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</si>
  <si>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</si>
  <si>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</si>
  <si>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</si>
  <si>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</si>
  <si>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</si>
  <si>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</si>
  <si>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</si>
  <si>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</si>
  <si>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</si>
  <si>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</si>
  <si>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</si>
  <si>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</si>
  <si>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</si>
  <si>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</si>
  <si>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</si>
  <si>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</si>
  <si>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</si>
  <si>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</si>
  <si>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</si>
  <si>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</si>
  <si>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</si>
  <si>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</si>
  <si>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</si>
  <si>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</si>
  <si>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</si>
  <si>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</si>
  <si>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</si>
  <si>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</si>
  <si>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</si>
  <si>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</si>
  <si>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</si>
  <si>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</si>
  <si>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</si>
  <si>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</si>
  <si>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</si>
  <si>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</si>
  <si>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</si>
  <si>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</si>
  <si>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</si>
  <si>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</si>
  <si>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</si>
  <si>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</si>
  <si>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</si>
  <si>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</si>
  <si>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</si>
  <si>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</si>
  <si>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</si>
  <si>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</si>
  <si>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</si>
  <si>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</si>
  <si>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</si>
  <si>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</si>
  <si>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</si>
  <si>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</si>
  <si>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</si>
  <si>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</si>
  <si>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</si>
  <si>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</si>
  <si>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</si>
  <si>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</si>
  <si>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</si>
  <si>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</si>
  <si>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</si>
  <si>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</si>
  <si>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</si>
  <si>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</si>
  <si>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</si>
  <si>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</si>
  <si>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</si>
  <si>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</si>
  <si>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</si>
  <si>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</si>
  <si>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</si>
  <si>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</si>
  <si>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</si>
  <si>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</si>
  <si>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</si>
  <si>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</si>
  <si>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</si>
  <si>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</si>
  <si>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</si>
  <si>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</si>
  <si>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</si>
  <si>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</si>
  <si>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</si>
  <si>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</si>
  <si>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</si>
  <si>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</si>
  <si>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</si>
  <si>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</si>
  <si>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</si>
  <si>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</si>
  <si>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</si>
  <si>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</si>
  <si>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</si>
  <si>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</si>
  <si>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</si>
  <si>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</si>
  <si>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</si>
  <si>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</si>
  <si>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</si>
  <si>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</si>
  <si>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</si>
  <si>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</si>
  <si>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</si>
  <si>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</si>
  <si>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</si>
  <si>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</si>
  <si>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</si>
  <si>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</si>
  <si>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</si>
  <si>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</si>
  <si>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</si>
  <si>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</si>
  <si>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</si>
  <si>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</si>
  <si>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</si>
  <si>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</si>
  <si>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</si>
  <si>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</si>
  <si>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</si>
  <si>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</si>
  <si>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</si>
  <si>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</si>
  <si>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</si>
  <si>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</si>
  <si>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</si>
  <si>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</si>
  <si>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</si>
  <si>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</si>
  <si>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</si>
  <si>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</si>
  <si>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</si>
  <si>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</si>
  <si>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</si>
  <si>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</si>
  <si>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</si>
  <si>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</si>
  <si>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</si>
  <si>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</si>
  <si>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</si>
  <si>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</si>
  <si>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</si>
  <si>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</si>
  <si>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</si>
  <si>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</si>
  <si>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</si>
  <si>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</si>
  <si>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</si>
  <si>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</si>
  <si>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</si>
  <si>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</si>
  <si>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</si>
  <si>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</si>
  <si>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</si>
  <si>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</si>
  <si>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</si>
  <si>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</si>
  <si>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</si>
  <si>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</si>
  <si>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</si>
  <si>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</si>
  <si>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</si>
  <si>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</si>
  <si>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</si>
  <si>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</si>
  <si>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</si>
  <si>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</si>
  <si>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</si>
  <si>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</si>
  <si>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</si>
  <si>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</si>
  <si>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</si>
  <si>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</si>
  <si>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</si>
  <si>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</si>
  <si>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</si>
  <si>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</si>
  <si>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</si>
  <si>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</si>
  <si>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</si>
  <si>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</si>
  <si>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</si>
  <si>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</si>
  <si>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</si>
  <si>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</si>
  <si>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</si>
  <si>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</si>
  <si>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</si>
  <si>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</si>
  <si>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</si>
  <si>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</si>
  <si>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</si>
  <si>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</si>
  <si>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</si>
  <si>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</si>
  <si>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</si>
  <si>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</si>
  <si>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</si>
  <si>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</si>
  <si>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</si>
  <si>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</si>
  <si>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</si>
  <si>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</si>
  <si>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</si>
  <si>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</si>
  <si>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</si>
  <si>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</si>
  <si>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</si>
  <si>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</si>
  <si>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</si>
  <si>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</si>
  <si>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</si>
  <si>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</si>
  <si>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</si>
  <si>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</si>
  <si>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</si>
  <si>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</si>
  <si>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</si>
  <si>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</si>
  <si>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</si>
  <si>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</si>
  <si>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</si>
  <si>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</si>
  <si>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</si>
  <si>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</si>
  <si>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</si>
  <si>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</si>
  <si>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</si>
  <si>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</si>
  <si>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</si>
  <si>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</si>
  <si>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</si>
  <si>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</si>
  <si>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</si>
  <si>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</si>
  <si>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</si>
  <si>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</si>
  <si>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</si>
  <si>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</si>
  <si>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</si>
  <si>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</si>
  <si>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</si>
  <si>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</si>
  <si>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</si>
  <si>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</si>
  <si>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</si>
  <si>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</si>
  <si>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</si>
  <si>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</si>
  <si>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</si>
  <si>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</si>
  <si>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</si>
  <si>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</si>
  <si>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</si>
  <si>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</si>
  <si>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</si>
  <si>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</si>
  <si>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</si>
  <si>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</si>
  <si>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</si>
  <si>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</si>
  <si>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</si>
  <si>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</si>
  <si>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</si>
  <si>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</si>
  <si>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</si>
  <si>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</si>
  <si>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</si>
  <si>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</si>
  <si>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</si>
  <si>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</si>
  <si>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</si>
  <si>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</si>
  <si>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</si>
  <si>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</si>
  <si>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</si>
  <si>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</si>
  <si>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</si>
  <si>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</si>
  <si>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</si>
  <si>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</si>
  <si>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</si>
  <si>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</si>
  <si>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</si>
  <si>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</si>
  <si>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</si>
  <si>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</si>
  <si>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</si>
  <si>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</si>
  <si>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</si>
  <si>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</si>
  <si>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</si>
  <si>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</si>
  <si>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</si>
  <si>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</si>
  <si>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</si>
  <si>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</si>
  <si>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</si>
  <si>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</si>
  <si>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</si>
  <si>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</si>
  <si>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</si>
  <si>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</si>
  <si>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</si>
  <si>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</si>
  <si>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</si>
  <si>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</si>
  <si>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</si>
  <si>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</si>
  <si>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</si>
  <si>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</si>
  <si>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</si>
  <si>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</si>
  <si>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</si>
  <si>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</si>
  <si>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</si>
  <si>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</si>
  <si>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</si>
  <si>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</si>
  <si>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</si>
  <si>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</si>
  <si>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</si>
  <si>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</si>
  <si>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</si>
  <si>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</si>
  <si>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</si>
  <si>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</si>
  <si>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</si>
  <si>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</si>
  <si>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</si>
  <si>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</si>
  <si>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</si>
  <si>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</si>
  <si>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</si>
  <si>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</si>
  <si>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</si>
  <si>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</si>
  <si>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</si>
  <si>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</si>
  <si>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</si>
  <si>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</si>
  <si>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</si>
  <si>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</si>
  <si>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</si>
  <si>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</si>
  <si>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</si>
  <si>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</si>
  <si>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</si>
  <si>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</si>
  <si>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</si>
  <si>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</si>
  <si>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</si>
  <si>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</si>
  <si>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</si>
  <si>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</si>
  <si>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</si>
  <si>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</si>
  <si>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</si>
  <si>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</si>
  <si>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</si>
  <si>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</si>
  <si>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</si>
  <si>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</si>
  <si>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</si>
  <si>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</si>
  <si>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</si>
  <si>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</si>
  <si>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</si>
  <si>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</si>
  <si>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</si>
  <si>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</si>
  <si>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</si>
  <si>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</si>
  <si>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</si>
  <si>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</si>
  <si>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</si>
  <si>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</si>
  <si>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</si>
  <si>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</si>
  <si>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</si>
  <si>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</si>
  <si>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</si>
  <si>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</si>
  <si>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</si>
  <si>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</si>
  <si>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</si>
  <si>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</si>
  <si>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</si>
  <si>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</si>
  <si>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</si>
  <si>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</si>
  <si>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</si>
  <si>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</si>
  <si>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</si>
  <si>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</si>
  <si>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</si>
  <si>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</si>
  <si>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</si>
  <si>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</si>
  <si>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</si>
  <si>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</si>
  <si>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</si>
  <si>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</si>
  <si>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</si>
  <si>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</si>
  <si>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</si>
  <si>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</si>
  <si>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</si>
  <si>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</si>
  <si>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</si>
  <si>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</si>
  <si>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</si>
  <si>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</si>
  <si>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</si>
  <si>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</si>
  <si>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</si>
  <si>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</si>
  <si>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</si>
  <si>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</si>
  <si>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</si>
  <si>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</si>
  <si>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</si>
  <si>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</si>
  <si>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</si>
  <si>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</si>
  <si>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</si>
  <si>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</si>
  <si>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</si>
  <si>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</si>
  <si>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</si>
  <si>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</si>
  <si>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</si>
  <si>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</si>
  <si>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</si>
  <si>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</si>
  <si>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</si>
  <si>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</si>
  <si>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</si>
  <si>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</si>
  <si>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</si>
  <si>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</si>
  <si>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</si>
  <si>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</si>
  <si>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</si>
  <si>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</si>
  <si>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</si>
  <si>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</si>
  <si>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</si>
  <si>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</si>
  <si>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</si>
  <si>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</si>
  <si>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</si>
  <si>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</si>
  <si>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</si>
  <si>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</si>
  <si>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</si>
  <si>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</si>
  <si>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</si>
  <si>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</si>
  <si>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</si>
  <si>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</si>
  <si>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</si>
  <si>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</si>
  <si>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</si>
  <si>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</si>
  <si>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</si>
  <si>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</si>
  <si>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</si>
  <si>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</si>
  <si>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</si>
  <si>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</si>
  <si>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</si>
  <si>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</si>
  <si>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</si>
  <si>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</si>
  <si>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</si>
  <si>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</si>
  <si>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</si>
  <si>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</si>
  <si>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</si>
  <si>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</si>
  <si>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</si>
  <si>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</si>
  <si>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</si>
  <si>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</si>
  <si>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</si>
  <si>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</si>
  <si>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</si>
  <si>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</si>
  <si>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</si>
  <si>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</si>
  <si>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</si>
  <si>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</si>
  <si>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</si>
  <si>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</si>
  <si>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</si>
  <si>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</si>
  <si>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</si>
  <si>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</si>
  <si>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</si>
  <si>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</si>
  <si>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</si>
  <si>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</si>
  <si>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</si>
  <si>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</si>
  <si>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</si>
  <si>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</si>
  <si>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</si>
  <si>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</si>
  <si>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</si>
  <si>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</si>
  <si>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</si>
  <si>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</si>
  <si>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</si>
  <si>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</si>
  <si>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</si>
  <si>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</si>
  <si>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</si>
  <si>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</si>
  <si>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</si>
  <si>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</si>
  <si>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</si>
  <si>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</si>
  <si>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</si>
  <si>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</si>
  <si>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</si>
  <si>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</si>
  <si>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</si>
  <si>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</si>
  <si>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</si>
  <si>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</si>
  <si>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</si>
  <si>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</si>
  <si>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</si>
  <si>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</si>
  <si>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</si>
  <si>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</si>
  <si>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</si>
  <si>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</si>
  <si>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</si>
  <si>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</si>
  <si>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</si>
  <si>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</si>
  <si>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</si>
  <si>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</si>
  <si>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</si>
  <si>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</si>
  <si>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</si>
  <si>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</si>
  <si>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</si>
  <si>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</si>
  <si>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</si>
  <si>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</si>
  <si>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</si>
  <si>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</si>
  <si>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</si>
  <si>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</si>
  <si>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</si>
  <si>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</si>
  <si>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</si>
  <si>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</si>
  <si>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</si>
  <si>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</si>
  <si>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</si>
  <si>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</si>
  <si>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</si>
  <si>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</si>
  <si>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</si>
  <si>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</si>
  <si>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</si>
  <si>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</si>
  <si>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</si>
  <si>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</si>
  <si>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</si>
  <si>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</si>
  <si>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</si>
  <si>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</si>
  <si>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</si>
  <si>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</si>
  <si>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</si>
  <si>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</si>
  <si>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</si>
  <si>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</si>
  <si>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</si>
  <si>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</si>
  <si>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</si>
  <si>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</si>
  <si>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</si>
  <si>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</si>
  <si>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</si>
  <si>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</si>
  <si>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</si>
  <si>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</si>
  <si>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</si>
  <si>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</si>
  <si>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</si>
  <si>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</si>
  <si>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</si>
  <si>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</si>
  <si>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</si>
  <si>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</si>
  <si>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</si>
  <si>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</si>
  <si>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</si>
  <si>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</si>
  <si>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</si>
  <si>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</si>
  <si>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</si>
  <si>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</si>
  <si>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</si>
  <si>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</si>
  <si>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</si>
  <si>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</si>
  <si>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</si>
  <si>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</si>
  <si>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</si>
  <si>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</si>
  <si>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</si>
  <si>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</si>
  <si>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</si>
  <si>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</si>
  <si>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</si>
  <si>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</si>
  <si>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</si>
  <si>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</si>
  <si>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</si>
  <si>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</si>
  <si>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</si>
  <si>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</si>
  <si>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</si>
  <si>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</si>
  <si>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</si>
  <si>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</si>
  <si>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</si>
  <si>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</si>
  <si>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</si>
  <si>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</si>
  <si>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</si>
  <si>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</si>
  <si>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</si>
  <si>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</si>
  <si>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</si>
  <si>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</si>
  <si>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</si>
  <si>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</si>
  <si>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</si>
  <si>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</si>
  <si>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</si>
  <si>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</si>
  <si>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</si>
  <si>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</si>
  <si>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</si>
  <si>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</si>
  <si>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</si>
  <si>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</si>
  <si>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</si>
  <si>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</si>
  <si>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</si>
  <si>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</si>
  <si>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</si>
  <si>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</si>
  <si>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</si>
  <si>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</si>
  <si>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</si>
  <si>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</si>
  <si>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</si>
  <si>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</si>
  <si>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</si>
  <si>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</si>
  <si>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</si>
  <si>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</si>
  <si>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</si>
  <si>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</si>
  <si>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</si>
  <si>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</si>
  <si>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</si>
  <si>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</si>
  <si>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</si>
  <si>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</si>
  <si>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</si>
  <si>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</si>
  <si>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</si>
  <si>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</si>
  <si>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</si>
  <si>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</si>
  <si>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</si>
  <si>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</si>
  <si>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</si>
  <si>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</si>
  <si>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</si>
  <si>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</si>
  <si>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</si>
  <si>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</si>
  <si>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</si>
  <si>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</si>
  <si>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</si>
  <si>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</si>
  <si>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</si>
  <si>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</si>
  <si>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</si>
  <si>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</si>
  <si>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</si>
  <si>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</si>
  <si>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</si>
  <si>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</si>
  <si>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</si>
  <si>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</si>
  <si>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</si>
  <si>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</si>
  <si>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</si>
  <si>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</si>
  <si>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</si>
  <si>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</si>
  <si>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</si>
  <si>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</si>
  <si>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</si>
  <si>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</si>
  <si>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</si>
  <si>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</si>
  <si>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</si>
  <si>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</si>
  <si>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</si>
  <si>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</si>
  <si>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</si>
  <si>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</si>
  <si>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</si>
  <si>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</si>
  <si>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</si>
  <si>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</si>
  <si>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</si>
  <si>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</si>
  <si>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</si>
  <si>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</si>
  <si>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</si>
  <si>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</si>
  <si>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</si>
  <si>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</si>
  <si>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</si>
  <si>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</si>
  <si>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</si>
  <si>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</si>
  <si>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</si>
  <si>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</si>
  <si>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</si>
  <si>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</si>
  <si>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</si>
  <si>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</si>
  <si>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</si>
  <si>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</si>
  <si>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</si>
  <si>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</si>
  <si>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</si>
  <si>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</si>
  <si>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</si>
  <si>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</si>
  <si>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</si>
  <si>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</si>
  <si>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</si>
  <si>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</si>
  <si>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</si>
  <si>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</si>
  <si>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</si>
  <si>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</si>
  <si>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</si>
  <si>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</si>
  <si>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</si>
  <si>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</si>
  <si>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</si>
  <si>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</si>
  <si>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</si>
  <si>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</si>
  <si>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</si>
  <si>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</si>
  <si>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</si>
  <si>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</si>
  <si>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</si>
  <si>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</si>
  <si>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</si>
  <si>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</si>
  <si>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</si>
  <si>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</si>
  <si>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</si>
  <si>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</si>
  <si>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</si>
  <si>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</si>
  <si>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</si>
  <si>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</si>
  <si>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</si>
  <si>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</si>
  <si>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</si>
  <si>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</si>
  <si>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</si>
  <si>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</si>
  <si>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</si>
  <si>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</si>
  <si>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</si>
  <si>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</si>
  <si>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</si>
  <si>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</si>
  <si>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</si>
  <si>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</si>
  <si>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</si>
  <si>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</si>
  <si>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</si>
  <si>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</si>
  <si>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</si>
  <si>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</si>
  <si>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</si>
  <si>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</si>
  <si>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</si>
  <si>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</si>
  <si>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</si>
  <si>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</si>
  <si>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</si>
  <si>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</si>
  <si>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</si>
  <si>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</si>
  <si>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</si>
  <si>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</si>
  <si>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</si>
  <si>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</si>
  <si>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</si>
  <si>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</si>
  <si>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</si>
  <si>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</si>
  <si>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</si>
  <si>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</si>
  <si>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</si>
  <si>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</si>
  <si>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</si>
  <si>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</si>
  <si>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</si>
  <si>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</si>
  <si>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</si>
  <si>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</si>
  <si>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</si>
  <si>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</si>
  <si>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</si>
  <si>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</si>
  <si>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</si>
  <si>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</si>
  <si>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</si>
  <si>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</si>
  <si>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</si>
  <si>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</si>
  <si>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</si>
  <si>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</si>
  <si>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</si>
  <si>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</si>
  <si>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</si>
  <si>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</si>
  <si>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</si>
  <si>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</si>
  <si>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</si>
  <si>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</si>
  <si>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</si>
  <si>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</si>
  <si>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</si>
  <si>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</si>
  <si>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</si>
  <si>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</si>
  <si>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</si>
  <si>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</si>
  <si>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</si>
  <si>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</si>
  <si>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</si>
  <si>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</si>
  <si>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</si>
  <si>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</si>
  <si>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</si>
  <si>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</si>
  <si>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</si>
  <si>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</si>
  <si>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</si>
  <si>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</si>
  <si>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</si>
  <si>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</si>
  <si>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</si>
  <si>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</si>
  <si>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</si>
  <si>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</si>
  <si>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</si>
  <si>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</si>
  <si>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</si>
  <si>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</si>
  <si>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</si>
  <si>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</si>
  <si>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</si>
  <si>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</si>
  <si>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</si>
  <si>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</si>
  <si>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</si>
  <si>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</si>
  <si>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</si>
  <si>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</si>
  <si>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</si>
  <si>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</si>
  <si>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</si>
  <si>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</si>
  <si>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</si>
  <si>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</si>
  <si>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</si>
  <si>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</si>
  <si>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</si>
  <si>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</si>
  <si>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</si>
  <si>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</si>
  <si>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</si>
  <si>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</si>
  <si>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</si>
  <si>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</si>
  <si>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</si>
  <si>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</si>
  <si>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</si>
  <si>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</si>
  <si>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</si>
  <si>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</si>
  <si>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</si>
  <si>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</si>
  <si>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</si>
  <si>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</si>
  <si>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</si>
  <si>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</si>
  <si>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</si>
  <si>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</si>
  <si>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</si>
  <si>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</si>
  <si>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</si>
  <si>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</si>
  <si>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</si>
  <si>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</si>
  <si>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</si>
  <si>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</si>
  <si>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</si>
  <si>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</si>
  <si>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</si>
  <si>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</si>
  <si>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</si>
  <si>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</si>
  <si>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</si>
  <si>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</si>
  <si>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</si>
  <si>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</si>
  <si>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</si>
  <si>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</si>
  <si>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</si>
  <si>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</si>
  <si>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</si>
  <si>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</si>
  <si>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</si>
  <si>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</si>
  <si>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</si>
  <si>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</si>
  <si>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</si>
  <si>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</si>
  <si>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</si>
  <si>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</si>
  <si>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</si>
  <si>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</si>
  <si>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</si>
  <si>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</si>
  <si>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</si>
  <si>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</si>
  <si>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</si>
  <si>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</si>
  <si>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</si>
  <si>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</si>
  <si>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</si>
  <si>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</si>
  <si>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</si>
  <si>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</si>
  <si>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</si>
  <si>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</si>
  <si>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</si>
  <si>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</si>
  <si>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</si>
  <si>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</si>
  <si>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</si>
  <si>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</si>
  <si>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</si>
  <si>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</si>
  <si>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</si>
  <si>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</si>
  <si>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</si>
  <si>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</si>
  <si>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</si>
  <si>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</si>
  <si>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</si>
  <si>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</si>
  <si>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</si>
  <si>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</si>
  <si>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</si>
  <si>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</si>
  <si>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</si>
  <si>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</si>
  <si>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</si>
  <si>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</si>
  <si>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</si>
  <si>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</si>
  <si>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</si>
  <si>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</si>
  <si>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</si>
  <si>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</si>
  <si>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</si>
  <si>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</si>
  <si>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</si>
  <si>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</si>
  <si>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</si>
  <si>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</si>
  <si>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</si>
  <si>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</si>
  <si>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</si>
  <si>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</si>
  <si>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</si>
  <si>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</si>
  <si>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</si>
  <si>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</si>
  <si>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</si>
  <si>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</si>
  <si>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</si>
  <si>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</si>
  <si>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</si>
  <si>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</si>
  <si>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</si>
  <si>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</si>
  <si>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</si>
  <si>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</si>
  <si>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</si>
  <si>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</si>
  <si>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</si>
  <si>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</si>
  <si>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</si>
  <si>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</si>
  <si>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</si>
  <si>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</si>
  <si>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</si>
  <si>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</si>
  <si>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</si>
  <si>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</si>
  <si>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</si>
  <si>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</si>
  <si>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</si>
  <si>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</si>
  <si>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</si>
  <si>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</si>
  <si>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</si>
  <si>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</si>
  <si>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</si>
  <si>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</si>
  <si>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</si>
  <si>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</si>
  <si>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</si>
  <si>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</si>
  <si>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</si>
  <si>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</si>
  <si>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</si>
  <si>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</si>
  <si>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</si>
  <si>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</si>
  <si>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</si>
  <si>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</si>
  <si>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</si>
  <si>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</si>
  <si>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</si>
  <si>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</si>
  <si>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</si>
  <si>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</si>
  <si>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</si>
  <si>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</si>
  <si>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</si>
  <si>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</si>
  <si>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</si>
  <si>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</si>
  <si>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</si>
  <si>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</si>
  <si>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</si>
  <si>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</si>
  <si>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</si>
  <si>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</si>
  <si>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</si>
  <si>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</si>
  <si>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</si>
  <si>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</si>
  <si>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</si>
  <si>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</si>
  <si>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</si>
  <si>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</si>
  <si>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</si>
  <si>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</si>
  <si>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</si>
  <si>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</si>
  <si>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</si>
  <si>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</si>
  <si>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</si>
  <si>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</si>
  <si>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</si>
  <si>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</si>
  <si>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</si>
  <si>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</si>
  <si>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</si>
  <si>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</si>
  <si>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</si>
  <si>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</si>
  <si>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</si>
  <si>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</si>
  <si>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</si>
  <si>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</si>
  <si>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</si>
  <si>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</si>
  <si>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</si>
  <si>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</si>
  <si>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</si>
  <si>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</si>
  <si>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</si>
  <si>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</si>
  <si>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</si>
  <si>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</si>
  <si>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</si>
  <si>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</si>
  <si>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</si>
  <si>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</si>
  <si>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</si>
  <si>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</si>
  <si>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</si>
  <si>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</si>
  <si>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</si>
  <si>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</si>
  <si>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</si>
  <si>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</si>
  <si>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</si>
  <si>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</si>
  <si>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</si>
  <si>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</si>
  <si>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</si>
  <si>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</si>
  <si>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</si>
  <si>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</si>
  <si>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</si>
  <si>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</si>
  <si>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</si>
  <si>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</si>
  <si>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</si>
  <si>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</si>
  <si>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</si>
  <si>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</si>
  <si>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</si>
  <si>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</si>
  <si>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</si>
  <si>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</si>
  <si>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</si>
  <si>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</si>
  <si>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</si>
  <si>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</si>
  <si>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</si>
  <si>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</si>
  <si>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</si>
  <si>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</si>
  <si>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</si>
  <si>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</si>
  <si>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</si>
  <si>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</si>
  <si>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</si>
  <si>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</si>
  <si>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</si>
  <si>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</si>
  <si>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</si>
  <si>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</si>
  <si>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</si>
  <si>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</si>
  <si>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</si>
  <si>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</si>
  <si>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</si>
  <si>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</si>
  <si>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</si>
  <si>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</si>
  <si>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</si>
  <si>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</si>
  <si>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</si>
  <si>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</si>
  <si>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</si>
  <si>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</si>
  <si>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</si>
  <si>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</si>
  <si>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</si>
  <si>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</si>
  <si>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</si>
  <si>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</si>
  <si>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</si>
  <si>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</si>
  <si>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</si>
  <si>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</si>
  <si>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</si>
  <si>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</si>
  <si>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</si>
  <si>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</si>
  <si>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</si>
  <si>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</si>
  <si>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</si>
  <si>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</si>
  <si>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</si>
  <si>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</si>
  <si>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</si>
  <si>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</si>
  <si>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</si>
  <si>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</si>
  <si>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</si>
  <si>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</si>
  <si>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</si>
  <si>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</si>
  <si>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</si>
  <si>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</si>
  <si>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</si>
  <si>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</si>
  <si>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</si>
  <si>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</si>
  <si>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</si>
  <si>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</si>
  <si>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</si>
  <si>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</si>
  <si>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</si>
  <si>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</si>
  <si>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</si>
  <si>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</si>
  <si>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</si>
  <si>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</si>
  <si>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</si>
  <si>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</si>
  <si>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</si>
  <si>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</si>
  <si>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</si>
  <si>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</si>
  <si>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</si>
  <si>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</si>
  <si>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</si>
  <si>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</si>
  <si>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</si>
  <si>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</si>
  <si>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</si>
  <si>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</si>
  <si>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</si>
  <si>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</si>
  <si>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</si>
  <si>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</si>
  <si>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</si>
  <si>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</si>
  <si>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</si>
  <si>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</si>
  <si>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</si>
  <si>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</si>
  <si>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</si>
  <si>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</si>
  <si>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</si>
  <si>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</si>
  <si>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</si>
  <si>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</si>
  <si>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</si>
  <si>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</si>
  <si>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</si>
  <si>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</si>
  <si>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</si>
  <si>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</si>
  <si>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</si>
  <si>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</si>
  <si>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</si>
  <si>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</si>
  <si>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</si>
  <si>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</si>
  <si>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</si>
  <si>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</si>
  <si>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</si>
  <si>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</si>
  <si>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</si>
  <si>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</si>
  <si>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</si>
  <si>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</si>
  <si>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</si>
  <si>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</si>
  <si>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</si>
  <si>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</si>
  <si>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</si>
  <si>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</si>
  <si>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</si>
  <si>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</si>
  <si>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</si>
  <si>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</si>
  <si>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</si>
  <si>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</si>
  <si>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</si>
  <si>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</si>
  <si>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</si>
  <si>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</si>
  <si>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</si>
  <si>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</si>
  <si>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</si>
  <si>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</si>
  <si>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</si>
  <si>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</si>
  <si>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</si>
  <si>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</si>
  <si>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</si>
  <si>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</si>
  <si>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</si>
  <si>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</si>
  <si>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</si>
  <si>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</si>
  <si>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</si>
  <si>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</si>
  <si>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</si>
  <si>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</si>
  <si>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</si>
  <si>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</si>
  <si>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</si>
  <si>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</si>
  <si>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</si>
  <si>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</si>
  <si>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</si>
  <si>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</si>
  <si>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</si>
  <si>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</si>
  <si>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</si>
  <si>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</si>
  <si>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</si>
  <si>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</si>
  <si>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</si>
  <si>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</si>
  <si>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</si>
  <si>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</si>
  <si>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</si>
  <si>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</si>
  <si>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</si>
  <si>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</si>
  <si>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</si>
  <si>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</si>
  <si>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</si>
  <si>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</si>
  <si>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</si>
  <si>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</si>
  <si>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</si>
  <si>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</si>
  <si>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</si>
  <si>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</si>
  <si>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</si>
  <si>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</si>
  <si>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</si>
  <si>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</si>
  <si>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</si>
  <si>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</si>
  <si>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</si>
  <si>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</si>
  <si>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</si>
  <si>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</si>
  <si>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</si>
  <si>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</si>
  <si>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</si>
  <si>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</si>
  <si>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</si>
  <si>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</si>
  <si>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</si>
  <si>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</si>
  <si>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</si>
  <si>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</si>
  <si>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</si>
  <si>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</si>
  <si>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</si>
  <si>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</si>
  <si>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</si>
  <si>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</si>
  <si>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</si>
  <si>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</si>
  <si>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</si>
  <si>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</si>
  <si>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</si>
  <si>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</si>
  <si>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</si>
  <si>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</si>
  <si>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</si>
  <si>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</si>
  <si>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</si>
  <si>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</si>
  <si>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</si>
  <si>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</si>
  <si>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</si>
  <si>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</si>
  <si>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</si>
  <si>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</si>
  <si>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</si>
  <si>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</si>
  <si>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</si>
  <si>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</si>
  <si>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</si>
  <si>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</si>
  <si>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</si>
  <si>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</si>
  <si>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</si>
  <si>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</si>
  <si>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</si>
  <si>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</si>
  <si>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</si>
  <si>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</si>
  <si>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</si>
  <si>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</si>
  <si>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</si>
  <si>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</si>
  <si>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</si>
  <si>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</si>
  <si>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</si>
  <si>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</si>
  <si>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</si>
  <si>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</si>
  <si>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</si>
  <si>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</si>
  <si>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</si>
  <si>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</si>
  <si>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</si>
  <si>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</si>
  <si>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</si>
  <si>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</si>
  <si>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</si>
  <si>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</si>
  <si>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</si>
  <si>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</si>
  <si>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</si>
  <si>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</si>
  <si>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</si>
  <si>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</si>
  <si>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</si>
  <si>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</si>
  <si>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</si>
  <si>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</si>
  <si>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</si>
  <si>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</si>
  <si>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</si>
  <si>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</si>
  <si>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</si>
  <si>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</si>
  <si>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</si>
  <si>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</si>
  <si>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</si>
  <si>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</si>
  <si>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</si>
  <si>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</si>
  <si>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</si>
  <si>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</si>
  <si>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</si>
  <si>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</si>
  <si>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</si>
  <si>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</si>
  <si>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</si>
  <si>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</si>
  <si>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</si>
  <si>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</si>
  <si>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</si>
  <si>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</si>
  <si>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</si>
  <si>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</si>
  <si>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</si>
  <si>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</si>
  <si>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</si>
  <si>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</si>
  <si>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</si>
  <si>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</si>
  <si>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</si>
  <si>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</si>
  <si>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</si>
  <si>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</si>
  <si>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</si>
  <si>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</si>
  <si>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</si>
  <si>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</si>
  <si>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</si>
  <si>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</si>
  <si>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</si>
  <si>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</si>
  <si>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</si>
  <si>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</si>
  <si>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</si>
  <si>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</si>
  <si>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</si>
  <si>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</si>
  <si>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</si>
  <si>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</si>
  <si>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</si>
  <si>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</si>
  <si>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</si>
  <si>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</si>
  <si>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</si>
  <si>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</si>
  <si>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</si>
  <si>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</si>
  <si>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</si>
  <si>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</si>
  <si>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</si>
  <si>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</si>
  <si>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</si>
  <si>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</si>
  <si>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</si>
  <si>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</si>
  <si>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</si>
  <si>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</si>
  <si>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</si>
  <si>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</si>
  <si>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</si>
  <si>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</si>
  <si>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</si>
  <si>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</si>
  <si>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</si>
  <si>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</si>
  <si>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</si>
  <si>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</si>
  <si>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</si>
  <si>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</si>
  <si>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</si>
  <si>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</si>
  <si>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</si>
  <si>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</si>
  <si>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</si>
  <si>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</si>
  <si>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</si>
  <si>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</si>
  <si>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</si>
  <si>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</si>
  <si>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</si>
  <si>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</si>
  <si>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</si>
  <si>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</si>
  <si>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</si>
  <si>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</si>
  <si>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</si>
  <si>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</si>
  <si>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</si>
  <si>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</si>
  <si>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</si>
  <si>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</si>
  <si>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</si>
  <si>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</si>
  <si>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</si>
  <si>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</si>
  <si>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</si>
  <si>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</si>
  <si>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</si>
  <si>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</si>
  <si>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</si>
  <si>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</si>
  <si>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</si>
  <si>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</si>
  <si>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</si>
  <si>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</si>
  <si>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</si>
  <si>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</si>
  <si>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</si>
  <si>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</si>
  <si>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</si>
  <si>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</si>
  <si>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</si>
  <si>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</si>
  <si>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</si>
  <si>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</si>
  <si>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</si>
  <si>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</si>
  <si>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</si>
  <si>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</si>
  <si>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</si>
  <si>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</si>
  <si>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</si>
  <si>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</si>
  <si>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</si>
  <si>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</si>
  <si>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</si>
  <si>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</si>
  <si>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</si>
  <si>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</si>
  <si>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</si>
  <si>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</si>
  <si>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</si>
  <si>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</si>
  <si>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</si>
  <si>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</si>
  <si>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</si>
  <si>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</si>
  <si>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</si>
  <si>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</si>
  <si>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</si>
  <si>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</si>
  <si>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</si>
  <si>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</si>
  <si>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</si>
  <si>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</si>
  <si>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</si>
  <si>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</si>
  <si>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</si>
  <si>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</si>
  <si>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</si>
  <si>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</si>
  <si>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</si>
  <si>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</si>
  <si>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</si>
  <si>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</si>
  <si>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</si>
  <si>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</si>
  <si>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</si>
  <si>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</si>
  <si>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</si>
  <si>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</si>
  <si>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</si>
  <si>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</si>
  <si>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</si>
  <si>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</si>
  <si>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</si>
  <si>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</si>
  <si>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</si>
  <si>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</si>
  <si>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</si>
  <si>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</si>
  <si>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</si>
  <si>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</si>
  <si>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</si>
  <si>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</si>
  <si>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</si>
  <si>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</si>
  <si>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</si>
  <si>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</si>
  <si>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</si>
  <si>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</si>
  <si>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</si>
  <si>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</si>
  <si>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</si>
  <si>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</si>
  <si>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</si>
  <si>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</si>
  <si>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</si>
  <si>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</si>
  <si>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</si>
  <si>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</si>
  <si>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</si>
  <si>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</si>
  <si>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</si>
  <si>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</si>
  <si>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</si>
  <si>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</si>
  <si>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</si>
  <si>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</si>
  <si>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</si>
  <si>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</si>
  <si>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</si>
  <si>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</si>
  <si>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</si>
  <si>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</si>
  <si>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</si>
  <si>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</si>
  <si>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</si>
  <si>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</si>
  <si>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</si>
  <si>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</si>
  <si>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</si>
  <si>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</si>
  <si>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</si>
  <si>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</si>
  <si>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</si>
  <si>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</si>
  <si>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</si>
  <si>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</si>
  <si>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</si>
  <si>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</si>
  <si>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</si>
  <si>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</si>
  <si>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</si>
  <si>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</si>
  <si>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</si>
  <si>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</si>
  <si>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</si>
  <si>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</si>
  <si>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</si>
  <si>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</si>
  <si>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</si>
  <si>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</si>
  <si>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</si>
  <si>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</si>
  <si>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</si>
  <si>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</si>
  <si>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</si>
  <si>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</si>
  <si>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</si>
  <si>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</si>
  <si>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</si>
  <si>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</si>
  <si>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</si>
  <si>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</si>
  <si>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</si>
  <si>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</si>
  <si>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</si>
  <si>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</si>
  <si>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</si>
  <si>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</si>
  <si>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</si>
  <si>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</si>
  <si>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</si>
  <si>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</si>
  <si>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</si>
  <si>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</si>
  <si>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</si>
  <si>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</si>
  <si>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</si>
  <si>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</si>
  <si>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</si>
  <si>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</si>
  <si>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</si>
  <si>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</si>
  <si>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</si>
  <si>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</si>
  <si>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</si>
  <si>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</si>
  <si>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</si>
  <si>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</si>
  <si>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</si>
  <si>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</si>
  <si>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</si>
  <si>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</si>
  <si>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</si>
  <si>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</si>
  <si>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</si>
  <si>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</si>
  <si>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</si>
  <si>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</si>
  <si>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</si>
  <si>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</si>
  <si>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</si>
  <si>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</si>
  <si>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</si>
  <si>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</si>
  <si>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</si>
  <si>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</si>
  <si>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</si>
  <si>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</si>
  <si>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</si>
  <si>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</si>
  <si>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</si>
  <si>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</si>
  <si>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</si>
  <si>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</si>
  <si>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</si>
  <si>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</si>
  <si>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</si>
  <si>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</si>
  <si>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</si>
  <si>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</si>
  <si>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</si>
  <si>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</si>
  <si>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</si>
  <si>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</si>
  <si>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</si>
  <si>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</si>
  <si>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</si>
  <si>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</si>
  <si>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</si>
  <si>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</si>
  <si>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</si>
  <si>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</si>
  <si>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</si>
  <si>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</si>
  <si>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</si>
  <si>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</si>
  <si>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</si>
  <si>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</si>
  <si>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</si>
  <si>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</si>
  <si>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</si>
  <si>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</si>
  <si>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</si>
  <si>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</si>
  <si>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</si>
  <si>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</si>
  <si>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</si>
  <si>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</si>
  <si>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</si>
  <si>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</si>
  <si>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</si>
  <si>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</si>
  <si>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</si>
  <si>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</si>
  <si>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</si>
  <si>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</si>
  <si>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</si>
  <si>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</si>
  <si>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</si>
  <si>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</si>
  <si>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</si>
  <si>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</si>
  <si>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</si>
  <si>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</si>
  <si>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</si>
  <si>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</si>
  <si>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</si>
  <si>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</si>
  <si>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</si>
  <si>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</si>
  <si>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</si>
  <si>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</si>
  <si>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</si>
  <si>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</si>
  <si>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</si>
  <si>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</si>
  <si>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</si>
  <si>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</si>
  <si>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</si>
  <si>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</si>
  <si>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</si>
  <si>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</si>
  <si>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</si>
  <si>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</si>
  <si>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</si>
  <si>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</si>
  <si>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</si>
  <si>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</si>
  <si>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</si>
  <si>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</si>
  <si>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</si>
  <si>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</si>
  <si>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</si>
  <si>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</si>
  <si>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</si>
  <si>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</si>
  <si>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</si>
  <si>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</si>
  <si>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</si>
  <si>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</si>
  <si>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</si>
  <si>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</si>
  <si>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</si>
  <si>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</si>
  <si>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</si>
  <si>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</si>
  <si>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</si>
  <si>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</si>
  <si>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</si>
  <si>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</si>
  <si>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</si>
  <si>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</si>
  <si>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</si>
  <si>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</si>
  <si>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</si>
  <si>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</si>
  <si>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</si>
  <si>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</si>
  <si>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</si>
  <si>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</si>
  <si>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</si>
  <si>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</si>
  <si>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</si>
  <si>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</si>
  <si>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</si>
  <si>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</si>
  <si>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</si>
  <si>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</si>
  <si>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</si>
  <si>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</si>
  <si>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</si>
  <si>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</si>
  <si>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</si>
  <si>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</si>
  <si>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</si>
  <si>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</si>
  <si>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</si>
  <si>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</si>
  <si>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</si>
  <si>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</si>
  <si>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</si>
  <si>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</si>
  <si>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</si>
  <si>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</si>
  <si>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</si>
  <si>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</si>
  <si>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</si>
  <si>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</si>
  <si>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</si>
  <si>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</si>
  <si>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</si>
  <si>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</si>
  <si>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</si>
  <si>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</si>
  <si>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</si>
  <si>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</si>
  <si>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</si>
  <si>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</si>
  <si>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</si>
  <si>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</si>
  <si>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</si>
  <si>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</si>
  <si>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</si>
  <si>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</si>
  <si>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</si>
  <si>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</si>
  <si>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</si>
  <si>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</si>
  <si>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</si>
  <si>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</si>
  <si>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</si>
  <si>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</si>
  <si>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</si>
  <si>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</si>
  <si>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</si>
  <si>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</si>
  <si>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</si>
  <si>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</si>
  <si>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</si>
  <si>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</si>
  <si>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</si>
  <si>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</si>
  <si>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</si>
  <si>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</si>
  <si>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</si>
  <si>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</si>
  <si>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</si>
  <si>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</si>
  <si>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</si>
  <si>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</si>
  <si>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</si>
  <si>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</si>
  <si>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</si>
  <si>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</si>
  <si>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</si>
  <si>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</si>
  <si>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</si>
  <si>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</si>
  <si>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</si>
  <si>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</si>
  <si>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</si>
  <si>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</si>
  <si>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</si>
  <si>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</si>
  <si>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</si>
  <si>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</si>
  <si>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</si>
  <si>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</si>
  <si>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</si>
  <si>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</si>
  <si>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</si>
  <si>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</si>
  <si>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</si>
  <si>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</si>
  <si>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</si>
  <si>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</si>
  <si>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</si>
  <si>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</si>
  <si>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</si>
  <si>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</si>
  <si>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</si>
  <si>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</si>
  <si>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</si>
  <si>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</si>
  <si>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</si>
  <si>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</si>
  <si>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</si>
  <si>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</si>
  <si>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</si>
  <si>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</si>
  <si>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</si>
  <si>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</si>
  <si>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</si>
  <si>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</si>
  <si>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</si>
  <si>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</si>
  <si>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</si>
  <si>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</si>
  <si>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</si>
  <si>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</si>
  <si>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</si>
  <si>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</si>
  <si>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</si>
  <si>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</si>
  <si>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</si>
  <si>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</si>
  <si>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</si>
  <si>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</si>
  <si>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</si>
  <si>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</si>
  <si>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</si>
  <si>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</si>
  <si>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</si>
  <si>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</si>
  <si>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</si>
  <si>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</si>
  <si>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</si>
  <si>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</si>
  <si>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</si>
  <si>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</si>
  <si>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</si>
  <si>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</si>
  <si>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</si>
  <si>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</si>
  <si>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</si>
  <si>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</si>
  <si>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</si>
  <si>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</si>
  <si>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</si>
  <si>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</si>
  <si>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</si>
  <si>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</si>
  <si>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</si>
  <si>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</si>
  <si>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</si>
  <si>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</si>
  <si>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</si>
  <si>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</si>
  <si>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</si>
  <si>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</si>
  <si>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</si>
  <si>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</si>
  <si>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</si>
  <si>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</si>
  <si>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</si>
  <si>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</si>
  <si>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</si>
  <si>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</si>
  <si>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</si>
  <si>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</si>
  <si>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</si>
  <si>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</si>
  <si>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</si>
  <si>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</si>
  <si>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</si>
  <si>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</si>
  <si>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</si>
  <si>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</si>
  <si>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</si>
  <si>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</si>
  <si>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</si>
  <si>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</si>
  <si>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</si>
  <si>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</si>
  <si>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</si>
  <si>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</si>
  <si>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</si>
  <si>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</si>
  <si>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</si>
  <si>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</si>
  <si>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</si>
  <si>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</si>
  <si>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</si>
  <si>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</si>
  <si>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</si>
  <si>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</si>
  <si>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</si>
  <si>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</si>
  <si>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</si>
  <si>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</si>
  <si>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</si>
  <si>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</si>
  <si>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</si>
  <si>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</si>
  <si>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</si>
  <si>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</si>
  <si>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</si>
  <si>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</si>
  <si>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</si>
  <si>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</si>
  <si>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</si>
  <si>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</si>
  <si>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</si>
  <si>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</si>
  <si>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</si>
  <si>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</si>
  <si>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</si>
  <si>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</si>
  <si>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</si>
  <si>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</si>
  <si>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</si>
  <si>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</si>
  <si>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</si>
  <si>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</si>
  <si>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</si>
  <si>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</si>
  <si>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</si>
  <si>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</si>
  <si>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</si>
  <si>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</si>
  <si>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</si>
  <si>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</si>
  <si>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</si>
  <si>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</si>
  <si>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</si>
  <si>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</si>
  <si>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</si>
  <si>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</si>
  <si>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</si>
  <si>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</si>
  <si>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</si>
  <si>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</si>
  <si>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</si>
  <si>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</si>
  <si>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</si>
  <si>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</si>
  <si>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</si>
  <si>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</si>
  <si>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</si>
  <si>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</si>
  <si>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</si>
  <si>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</si>
  <si>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</si>
  <si>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</si>
  <si>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</si>
  <si>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</si>
  <si>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</si>
  <si>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</si>
  <si>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</si>
  <si>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</si>
  <si>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</si>
  <si>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</si>
  <si>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</si>
  <si>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</si>
  <si>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</si>
  <si>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</si>
  <si>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</si>
  <si>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</si>
  <si>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</si>
  <si>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</si>
  <si>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</si>
  <si>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</si>
  <si>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</si>
  <si>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</si>
  <si>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</si>
  <si>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</si>
  <si>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</si>
  <si>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</si>
  <si>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</si>
  <si>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</si>
  <si>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</si>
  <si>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</si>
  <si>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</si>
  <si>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</si>
  <si>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</si>
  <si>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</si>
  <si>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</si>
  <si>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</si>
  <si>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</si>
  <si>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</si>
  <si>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</si>
  <si>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</si>
  <si>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</si>
  <si>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</si>
  <si>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</si>
  <si>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</si>
  <si>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</si>
  <si>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</si>
  <si>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</si>
  <si>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</si>
  <si>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</si>
  <si>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</si>
  <si>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</si>
  <si>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</si>
  <si>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</si>
  <si>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</si>
  <si>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</si>
  <si>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</si>
  <si>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</si>
  <si>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</si>
  <si>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</si>
  <si>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</si>
  <si>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</si>
  <si>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</si>
  <si>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</si>
  <si>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</si>
  <si>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</si>
  <si>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</si>
  <si>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</si>
  <si>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</si>
  <si>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</si>
  <si>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</si>
  <si>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</si>
  <si>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</si>
  <si>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</si>
  <si>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</si>
  <si>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</si>
  <si>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</si>
  <si>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</si>
  <si>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</si>
  <si>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</si>
  <si>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</si>
  <si>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</si>
  <si>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</si>
  <si>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</si>
  <si>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</si>
  <si>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</si>
  <si>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</si>
  <si>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</si>
  <si>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</si>
  <si>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</si>
  <si>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</si>
  <si>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</si>
  <si>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</si>
  <si>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</si>
  <si>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</si>
  <si>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</si>
  <si>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</si>
  <si>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</si>
  <si>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</si>
  <si>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</si>
  <si>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</si>
  <si>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</si>
  <si>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</si>
  <si>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</si>
  <si>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</si>
  <si>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</si>
  <si>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</si>
  <si>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</si>
  <si>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</si>
  <si>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</si>
  <si>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</si>
  <si>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</si>
  <si>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</si>
  <si>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</si>
  <si>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</si>
  <si>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</si>
  <si>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</si>
  <si>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</si>
  <si>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</si>
  <si>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</si>
  <si>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</si>
  <si>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</si>
  <si>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</si>
  <si>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</si>
  <si>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</si>
  <si>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</si>
  <si>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</si>
  <si>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</si>
  <si>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</si>
  <si>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</si>
  <si>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</si>
  <si>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</si>
  <si>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</si>
  <si>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</si>
  <si>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</si>
  <si>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</si>
  <si>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</si>
  <si>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</si>
  <si>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</si>
  <si>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</si>
  <si>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</si>
  <si>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</si>
  <si>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</si>
  <si>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</si>
  <si>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</si>
  <si>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</si>
  <si>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</si>
  <si>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</si>
  <si>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</si>
  <si>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</si>
  <si>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</si>
  <si>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</si>
  <si>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</si>
  <si>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</si>
  <si>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</si>
  <si>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</si>
  <si>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</si>
  <si>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</si>
  <si>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</si>
  <si>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</si>
  <si>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</si>
  <si>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</si>
  <si>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</si>
  <si>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</si>
  <si>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</si>
  <si>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</si>
  <si>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</si>
  <si>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</si>
  <si>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</si>
  <si>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</si>
  <si>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</si>
  <si>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</si>
  <si>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</si>
  <si>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</si>
  <si>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</si>
  <si>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</si>
  <si>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</si>
  <si>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</si>
  <si>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</si>
  <si>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</si>
  <si>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</si>
  <si>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</si>
  <si>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</si>
  <si>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</si>
  <si>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</si>
  <si>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</si>
  <si>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</si>
  <si>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</si>
  <si>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</si>
  <si>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</si>
  <si>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</si>
  <si>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</si>
  <si>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</si>
  <si>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</si>
  <si>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</si>
  <si>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</si>
  <si>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</si>
  <si>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</si>
  <si>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</si>
  <si>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</si>
  <si>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</si>
  <si>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</si>
  <si>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</si>
  <si>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</si>
  <si>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</si>
  <si>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</si>
  <si>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</si>
  <si>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</si>
  <si>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</si>
  <si>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</si>
  <si>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</si>
  <si>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</si>
  <si>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</si>
  <si>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</si>
  <si>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</si>
  <si>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</si>
  <si>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</si>
  <si>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</si>
  <si>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</si>
  <si>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</si>
  <si>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</si>
  <si>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</si>
  <si>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</si>
  <si>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</si>
  <si>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</si>
  <si>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</si>
  <si>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</si>
  <si>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</si>
  <si>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</si>
  <si>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</si>
  <si>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</si>
  <si>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</si>
  <si>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</si>
  <si>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</si>
  <si>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</si>
  <si>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</si>
  <si>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</si>
  <si>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</si>
  <si>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</si>
  <si>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</si>
  <si>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</si>
  <si>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</si>
  <si>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</si>
  <si>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</si>
  <si>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</si>
  <si>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</si>
  <si>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</si>
  <si>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</si>
  <si>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</si>
  <si>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</si>
  <si>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</si>
  <si>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</si>
  <si>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</si>
  <si>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</si>
  <si>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</si>
  <si>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</si>
  <si>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</si>
  <si>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</si>
  <si>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</si>
  <si>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</si>
  <si>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</si>
  <si>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</si>
  <si>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</si>
  <si>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</si>
  <si>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</si>
  <si>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</si>
  <si>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</si>
  <si>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</si>
  <si>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</si>
  <si>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</si>
  <si>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</si>
  <si>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</si>
  <si>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</si>
  <si>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</si>
  <si>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</si>
  <si>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</si>
  <si>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</si>
  <si>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</si>
  <si>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</si>
  <si>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</si>
  <si>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</si>
  <si>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</si>
  <si>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</si>
  <si>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</si>
  <si>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</si>
  <si>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</si>
  <si>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</si>
  <si>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</si>
  <si>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</si>
  <si>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</si>
  <si>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</si>
  <si>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</si>
  <si>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</si>
  <si>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</si>
  <si>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</si>
  <si>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</si>
  <si>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</si>
  <si>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</si>
  <si>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</si>
  <si>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</si>
  <si>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</si>
  <si>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</si>
  <si>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</si>
  <si>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</si>
  <si>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</si>
  <si>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</si>
  <si>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</si>
  <si>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</si>
  <si>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</si>
  <si>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</si>
  <si>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</si>
  <si>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</si>
  <si>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</si>
  <si>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</si>
  <si>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</si>
  <si>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</si>
  <si>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</si>
  <si>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</si>
  <si>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</si>
  <si>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</si>
  <si>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</si>
  <si>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</si>
  <si>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</si>
  <si>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</si>
  <si>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</si>
  <si>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</si>
  <si>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</si>
  <si>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</si>
  <si>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</si>
  <si>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</si>
  <si>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</si>
  <si>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</si>
  <si>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</si>
  <si>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</si>
  <si>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</si>
  <si>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</si>
  <si>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</si>
  <si>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</si>
  <si>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</si>
  <si>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</si>
  <si>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</si>
  <si>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</si>
  <si>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</si>
  <si>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</si>
  <si>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</si>
  <si>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</si>
  <si>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</si>
  <si>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</si>
  <si>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</si>
  <si>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</si>
  <si>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</si>
  <si>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</si>
  <si>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</si>
  <si>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</si>
  <si>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</si>
  <si>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</si>
  <si>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</si>
  <si>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</si>
  <si>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</si>
  <si>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</si>
  <si>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</si>
  <si>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</si>
  <si>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</si>
  <si>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</si>
  <si>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</si>
  <si>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</si>
  <si>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</si>
  <si>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</si>
  <si>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</si>
  <si>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</si>
  <si>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</si>
  <si>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</si>
  <si>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</si>
  <si>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</si>
  <si>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</si>
  <si>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</si>
  <si>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</si>
  <si>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</si>
  <si>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</si>
  <si>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</si>
  <si>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</si>
  <si>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</si>
  <si>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</si>
  <si>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</si>
  <si>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</si>
  <si>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</si>
  <si>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</si>
  <si>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</si>
  <si>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</si>
  <si>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</si>
  <si>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</si>
  <si>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</si>
  <si>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</si>
  <si>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</si>
  <si>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</si>
  <si>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</si>
  <si>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</si>
  <si>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</si>
  <si>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</si>
  <si>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</si>
  <si>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</si>
  <si>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</si>
  <si>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</si>
  <si>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</si>
  <si>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</si>
  <si>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</si>
  <si>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</si>
  <si>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</si>
  <si>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</si>
  <si>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</si>
  <si>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</si>
  <si>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</si>
  <si>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</si>
  <si>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</si>
  <si>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</si>
  <si>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</si>
  <si>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</si>
  <si>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</si>
  <si>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</si>
  <si>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</si>
  <si>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</si>
  <si>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</si>
  <si>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</si>
  <si>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</si>
  <si>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</si>
  <si>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</si>
  <si>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</si>
  <si>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</si>
  <si>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</si>
  <si>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</si>
  <si>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</si>
  <si>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</si>
  <si>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</si>
  <si>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</si>
  <si>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</si>
  <si>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</si>
  <si>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</si>
  <si>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</si>
  <si>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</si>
  <si>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</si>
  <si>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</si>
  <si>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</si>
  <si>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</si>
  <si>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</si>
  <si>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</si>
  <si>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</si>
  <si>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</si>
  <si>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</si>
  <si>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</si>
  <si>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</si>
  <si>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</si>
  <si>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</si>
  <si>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</si>
  <si>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</si>
  <si>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</si>
  <si>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</si>
  <si>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</si>
  <si>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</si>
  <si>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</si>
  <si>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</si>
  <si>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</si>
  <si>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</si>
  <si>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</si>
  <si>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</si>
  <si>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</si>
  <si>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</si>
  <si>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</si>
  <si>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</si>
  <si>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</si>
  <si>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</si>
  <si>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</si>
  <si>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</si>
  <si>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</si>
  <si>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</si>
  <si>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</si>
  <si>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</si>
  <si>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</si>
  <si>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</si>
  <si>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</si>
  <si>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</si>
  <si>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</si>
  <si>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</si>
  <si>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</si>
  <si>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</si>
  <si>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</si>
  <si>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</si>
  <si>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</si>
  <si>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</si>
  <si>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</si>
  <si>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</si>
  <si>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</si>
  <si>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</si>
  <si>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</si>
  <si>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</si>
  <si>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</si>
  <si>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</si>
  <si>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</si>
  <si>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</si>
  <si>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</si>
  <si>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</si>
  <si>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</si>
  <si>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</si>
  <si>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</si>
  <si>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</si>
  <si>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</si>
  <si>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</si>
  <si>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</si>
  <si>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</si>
  <si>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</si>
  <si>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</si>
  <si>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</si>
  <si>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</si>
  <si>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</si>
  <si>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</si>
  <si>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</si>
  <si>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</si>
  <si>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</si>
  <si>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</si>
  <si>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</si>
  <si>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</si>
  <si>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</si>
  <si>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</si>
  <si>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</si>
  <si>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</si>
  <si>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</si>
  <si>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</si>
  <si>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</si>
  <si>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</si>
  <si>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</si>
  <si>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</si>
  <si>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</si>
  <si>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</si>
  <si>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</si>
  <si>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</si>
  <si>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</si>
  <si>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</si>
  <si>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</si>
  <si>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</si>
  <si>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</si>
  <si>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</si>
  <si>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</si>
  <si>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</si>
  <si>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</si>
  <si>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</si>
  <si>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</si>
  <si>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</si>
  <si>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</si>
  <si>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</si>
  <si>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</si>
  <si>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</si>
  <si>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</si>
  <si>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</si>
  <si>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</si>
  <si>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</si>
  <si>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</si>
  <si>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</si>
  <si>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</si>
  <si>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</si>
  <si>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</si>
  <si>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</si>
  <si>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</si>
  <si>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</si>
  <si>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</si>
  <si>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</si>
  <si>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</si>
  <si>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</si>
  <si>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</si>
  <si>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</si>
  <si>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</si>
  <si>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</si>
  <si>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</si>
  <si>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</si>
  <si>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</si>
  <si>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</si>
  <si>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</si>
  <si>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</si>
  <si>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</si>
  <si>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</si>
  <si>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</si>
  <si>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</si>
  <si>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</si>
  <si>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</si>
  <si>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</si>
  <si>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</si>
  <si>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</si>
  <si>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</si>
  <si>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</si>
  <si>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</si>
  <si>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</si>
  <si>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</si>
  <si>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</si>
  <si>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</si>
  <si>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</si>
  <si>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</si>
  <si>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</si>
  <si>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</si>
  <si>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</si>
  <si>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</si>
  <si>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</si>
  <si>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</si>
  <si>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</si>
  <si>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</si>
  <si>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</si>
  <si>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</si>
  <si>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</si>
  <si>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</si>
  <si>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</si>
  <si>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</si>
  <si>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</si>
  <si>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</si>
  <si>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</si>
  <si>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</si>
  <si>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</si>
  <si>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</si>
  <si>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</si>
  <si>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</si>
  <si>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</si>
  <si>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</si>
  <si>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</si>
  <si>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</si>
  <si>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</si>
  <si>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</si>
  <si>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</si>
  <si>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</si>
  <si>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</si>
  <si>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</si>
  <si>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</si>
  <si>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</si>
  <si>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</si>
  <si>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</si>
  <si>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</si>
  <si>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</si>
  <si>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</si>
  <si>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</si>
  <si>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</si>
  <si>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</si>
  <si>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</si>
  <si>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</si>
  <si>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</si>
  <si>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</si>
  <si>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</si>
  <si>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</si>
  <si>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</si>
  <si>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</si>
  <si>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</si>
  <si>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</si>
  <si>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</si>
  <si>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</si>
  <si>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</si>
  <si>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</si>
  <si>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</si>
  <si>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</si>
  <si>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</si>
  <si>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</si>
  <si>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</si>
  <si>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</si>
  <si>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</si>
  <si>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</si>
  <si>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</si>
  <si>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</si>
  <si>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</si>
  <si>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</si>
  <si>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</si>
  <si>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</si>
  <si>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</si>
  <si>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</si>
  <si>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</si>
  <si>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</si>
  <si>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</si>
  <si>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</si>
  <si>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</si>
  <si>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</si>
  <si>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</si>
  <si>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</si>
  <si>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</si>
  <si>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</si>
  <si>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</si>
  <si>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</si>
  <si>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</si>
  <si>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</si>
  <si>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</si>
  <si>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</si>
  <si>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</si>
  <si>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</si>
  <si>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</si>
  <si>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</si>
  <si>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</si>
  <si>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</si>
  <si>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</si>
  <si>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</si>
  <si>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</si>
  <si>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</si>
  <si>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</si>
  <si>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</si>
  <si>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</si>
  <si>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</si>
  <si>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</si>
  <si>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</si>
  <si>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</si>
  <si>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</si>
  <si>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</si>
  <si>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</si>
  <si>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</si>
  <si>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</si>
  <si>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</si>
  <si>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</si>
  <si>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</si>
  <si>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</si>
  <si>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</si>
  <si>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</si>
  <si>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</si>
  <si>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</si>
  <si>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</si>
  <si>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</si>
  <si>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</si>
  <si>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</si>
  <si>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</si>
  <si>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</si>
  <si>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</si>
  <si>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</si>
  <si>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</si>
  <si>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</si>
  <si>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</si>
  <si>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</si>
  <si>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</si>
  <si>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</si>
  <si>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</si>
  <si>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</si>
  <si>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</si>
  <si>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</si>
  <si>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</si>
  <si>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</si>
  <si>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</si>
  <si>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</si>
  <si>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</si>
  <si>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</si>
  <si>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</si>
  <si>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</si>
  <si>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</si>
  <si>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</si>
  <si>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</si>
  <si>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</si>
  <si>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</si>
  <si>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</si>
  <si>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</si>
  <si>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</si>
  <si>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</si>
  <si>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</si>
  <si>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</si>
  <si>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</si>
  <si>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</si>
  <si>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</si>
  <si>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</si>
  <si>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</si>
  <si>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</si>
  <si>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</si>
  <si>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</si>
  <si>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</si>
  <si>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</si>
  <si>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</si>
  <si>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</si>
  <si>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</si>
  <si>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</si>
  <si>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</si>
  <si>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</si>
  <si>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</si>
  <si>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</si>
  <si>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</si>
  <si>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</si>
  <si>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</si>
  <si>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</si>
  <si>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</si>
  <si>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</si>
  <si>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</si>
  <si>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</si>
  <si>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</si>
  <si>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</si>
  <si>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</si>
  <si>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</si>
  <si>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</si>
  <si>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</si>
  <si>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</si>
  <si>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</si>
  <si>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</si>
  <si>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</si>
  <si>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</si>
  <si>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</si>
  <si>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</si>
  <si>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</si>
  <si>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</si>
  <si>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</si>
  <si>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</si>
  <si>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</si>
  <si>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</si>
  <si>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</si>
  <si>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</si>
  <si>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</si>
  <si>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</si>
  <si>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</si>
  <si>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</si>
  <si>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</si>
  <si>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</si>
  <si>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</si>
  <si>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</si>
  <si>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</si>
  <si>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</si>
  <si>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</si>
  <si>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</si>
  <si>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</si>
  <si>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</si>
  <si>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</si>
  <si>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</si>
  <si>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</si>
  <si>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</si>
  <si>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</si>
  <si>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</si>
  <si>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</si>
  <si>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</si>
  <si>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</si>
  <si>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</si>
  <si>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</si>
  <si>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</si>
  <si>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</si>
  <si>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</si>
  <si>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</si>
  <si>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</si>
  <si>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</si>
  <si>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</si>
  <si>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</si>
  <si>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</si>
  <si>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</si>
  <si>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</si>
  <si>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</si>
  <si>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</si>
  <si>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</si>
  <si>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</si>
  <si>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</si>
  <si>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</si>
  <si>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</si>
  <si>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</si>
  <si>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</si>
  <si>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</si>
  <si>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</si>
  <si>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</si>
  <si>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</si>
  <si>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</si>
  <si>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</si>
  <si>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</si>
  <si>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</si>
  <si>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</si>
  <si>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</si>
  <si>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</si>
  <si>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</si>
  <si>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</si>
  <si>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</si>
  <si>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</si>
  <si>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</si>
  <si>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</si>
  <si>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</si>
  <si>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</si>
  <si>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</si>
  <si>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</si>
  <si>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</si>
  <si>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</si>
  <si>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</si>
  <si>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</si>
  <si>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</si>
  <si>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</si>
  <si>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</si>
  <si>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</si>
  <si>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</si>
  <si>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</si>
  <si>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</si>
  <si>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</si>
  <si>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</si>
  <si>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</si>
  <si>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</si>
  <si>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</si>
  <si>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</si>
  <si>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</si>
  <si>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</si>
  <si>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</si>
  <si>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</si>
  <si>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</si>
  <si>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</si>
  <si>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</si>
  <si>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</si>
  <si>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</si>
  <si>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</si>
  <si>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</si>
  <si>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</si>
  <si>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</si>
  <si>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</si>
  <si>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</si>
  <si>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</si>
  <si>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</si>
  <si>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</si>
  <si>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</si>
  <si>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</si>
  <si>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</si>
  <si>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</si>
  <si>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</si>
  <si>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</si>
  <si>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</si>
  <si>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</si>
  <si>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</si>
  <si>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</si>
  <si>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</si>
  <si>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</si>
  <si>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</si>
  <si>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</si>
  <si>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</si>
  <si>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</si>
  <si>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</si>
  <si>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</si>
  <si>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</si>
  <si>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</si>
  <si>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</si>
  <si>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</si>
  <si>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</si>
  <si>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</si>
  <si>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</si>
  <si>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</si>
  <si>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</si>
  <si>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</si>
  <si>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</si>
  <si>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</si>
  <si>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</si>
  <si>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</si>
  <si>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</si>
  <si>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</si>
  <si>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</si>
  <si>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</si>
  <si>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</si>
  <si>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</si>
  <si>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</si>
  <si>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</si>
  <si>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</si>
  <si>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</si>
  <si>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</si>
  <si>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</si>
  <si>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</si>
  <si>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</si>
  <si>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</si>
  <si>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</si>
  <si>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</si>
  <si>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</si>
  <si>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</si>
  <si>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</si>
  <si>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</si>
  <si>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</si>
  <si>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</si>
  <si>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</si>
  <si>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</si>
  <si>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</si>
  <si>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</si>
  <si>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</si>
  <si>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</si>
  <si>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</si>
  <si>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</si>
  <si>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</si>
  <si>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</si>
  <si>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</si>
  <si>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</si>
  <si>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</si>
  <si>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</si>
  <si>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</si>
  <si>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</si>
  <si>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</si>
  <si>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</si>
  <si>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</si>
  <si>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</si>
  <si>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</si>
  <si>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</si>
  <si>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</si>
  <si>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</si>
  <si>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</si>
  <si>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</si>
  <si>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</si>
  <si>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</si>
  <si>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</si>
  <si>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</si>
  <si>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</si>
  <si>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</si>
  <si>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</si>
  <si>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</si>
  <si>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</si>
  <si>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</si>
  <si>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</si>
  <si>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</si>
  <si>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</si>
  <si>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</si>
  <si>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</si>
  <si>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</si>
  <si>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</si>
  <si>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</si>
  <si>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</si>
  <si>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</si>
  <si>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</si>
  <si>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</si>
  <si>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</si>
  <si>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</si>
  <si>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</si>
  <si>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</si>
  <si>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</si>
  <si>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</si>
  <si>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</si>
  <si>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</si>
  <si>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</si>
  <si>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</si>
  <si>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</si>
  <si>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</si>
  <si>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</si>
  <si>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</si>
  <si>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</si>
  <si>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</si>
  <si>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</si>
  <si>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</si>
  <si>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</si>
  <si>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</si>
  <si>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</si>
  <si>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</si>
  <si>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</si>
  <si>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</si>
  <si>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</si>
  <si>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</si>
  <si>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</si>
  <si>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</si>
  <si>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</si>
  <si>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</si>
  <si>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</si>
  <si>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</si>
  <si>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</si>
  <si>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</si>
  <si>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</si>
  <si>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</si>
  <si>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</si>
  <si>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</si>
  <si>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</si>
  <si>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</si>
  <si>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</si>
  <si>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</si>
  <si>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</si>
  <si>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</si>
  <si>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</si>
  <si>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</si>
  <si>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</si>
  <si>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</si>
  <si>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</si>
  <si>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</si>
  <si>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</si>
  <si>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</si>
  <si>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</si>
  <si>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</si>
  <si>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</si>
  <si>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</si>
  <si>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</si>
  <si>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</si>
  <si>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</si>
  <si>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</si>
  <si>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</si>
  <si>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</si>
  <si>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</si>
  <si>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</si>
  <si>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</si>
  <si>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</si>
  <si>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</si>
  <si>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</si>
  <si>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</si>
  <si>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</si>
  <si>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</si>
  <si>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</si>
  <si>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</si>
  <si>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</si>
  <si>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</si>
  <si>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</si>
  <si>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</si>
  <si>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</si>
  <si>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</si>
  <si>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</si>
  <si>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</si>
  <si>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</si>
  <si>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</si>
  <si>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</si>
  <si>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</si>
  <si>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</si>
  <si>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</si>
  <si>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</si>
  <si>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</si>
  <si>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</si>
  <si>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</si>
  <si>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</si>
  <si>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</si>
  <si>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</si>
  <si>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</si>
  <si>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</si>
  <si>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</si>
  <si>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</si>
  <si>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</si>
  <si>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</si>
  <si>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</si>
  <si>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</si>
  <si>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</si>
  <si>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</si>
  <si>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</si>
  <si>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</si>
  <si>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</si>
  <si>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</si>
  <si>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</si>
  <si>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</si>
  <si>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</si>
  <si>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</si>
  <si>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</si>
  <si>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</si>
  <si>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</si>
  <si>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</si>
  <si>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</si>
  <si>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</si>
  <si>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</si>
  <si>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</si>
  <si>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</si>
  <si>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</si>
  <si>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</si>
  <si>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</si>
  <si>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</si>
  <si>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</si>
  <si>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</si>
  <si>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</si>
  <si>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</si>
  <si>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</si>
  <si>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</si>
  <si>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</si>
  <si>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</si>
  <si>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</si>
  <si>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</si>
  <si>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</si>
  <si>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</si>
  <si>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</si>
  <si>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</si>
  <si>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</si>
  <si>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</si>
  <si>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</si>
  <si>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</si>
  <si>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</si>
  <si>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</si>
  <si>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</si>
  <si>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</si>
  <si>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</si>
  <si>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</si>
  <si>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</si>
  <si>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</si>
  <si>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</si>
  <si>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</si>
  <si>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</si>
  <si>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</si>
  <si>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</si>
  <si>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</si>
  <si>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</si>
  <si>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</si>
  <si>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</si>
  <si>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</si>
  <si>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</si>
  <si>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</si>
  <si>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</si>
  <si>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</si>
  <si>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</si>
  <si>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</si>
  <si>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</si>
  <si>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</si>
  <si>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</si>
  <si>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</si>
  <si>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</si>
  <si>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</si>
  <si>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</si>
  <si>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</si>
  <si>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</si>
  <si>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</si>
  <si>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</si>
  <si>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</si>
  <si>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</si>
  <si>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</si>
  <si>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</si>
  <si>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</si>
  <si>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</si>
  <si>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</si>
  <si>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</si>
  <si>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</si>
  <si>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</si>
  <si>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</si>
  <si>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</si>
  <si>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</si>
  <si>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</si>
  <si>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</si>
  <si>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</si>
  <si>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</si>
  <si>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</si>
  <si>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</si>
  <si>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</si>
  <si>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</si>
  <si>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</si>
  <si>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</si>
  <si>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</si>
  <si>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</si>
  <si>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</si>
  <si>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</si>
  <si>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</si>
  <si>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</si>
  <si>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</si>
  <si>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</si>
  <si>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</si>
  <si>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</si>
  <si>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</si>
  <si>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</si>
  <si>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</si>
  <si>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</si>
  <si>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</si>
  <si>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</si>
  <si>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</si>
  <si>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</si>
  <si>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</si>
  <si>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</si>
  <si>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</si>
  <si>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</si>
  <si>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</si>
  <si>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</si>
  <si>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</si>
  <si>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</si>
  <si>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</si>
  <si>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</si>
  <si>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</si>
  <si>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</si>
  <si>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</si>
  <si>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</si>
  <si>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</si>
  <si>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</si>
  <si>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</si>
  <si>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</si>
  <si>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</si>
  <si>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</si>
  <si>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</si>
  <si>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</si>
  <si>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</si>
  <si>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</si>
  <si>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</si>
  <si>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</si>
  <si>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</si>
  <si>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</si>
  <si>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</si>
  <si>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</si>
  <si>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</si>
  <si>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</si>
  <si>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</si>
  <si>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</si>
  <si>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</si>
  <si>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</si>
  <si>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</si>
  <si>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</si>
  <si>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</si>
  <si>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</si>
  <si>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</si>
  <si>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</si>
  <si>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</si>
  <si>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</si>
  <si>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</si>
  <si>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</si>
  <si>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</si>
  <si>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</si>
  <si>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</si>
  <si>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</si>
  <si>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</si>
  <si>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</si>
  <si>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</si>
  <si>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</si>
  <si>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</si>
  <si>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</si>
  <si>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</si>
  <si>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</si>
  <si>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</si>
  <si>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</si>
  <si>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</si>
  <si>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</si>
  <si>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</si>
  <si>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</si>
  <si>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</si>
  <si>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</si>
  <si>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</si>
  <si>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</si>
  <si>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</si>
  <si>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</si>
  <si>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</si>
  <si>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</si>
  <si>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</si>
  <si>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</si>
  <si>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</si>
  <si>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</si>
  <si>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</si>
  <si>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</si>
  <si>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</si>
  <si>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</si>
  <si>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</si>
  <si>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</si>
  <si>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</si>
  <si>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</si>
  <si>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</si>
  <si>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</si>
  <si>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</si>
  <si>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</si>
  <si>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</si>
  <si>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</si>
  <si>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</si>
  <si>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</si>
  <si>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</si>
  <si>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</si>
  <si>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</si>
  <si>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</si>
  <si>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</si>
  <si>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</si>
  <si>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</si>
  <si>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</si>
  <si>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</si>
  <si>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</si>
  <si>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</si>
  <si>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</si>
  <si>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</si>
  <si>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</si>
  <si>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</si>
  <si>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</si>
  <si>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</si>
  <si>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</si>
  <si>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</si>
  <si>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</si>
  <si>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</si>
  <si>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</si>
  <si>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</si>
  <si>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</si>
  <si>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</si>
  <si>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</si>
  <si>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</si>
  <si>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</si>
  <si>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</si>
  <si>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</si>
  <si>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</si>
  <si>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</si>
  <si>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</si>
  <si>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</si>
  <si>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</si>
  <si>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</si>
  <si>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</si>
  <si>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</si>
  <si>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</si>
  <si>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</si>
  <si>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</si>
  <si>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</si>
  <si>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</si>
  <si>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</si>
  <si>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</si>
  <si>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</si>
  <si>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</si>
  <si>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</si>
  <si>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</si>
  <si>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</si>
  <si>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</si>
  <si>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</si>
  <si>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</si>
  <si>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</si>
  <si>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</si>
  <si>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</si>
  <si>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</si>
  <si>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</si>
  <si>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</si>
  <si>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</si>
  <si>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</si>
  <si>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</si>
  <si>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</si>
  <si>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</si>
  <si>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</si>
  <si>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</si>
  <si>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</si>
  <si>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</si>
  <si>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</si>
  <si>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</si>
  <si>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</si>
  <si>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</si>
  <si>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</si>
  <si>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</si>
  <si>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</si>
  <si>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</si>
  <si>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</si>
  <si>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</si>
  <si>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</si>
  <si>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</si>
  <si>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</si>
  <si>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</si>
  <si>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</si>
  <si>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</si>
  <si>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</si>
  <si>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</si>
  <si>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</si>
  <si>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</si>
  <si>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</si>
  <si>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</si>
  <si>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</si>
  <si>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</si>
  <si>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</si>
  <si>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</si>
  <si>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</si>
  <si>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</si>
  <si>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</si>
  <si>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</si>
  <si>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</si>
  <si>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</si>
  <si>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</si>
  <si>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</si>
  <si>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</si>
  <si>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</si>
  <si>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</si>
  <si>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</si>
  <si>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</si>
  <si>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</si>
  <si>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</si>
  <si>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</si>
  <si>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</si>
  <si>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</si>
  <si>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</si>
  <si>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</si>
  <si>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</si>
  <si>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</si>
  <si>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</si>
  <si>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</si>
  <si>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</si>
  <si>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</si>
  <si>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</si>
  <si>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</si>
  <si>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</si>
  <si>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</si>
  <si>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</si>
  <si>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</si>
  <si>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</si>
  <si>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</si>
  <si>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</si>
  <si>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</si>
  <si>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</si>
  <si>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</si>
  <si>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</si>
  <si>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</si>
  <si>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</si>
  <si>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</si>
  <si>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</si>
  <si>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</si>
  <si>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</si>
  <si>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</si>
  <si>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</si>
  <si>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</si>
  <si>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</si>
  <si>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</si>
  <si>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</si>
  <si>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</si>
  <si>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</si>
  <si>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</si>
  <si>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</si>
  <si>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</si>
  <si>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</si>
  <si>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</si>
  <si>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</si>
  <si>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</si>
  <si>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</si>
  <si>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</si>
  <si>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</si>
  <si>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</si>
  <si>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</si>
  <si>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</si>
  <si>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</si>
  <si>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</si>
  <si>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</si>
  <si>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</si>
  <si>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</si>
  <si>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</si>
  <si>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</si>
  <si>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</si>
  <si>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</si>
  <si>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</si>
  <si>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</si>
  <si>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</si>
  <si>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</si>
  <si>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</si>
  <si>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</si>
  <si>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</si>
  <si>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</si>
  <si>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</si>
  <si>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</si>
  <si>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</si>
  <si>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</si>
  <si>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</si>
  <si>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</si>
  <si>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</si>
  <si>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</si>
  <si>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</si>
  <si>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</si>
  <si>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</si>
  <si>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</si>
  <si>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</si>
  <si>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</si>
  <si>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</si>
  <si>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</si>
  <si>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</si>
  <si>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</si>
  <si>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</si>
  <si>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</si>
  <si>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</si>
  <si>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</si>
  <si>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</si>
  <si>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</si>
  <si>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</si>
  <si>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</si>
  <si>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</si>
  <si>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</si>
  <si>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</si>
  <si>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</si>
  <si>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</si>
  <si>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</si>
  <si>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</si>
  <si>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</si>
  <si>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</si>
  <si>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</si>
  <si>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</si>
  <si>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</si>
  <si>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</si>
  <si>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</si>
  <si>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</si>
  <si>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</si>
  <si>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</si>
  <si>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</si>
  <si>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</si>
  <si>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</si>
  <si>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</si>
  <si>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</si>
  <si>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</si>
  <si>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</si>
  <si>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</si>
  <si>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</si>
  <si>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</si>
  <si>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</si>
  <si>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</si>
  <si>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</si>
  <si>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</si>
  <si>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</si>
  <si>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</si>
  <si>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</si>
  <si>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</si>
  <si>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</si>
  <si>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</si>
  <si>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</si>
  <si>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</si>
  <si>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</si>
  <si>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</si>
  <si>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</si>
  <si>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</si>
  <si>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</si>
  <si>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</si>
  <si>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</si>
  <si>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</si>
  <si>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</si>
  <si>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</si>
  <si>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</si>
  <si>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</si>
  <si>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</si>
  <si>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</si>
  <si>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</si>
  <si>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</si>
  <si>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</si>
  <si>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</si>
  <si>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</si>
  <si>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</si>
  <si>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</si>
  <si>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</si>
  <si>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</si>
  <si>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</si>
  <si>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</si>
  <si>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</si>
  <si>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</si>
  <si>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</si>
  <si>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</si>
  <si>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</si>
  <si>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</si>
  <si>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</si>
  <si>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</si>
  <si>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</si>
  <si>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</si>
  <si>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</si>
  <si>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</si>
  <si>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</si>
  <si>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</si>
  <si>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</si>
  <si>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</si>
  <si>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</si>
  <si>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</si>
  <si>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</si>
  <si>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</si>
  <si>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</si>
  <si>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</si>
  <si>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</si>
  <si>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</si>
  <si>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</si>
  <si>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</si>
  <si>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</si>
  <si>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</si>
  <si>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</si>
  <si>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</si>
  <si>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</si>
  <si>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</si>
  <si>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</si>
  <si>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</si>
  <si>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</si>
  <si>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</si>
  <si>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</si>
  <si>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</si>
  <si>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</si>
  <si>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</si>
  <si>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</si>
  <si>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</si>
  <si>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</si>
  <si>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</si>
  <si>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</si>
  <si>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</si>
  <si>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</si>
  <si>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</si>
  <si>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</si>
  <si>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</si>
  <si>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</si>
  <si>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</si>
  <si>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</si>
  <si>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</si>
  <si>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</si>
  <si>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</si>
  <si>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</si>
  <si>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</si>
  <si>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</si>
  <si>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</si>
  <si>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</si>
  <si>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</si>
  <si>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</si>
  <si>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</si>
  <si>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</si>
  <si>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</si>
  <si>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</si>
  <si>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</si>
  <si>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</si>
  <si>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</si>
  <si>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</si>
  <si>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</si>
  <si>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</si>
  <si>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</si>
  <si>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</si>
  <si>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</si>
  <si>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</si>
  <si>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</si>
  <si>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</si>
  <si>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</si>
  <si>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</si>
  <si>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</si>
  <si>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</si>
  <si>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</si>
  <si>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</si>
  <si>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</si>
  <si>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</si>
  <si>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</si>
  <si>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</si>
  <si>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</si>
  <si>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</si>
  <si>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</si>
  <si>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</si>
  <si>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</si>
  <si>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</si>
  <si>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</si>
  <si>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</si>
  <si>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</si>
  <si>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</si>
  <si>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</si>
  <si>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</si>
  <si>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</si>
  <si>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</si>
  <si>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</si>
  <si>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</si>
  <si>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</si>
  <si>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</si>
  <si>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</si>
  <si>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</si>
  <si>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</si>
  <si>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</si>
  <si>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</si>
  <si>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</si>
  <si>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</si>
  <si>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</si>
  <si>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</si>
  <si>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</si>
  <si>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</si>
  <si>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</si>
  <si>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</si>
  <si>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</si>
  <si>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</si>
  <si>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</si>
  <si>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</si>
  <si>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</si>
  <si>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</si>
  <si>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</si>
  <si>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</si>
  <si>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</si>
  <si>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</si>
  <si>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</si>
  <si>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</si>
  <si>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</si>
  <si>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</si>
  <si>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</si>
  <si>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</si>
  <si>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</si>
  <si>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</si>
  <si>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</si>
  <si>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</si>
  <si>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</si>
  <si>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</si>
  <si>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</si>
  <si>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</si>
  <si>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</si>
  <si>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</si>
  <si>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</si>
  <si>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</si>
  <si>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</si>
  <si>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</si>
  <si>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</si>
  <si>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</si>
  <si>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</si>
  <si>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</si>
  <si>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</si>
  <si>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</si>
  <si>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</si>
  <si>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</si>
  <si>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</si>
  <si>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</si>
  <si>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</si>
  <si>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</si>
  <si>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</si>
  <si>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</si>
  <si>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</si>
  <si>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</si>
  <si>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</si>
  <si>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</si>
  <si>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</si>
  <si>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</si>
  <si>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</si>
  <si>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</si>
  <si>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</si>
  <si>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</si>
  <si>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</si>
  <si>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</si>
  <si>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</si>
  <si>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</si>
  <si>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</si>
  <si>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</si>
  <si>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</si>
  <si>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</si>
  <si>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</si>
  <si>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</si>
  <si>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</si>
  <si>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</si>
  <si>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</si>
  <si>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</si>
  <si>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</si>
  <si>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</si>
  <si>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</si>
  <si>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</si>
  <si>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</si>
  <si>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</si>
  <si>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</si>
  <si>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</si>
  <si>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</si>
  <si>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</si>
  <si>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</si>
  <si>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</si>
  <si>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</si>
  <si>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</si>
  <si>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</si>
  <si>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</si>
  <si>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</si>
  <si>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</si>
  <si>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</si>
  <si>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</si>
  <si>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</si>
  <si>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</si>
  <si>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</si>
  <si>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</si>
  <si>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</si>
  <si>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</si>
  <si>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</si>
  <si>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</si>
  <si>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</si>
  <si>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</si>
  <si>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</si>
  <si>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</si>
  <si>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</si>
  <si>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</si>
  <si>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</si>
  <si>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</si>
  <si>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</si>
  <si>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</si>
  <si>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</si>
  <si>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</si>
  <si>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</si>
  <si>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</si>
  <si>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</si>
  <si>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</si>
  <si>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</si>
  <si>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</si>
  <si>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</si>
  <si>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</si>
  <si>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</si>
  <si>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</si>
  <si>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</si>
  <si>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</si>
  <si>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</si>
  <si>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</si>
  <si>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</si>
  <si>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</si>
  <si>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</si>
  <si>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</si>
  <si>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</si>
  <si>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</si>
  <si>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</si>
  <si>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</si>
  <si>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</si>
  <si>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</si>
  <si>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</si>
  <si>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</si>
  <si>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</si>
  <si>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</si>
  <si>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</si>
  <si>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</si>
  <si>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</si>
  <si>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</si>
  <si>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</si>
  <si>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</si>
  <si>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</si>
  <si>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</si>
  <si>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</si>
  <si>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</si>
  <si>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</si>
  <si>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</si>
  <si>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</si>
  <si>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</si>
  <si>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</si>
  <si>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</si>
  <si>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</si>
  <si>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</si>
  <si>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</si>
  <si>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</si>
  <si>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</si>
  <si>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</si>
  <si>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</si>
  <si>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</si>
  <si>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</si>
  <si>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</si>
  <si>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</si>
  <si>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</si>
  <si>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</si>
  <si>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</si>
  <si>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</si>
  <si>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</si>
  <si>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</si>
  <si>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</si>
  <si>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</si>
  <si>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</si>
  <si>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</si>
  <si>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</si>
  <si>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</si>
  <si>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</si>
  <si>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</si>
  <si>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</si>
  <si>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</si>
  <si>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</si>
  <si>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</si>
  <si>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</si>
  <si>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</si>
  <si>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</si>
  <si>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</si>
  <si>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</si>
  <si>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</si>
  <si>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</si>
  <si>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</si>
  <si>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</si>
  <si>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</si>
  <si>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</si>
  <si>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</si>
  <si>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</si>
  <si>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</si>
  <si>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</si>
  <si>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</si>
  <si>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</si>
  <si>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</si>
  <si>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</si>
  <si>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</si>
  <si>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</si>
  <si>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</si>
  <si>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</si>
  <si>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</si>
  <si>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</si>
  <si>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</si>
  <si>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</si>
  <si>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</si>
  <si>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</si>
  <si>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</si>
  <si>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</si>
  <si>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</si>
  <si>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</si>
  <si>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</si>
  <si>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</si>
  <si>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</si>
  <si>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</si>
  <si>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</si>
  <si>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</si>
  <si>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</si>
  <si>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</si>
  <si>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</si>
  <si>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</si>
  <si>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</si>
  <si>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</si>
  <si>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</si>
  <si>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</si>
  <si>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</si>
  <si>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</si>
  <si>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</si>
  <si>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</si>
  <si>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</si>
  <si>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</si>
  <si>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</si>
  <si>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</si>
  <si>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</si>
  <si>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</si>
  <si>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</si>
  <si>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</si>
  <si>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</si>
  <si>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</si>
  <si>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</si>
  <si>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</si>
  <si>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</si>
  <si>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</si>
  <si>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</si>
  <si>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</si>
  <si>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</si>
  <si>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</si>
  <si>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</si>
  <si>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</si>
  <si>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</si>
  <si>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</si>
  <si>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</si>
  <si>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</si>
  <si>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</si>
  <si>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</si>
  <si>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</si>
  <si>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</si>
  <si>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</si>
  <si>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</si>
  <si>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</si>
  <si>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</si>
  <si>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</si>
  <si>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</si>
  <si>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</si>
  <si>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</si>
  <si>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</si>
  <si>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</si>
  <si>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</si>
  <si>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</si>
  <si>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</si>
  <si>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</si>
  <si>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</si>
  <si>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</si>
  <si>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</si>
  <si>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</si>
  <si>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</si>
  <si>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</si>
  <si>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</si>
  <si>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</si>
  <si>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</si>
  <si>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</si>
  <si>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</si>
  <si>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</si>
  <si>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</si>
  <si>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</si>
  <si>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</si>
  <si>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</si>
  <si>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</si>
  <si>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</si>
  <si>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</si>
  <si>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</si>
  <si>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</si>
  <si>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</si>
  <si>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</si>
  <si>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</si>
  <si>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</si>
  <si>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</si>
  <si>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</si>
  <si>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</si>
  <si>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</si>
  <si>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</si>
  <si>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</si>
  <si>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</si>
  <si>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</si>
  <si>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</si>
  <si>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</si>
  <si>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</si>
  <si>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</si>
  <si>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</si>
  <si>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</si>
  <si>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</si>
  <si>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</si>
  <si>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</si>
  <si>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</si>
  <si>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</si>
  <si>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</si>
  <si>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</si>
  <si>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</si>
  <si>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</si>
  <si>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</si>
  <si>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</si>
  <si>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</si>
  <si>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</si>
  <si>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</si>
  <si>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</si>
  <si>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</si>
  <si>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</si>
  <si>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</si>
  <si>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</si>
  <si>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</si>
  <si>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</si>
  <si>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</si>
  <si>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</si>
  <si>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</si>
  <si>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</si>
  <si>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</si>
  <si>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</si>
  <si>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</si>
  <si>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</si>
  <si>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</si>
  <si>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</si>
  <si>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</si>
  <si>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</si>
  <si>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</si>
  <si>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</si>
  <si>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</si>
  <si>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</si>
  <si>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</si>
  <si>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</si>
  <si>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</si>
  <si>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</si>
  <si>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</si>
  <si>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</si>
  <si>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</si>
  <si>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</si>
  <si>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</si>
  <si>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</si>
  <si>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</si>
  <si>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</si>
  <si>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</si>
  <si>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</si>
  <si>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</si>
  <si>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</si>
  <si>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</si>
  <si>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</si>
  <si>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</si>
  <si>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</si>
  <si>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</si>
  <si>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</si>
  <si>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</si>
  <si>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</si>
  <si>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</si>
  <si>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</si>
  <si>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</si>
  <si>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</si>
  <si>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</si>
  <si>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</si>
  <si>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</si>
  <si>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</si>
  <si>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</si>
  <si>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</si>
  <si>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</si>
  <si>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</si>
  <si>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</si>
  <si>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</si>
  <si>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</si>
  <si>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</si>
  <si>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</si>
  <si>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</si>
  <si>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</si>
  <si>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</si>
  <si>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</si>
  <si>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</si>
  <si>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</si>
  <si>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</si>
  <si>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</si>
  <si>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</si>
  <si>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</si>
  <si>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</si>
  <si>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</si>
  <si>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</si>
  <si>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</si>
  <si>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</si>
  <si>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</si>
  <si>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</si>
  <si>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</si>
  <si>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</si>
  <si>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</si>
  <si>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</si>
  <si>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</si>
  <si>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</si>
  <si>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</si>
  <si>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</si>
  <si>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</si>
  <si>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</si>
  <si>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</si>
  <si>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</si>
  <si>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</si>
  <si>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</si>
  <si>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</si>
  <si>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</si>
  <si>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</si>
  <si>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</si>
  <si>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</si>
  <si>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</si>
  <si>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</si>
  <si>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</si>
  <si>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</si>
  <si>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</si>
  <si>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</si>
  <si>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</si>
  <si>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</si>
  <si>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</si>
  <si>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</si>
  <si>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</si>
  <si>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</si>
  <si>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</si>
  <si>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</si>
  <si>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</si>
  <si>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</si>
  <si>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</si>
  <si>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</si>
  <si>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</si>
  <si>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</si>
  <si>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</si>
  <si>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</si>
  <si>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</si>
  <si>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</si>
  <si>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</si>
  <si>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</si>
  <si>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</si>
  <si>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</si>
  <si>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</si>
  <si>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</si>
  <si>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</si>
  <si>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</si>
  <si>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</si>
  <si>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</si>
  <si>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</si>
  <si>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</si>
  <si>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</si>
  <si>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</si>
  <si>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</si>
  <si>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</si>
  <si>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</si>
  <si>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</si>
  <si>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</si>
  <si>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</si>
  <si>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</si>
  <si>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</si>
  <si>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</si>
  <si>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</si>
  <si>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</si>
  <si>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</si>
  <si>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</si>
  <si>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</si>
  <si>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</si>
  <si>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</si>
  <si>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</si>
  <si>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</si>
  <si>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</si>
  <si>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</si>
  <si>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</si>
  <si>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</si>
  <si>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</si>
  <si>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</si>
  <si>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</si>
  <si>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</si>
  <si>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</si>
  <si>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</si>
  <si>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</si>
  <si>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</si>
  <si>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</si>
  <si>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</si>
  <si>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</si>
  <si>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</si>
  <si>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</si>
  <si>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</si>
  <si>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</si>
  <si>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</si>
  <si>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</si>
  <si>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</si>
  <si>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</si>
  <si>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</si>
  <si>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</si>
  <si>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</si>
  <si>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</si>
  <si>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</si>
  <si>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</si>
  <si>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</si>
  <si>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</si>
  <si>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</si>
  <si>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</si>
  <si>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</si>
  <si>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</si>
  <si>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</si>
  <si>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</si>
  <si>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</si>
  <si>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</si>
  <si>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</si>
  <si>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</si>
  <si>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</si>
  <si>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</si>
  <si>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</si>
  <si>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</si>
  <si>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</si>
  <si>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</si>
  <si>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</si>
  <si>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</si>
  <si>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</si>
  <si>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</si>
  <si>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</si>
  <si>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</si>
  <si>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</si>
  <si>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</si>
  <si>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</si>
  <si>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</si>
  <si>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</si>
  <si>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</si>
  <si>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</si>
  <si>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</si>
  <si>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</si>
  <si>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</si>
  <si>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</si>
  <si>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</si>
  <si>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</si>
  <si>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</si>
  <si>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</si>
  <si>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</si>
  <si>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</si>
  <si>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</si>
  <si>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</si>
  <si>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</si>
  <si>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</si>
  <si>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</si>
  <si>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</si>
  <si>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</si>
  <si>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</si>
  <si>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</si>
  <si>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</si>
  <si>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</si>
  <si>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</si>
  <si>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</si>
  <si>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</si>
  <si>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</si>
  <si>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</si>
  <si>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</si>
  <si>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</si>
  <si>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</si>
  <si>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</si>
  <si>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</si>
  <si>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</si>
  <si>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</si>
  <si>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</si>
  <si>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</si>
  <si>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</si>
  <si>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</si>
  <si>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</si>
  <si>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</si>
  <si>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</si>
  <si>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</si>
  <si>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</si>
  <si>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</si>
  <si>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</si>
  <si>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</si>
  <si>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</si>
  <si>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</si>
  <si>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</si>
  <si>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</si>
  <si>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</si>
  <si>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</si>
  <si>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</si>
  <si>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</si>
  <si>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</si>
  <si>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</si>
  <si>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</si>
  <si>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</si>
  <si>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</si>
  <si>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</si>
  <si>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</si>
  <si>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</si>
  <si>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</si>
  <si>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</si>
  <si>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</si>
  <si>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</si>
  <si>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</si>
  <si>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</si>
  <si>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</si>
  <si>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</si>
  <si>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</si>
  <si>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</si>
  <si>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</si>
  <si>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</si>
  <si>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</si>
  <si>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</si>
  <si>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</si>
  <si>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</si>
  <si>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</si>
  <si>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</si>
  <si>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</si>
  <si>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</si>
  <si>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</si>
  <si>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</si>
  <si>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</si>
  <si>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</si>
  <si>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</si>
  <si>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</si>
  <si>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</si>
  <si>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</si>
  <si>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</si>
  <si>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</si>
  <si>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</si>
  <si>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</si>
  <si>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</si>
  <si>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</si>
  <si>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</si>
  <si>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</si>
  <si>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</si>
  <si>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</si>
  <si>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</si>
  <si>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</si>
  <si>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</si>
  <si>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</si>
  <si>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</si>
  <si>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</si>
  <si>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</si>
  <si>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</si>
  <si>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</si>
  <si>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</si>
  <si>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</si>
  <si>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</si>
  <si>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</si>
  <si>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</si>
  <si>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</si>
  <si>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</si>
  <si>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</si>
  <si>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</si>
  <si>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</si>
  <si>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</si>
  <si>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</si>
  <si>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</si>
  <si>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</si>
  <si>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</si>
  <si>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</si>
  <si>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</si>
  <si>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</si>
  <si>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</si>
  <si>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</si>
  <si>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</si>
  <si>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</si>
  <si>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</si>
  <si>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</si>
  <si>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</si>
  <si>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</si>
  <si>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</si>
  <si>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</si>
  <si>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</si>
  <si>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</si>
  <si>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</si>
  <si>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</si>
  <si>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</si>
  <si>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</si>
  <si>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</si>
  <si>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</si>
  <si>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</si>
  <si>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</si>
  <si>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</si>
  <si>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</si>
  <si>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</si>
  <si>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</si>
  <si>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</si>
  <si>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</si>
  <si>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</si>
  <si>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</si>
  <si>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</si>
  <si>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</si>
  <si>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</si>
  <si>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</si>
  <si>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</si>
  <si>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</si>
  <si>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</si>
  <si>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</si>
  <si>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</si>
  <si>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</si>
  <si>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</si>
  <si>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</si>
  <si>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</si>
  <si>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</si>
  <si>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</si>
  <si>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</si>
  <si>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</si>
  <si>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</si>
  <si>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</si>
  <si>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</si>
  <si>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</si>
  <si>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</si>
  <si>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</si>
  <si>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</si>
  <si>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</si>
  <si>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</si>
  <si>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</si>
  <si>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</si>
  <si>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</si>
  <si>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</si>
  <si>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</si>
  <si>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</si>
  <si>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</si>
  <si>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</si>
  <si>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</si>
  <si>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</si>
  <si>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</si>
  <si>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</si>
  <si>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</si>
  <si>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</si>
  <si>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</si>
  <si>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</si>
  <si>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</si>
  <si>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</si>
  <si>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</si>
  <si>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</si>
  <si>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</si>
  <si>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</si>
  <si>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</si>
  <si>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</si>
  <si>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</si>
  <si>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</si>
  <si>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</si>
  <si>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</si>
  <si>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</si>
  <si>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</si>
  <si>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</si>
  <si>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</si>
  <si>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</si>
  <si>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</si>
  <si>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</si>
  <si>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</si>
  <si>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</si>
  <si>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</si>
  <si>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</si>
  <si>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</si>
  <si>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</si>
  <si>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</si>
  <si>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</si>
  <si>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</si>
  <si>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</si>
  <si>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</si>
  <si>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</si>
  <si>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</si>
  <si>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</si>
  <si>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</si>
  <si>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</si>
  <si>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</si>
  <si>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</si>
  <si>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</si>
  <si>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</si>
  <si>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</si>
  <si>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</si>
  <si>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</si>
  <si>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</si>
  <si>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</si>
  <si>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</si>
  <si>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</si>
  <si>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</si>
  <si>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</si>
  <si>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</si>
  <si>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</si>
  <si>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</si>
  <si>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</si>
  <si>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</si>
  <si>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</si>
  <si>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</si>
  <si>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</si>
  <si>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</si>
  <si>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</si>
  <si>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</si>
  <si>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</si>
  <si>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</si>
  <si>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</si>
  <si>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</si>
  <si>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</si>
  <si>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</si>
  <si>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</si>
  <si>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</si>
  <si>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</si>
  <si>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</si>
  <si>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</si>
  <si>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</si>
  <si>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</si>
  <si>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</si>
  <si>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</si>
  <si>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</si>
  <si>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</si>
  <si>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</si>
  <si>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</si>
  <si>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</si>
  <si>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</si>
  <si>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</si>
  <si>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</si>
  <si>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</si>
  <si>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</si>
  <si>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</si>
  <si>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</si>
  <si>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</si>
  <si>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</si>
  <si>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</si>
  <si>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</si>
  <si>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</si>
  <si>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</si>
  <si>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</si>
  <si>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</si>
  <si>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</si>
  <si>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</si>
  <si>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</si>
  <si>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</si>
  <si>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</si>
  <si>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</si>
  <si>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</si>
  <si>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</si>
  <si>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</si>
  <si>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</si>
  <si>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</si>
  <si>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</si>
  <si>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</si>
  <si>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</si>
  <si>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</si>
  <si>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</si>
  <si>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</si>
  <si>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</si>
  <si>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</si>
  <si>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</si>
  <si>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</si>
  <si>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</si>
  <si>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</si>
  <si>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</si>
  <si>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</si>
  <si>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</si>
  <si>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</si>
  <si>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</si>
  <si>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</si>
  <si>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</si>
  <si>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</si>
  <si>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</si>
  <si>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</si>
  <si>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</si>
  <si>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</si>
  <si>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</si>
  <si>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</si>
  <si>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</si>
  <si>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</si>
  <si>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</si>
  <si>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</si>
  <si>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</si>
  <si>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</si>
  <si>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</si>
  <si>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</si>
  <si>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</si>
  <si>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</si>
  <si>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</si>
  <si>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</si>
  <si>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</si>
  <si>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</si>
  <si>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</si>
  <si>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</si>
  <si>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</si>
  <si>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</si>
  <si>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</si>
  <si>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</si>
  <si>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</si>
  <si>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</si>
  <si>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</si>
  <si>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</si>
  <si>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</si>
  <si>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</si>
  <si>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</si>
  <si>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</si>
  <si>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</si>
  <si>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</si>
  <si>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</si>
  <si>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</si>
  <si>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</si>
  <si>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</si>
  <si>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</si>
  <si>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</si>
  <si>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</si>
  <si>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</si>
  <si>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</si>
  <si>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</si>
  <si>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</si>
  <si>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</si>
  <si>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</si>
  <si>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</si>
  <si>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</si>
  <si>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</si>
  <si>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</si>
  <si>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</si>
  <si>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</si>
  <si>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</si>
  <si>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</si>
  <si>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</si>
  <si>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</si>
  <si>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</si>
  <si>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</si>
  <si>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</si>
  <si>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</si>
  <si>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</si>
  <si>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</si>
  <si>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</si>
  <si>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</si>
  <si>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</si>
  <si>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</si>
  <si>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</si>
  <si>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</si>
  <si>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</si>
  <si>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</si>
  <si>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</si>
  <si>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</si>
  <si>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</si>
  <si>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</si>
  <si>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</si>
  <si>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</si>
  <si>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</si>
  <si>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</si>
  <si>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</si>
  <si>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</si>
  <si>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</si>
  <si>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</si>
  <si>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</si>
  <si>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</si>
  <si>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</si>
  <si>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</si>
  <si>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</si>
  <si>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</si>
  <si>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</si>
  <si>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</si>
  <si>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</si>
  <si>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</si>
  <si>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</si>
  <si>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</si>
  <si>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</si>
  <si>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</si>
  <si>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</si>
  <si>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</si>
  <si>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</si>
  <si>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</si>
  <si>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</si>
  <si>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</si>
  <si>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</si>
  <si>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</si>
  <si>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</si>
  <si>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</si>
  <si>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</si>
  <si>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</si>
  <si>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</si>
  <si>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</si>
  <si>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</si>
  <si>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</si>
  <si>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</si>
  <si>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</si>
  <si>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</si>
  <si>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</si>
  <si>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</si>
  <si>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</si>
  <si>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</si>
  <si>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</si>
  <si>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</si>
  <si>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</si>
  <si>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</si>
  <si>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</si>
  <si>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</si>
  <si>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</si>
  <si>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</si>
  <si>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</si>
  <si>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</si>
  <si>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</si>
  <si>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</si>
  <si>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</si>
  <si>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</si>
  <si>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</si>
  <si>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</si>
  <si>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</si>
  <si>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</si>
  <si>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</si>
  <si>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</si>
  <si>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</si>
  <si>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</si>
  <si>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</si>
  <si>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</si>
  <si>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</si>
  <si>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</si>
  <si>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</si>
  <si>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</si>
  <si>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</si>
  <si>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</si>
  <si>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</si>
  <si>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</si>
  <si>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</si>
  <si>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</si>
  <si>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</si>
  <si>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</si>
  <si>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</si>
  <si>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</si>
  <si>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</si>
  <si>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</si>
  <si>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</si>
  <si>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</si>
  <si>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</si>
  <si>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</si>
  <si>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</si>
  <si>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</si>
  <si>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</si>
  <si>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</si>
  <si>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</si>
  <si>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</si>
  <si>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</si>
  <si>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</si>
  <si>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</si>
  <si>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</si>
  <si>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</si>
  <si>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</si>
  <si>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</si>
  <si>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</si>
  <si>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</si>
  <si>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</si>
  <si>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</si>
  <si>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</si>
  <si>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</si>
  <si>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</si>
  <si>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</si>
  <si>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</si>
  <si>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</si>
  <si>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</si>
  <si>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</si>
  <si>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</si>
  <si>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</si>
  <si>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</si>
  <si>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</si>
  <si>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</si>
  <si>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</si>
  <si>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</si>
  <si>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</si>
  <si>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</si>
  <si>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</si>
  <si>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</si>
  <si>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</si>
  <si>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</si>
  <si>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</si>
  <si>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</si>
  <si>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</si>
  <si>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</si>
  <si>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</si>
  <si>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</si>
  <si>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</si>
  <si>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</si>
  <si>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</si>
  <si>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</si>
  <si>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</si>
  <si>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</si>
  <si>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</si>
  <si>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</si>
  <si>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</si>
  <si>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</si>
  <si>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</si>
  <si>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</si>
  <si>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</si>
  <si>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</si>
  <si>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</si>
  <si>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</si>
  <si>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</si>
  <si>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</si>
  <si>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</si>
  <si>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</si>
  <si>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</si>
  <si>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</si>
  <si>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</si>
  <si>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</si>
  <si>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</si>
  <si>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</si>
  <si>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</si>
  <si>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</si>
  <si>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</si>
  <si>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</si>
  <si>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</si>
  <si>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</si>
  <si>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</si>
  <si>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</si>
  <si>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</si>
  <si>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</si>
  <si>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</si>
  <si>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</si>
  <si>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</si>
  <si>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</si>
  <si>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</si>
  <si>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</si>
  <si>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</si>
  <si>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</si>
  <si>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</si>
  <si>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</si>
  <si>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</si>
  <si>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</si>
  <si>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</si>
  <si>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</si>
  <si>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</si>
  <si>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</si>
  <si>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</si>
  <si>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</si>
  <si>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</si>
  <si>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</si>
  <si>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</si>
  <si>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</si>
  <si>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</si>
  <si>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</si>
  <si>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</si>
  <si>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</si>
  <si>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</si>
  <si>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</si>
  <si>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</si>
  <si>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</si>
  <si>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</si>
  <si>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</si>
  <si>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</si>
  <si>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</si>
  <si>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</si>
  <si>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</si>
  <si>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</si>
  <si>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</si>
  <si>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</si>
  <si>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</si>
  <si>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</si>
  <si>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</si>
  <si>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</si>
  <si>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</si>
  <si>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</si>
  <si>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</si>
  <si>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</si>
  <si>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</si>
  <si>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</si>
  <si>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</si>
  <si>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</si>
  <si>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</si>
  <si>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</si>
  <si>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</si>
  <si>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</si>
  <si>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</si>
  <si>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</si>
  <si>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</si>
  <si>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</si>
  <si>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</si>
  <si>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</si>
  <si>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</si>
  <si>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</si>
  <si>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</si>
  <si>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</si>
  <si>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</si>
  <si>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</si>
  <si>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</si>
  <si>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</si>
  <si>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</si>
  <si>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</si>
  <si>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</si>
  <si>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</si>
  <si>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</si>
  <si>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</si>
  <si>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</si>
  <si>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</si>
  <si>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</si>
  <si>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</si>
  <si>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</si>
  <si>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</si>
  <si>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</si>
  <si>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</si>
  <si>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</si>
  <si>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</si>
  <si>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</si>
  <si>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</si>
  <si>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</si>
  <si>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</si>
  <si>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</si>
  <si>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</si>
  <si>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</si>
  <si>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</si>
  <si>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</si>
  <si>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</si>
  <si>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</si>
  <si>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</si>
  <si>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</si>
  <si>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</si>
  <si>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</si>
  <si>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</si>
  <si>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</si>
  <si>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</si>
  <si>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</si>
  <si>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</si>
  <si>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</si>
  <si>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</si>
  <si>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</si>
  <si>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</si>
  <si>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</si>
  <si>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</si>
  <si>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</si>
  <si>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</si>
  <si>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</si>
  <si>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</si>
  <si>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</si>
  <si>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</si>
  <si>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</si>
  <si>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</si>
  <si>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</si>
  <si>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</si>
  <si>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</si>
  <si>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</si>
  <si>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</si>
  <si>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</si>
  <si>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</si>
  <si>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</si>
  <si>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</si>
  <si>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</si>
  <si>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</si>
  <si>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</si>
  <si>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</si>
  <si>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</si>
  <si>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</si>
  <si>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</si>
  <si>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</si>
  <si>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</si>
  <si>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</si>
  <si>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</si>
  <si>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</si>
  <si>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</si>
  <si>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</si>
  <si>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</si>
  <si>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</si>
  <si>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</si>
  <si>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</si>
  <si>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</si>
  <si>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</si>
  <si>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</si>
  <si>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</si>
  <si>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</si>
  <si>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</si>
  <si>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</si>
  <si>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</si>
  <si>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</si>
  <si>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</si>
  <si>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</si>
  <si>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</si>
  <si>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</si>
  <si>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</si>
  <si>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</si>
  <si>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</si>
  <si>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</si>
  <si>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</si>
  <si>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</si>
  <si>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</si>
  <si>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</si>
  <si>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</si>
  <si>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</si>
  <si>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</si>
  <si>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</si>
  <si>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</si>
  <si>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</si>
  <si>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</si>
  <si>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</si>
  <si>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</si>
  <si>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</si>
  <si>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</si>
  <si>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</si>
  <si>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</si>
  <si>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</si>
  <si>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</si>
  <si>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</si>
  <si>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</si>
  <si>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</si>
  <si>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</si>
  <si>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</si>
  <si>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</si>
  <si>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</si>
  <si>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</si>
  <si>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</si>
  <si>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</si>
  <si>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</si>
  <si>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</si>
  <si>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</si>
  <si>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</si>
  <si>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</si>
  <si>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</si>
  <si>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</si>
  <si>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</si>
  <si>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</si>
  <si>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</si>
  <si>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</si>
  <si>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</si>
  <si>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</si>
  <si>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</si>
  <si>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</si>
  <si>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</si>
  <si>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</si>
  <si>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</si>
  <si>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</si>
  <si>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</si>
  <si>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</si>
  <si>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</si>
  <si>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</si>
  <si>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</si>
  <si>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</si>
  <si>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</si>
  <si>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</si>
  <si>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</si>
  <si>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</si>
  <si>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</si>
  <si>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</si>
  <si>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</si>
  <si>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</si>
  <si>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</si>
  <si>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</si>
  <si>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</si>
  <si>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</si>
  <si>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</si>
  <si>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</si>
  <si>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</si>
  <si>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</si>
  <si>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</si>
  <si>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</si>
  <si>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</si>
  <si>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</si>
  <si>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</si>
  <si>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</si>
  <si>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</si>
  <si>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</si>
  <si>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</si>
  <si>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</si>
  <si>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</si>
  <si>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</si>
  <si>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</si>
  <si>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</si>
  <si>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</si>
  <si>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</si>
  <si>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</si>
  <si>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</si>
  <si>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</si>
  <si>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</si>
  <si>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</si>
  <si>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</si>
  <si>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</si>
  <si>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</si>
  <si>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</si>
  <si>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</si>
  <si>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</si>
  <si>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</si>
  <si>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</si>
  <si>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</si>
  <si>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</si>
  <si>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</si>
  <si>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</si>
  <si>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</si>
  <si>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</si>
  <si>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</si>
  <si>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</si>
  <si>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</si>
  <si>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</si>
  <si>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</si>
  <si>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</si>
  <si>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</si>
  <si>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</si>
  <si>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</si>
  <si>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</si>
  <si>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</si>
  <si>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</si>
  <si>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</si>
  <si>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</si>
  <si>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</si>
  <si>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</si>
  <si>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</si>
  <si>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</si>
  <si>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</si>
  <si>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</si>
  <si>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</si>
  <si>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</si>
  <si>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</si>
  <si>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</si>
  <si>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</si>
  <si>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</si>
  <si>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</si>
  <si>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</si>
  <si>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</si>
  <si>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</si>
  <si>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</si>
  <si>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</si>
  <si>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</si>
  <si>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</si>
  <si>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</si>
  <si>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</si>
  <si>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</si>
  <si>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</si>
  <si>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</si>
  <si>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</si>
  <si>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</si>
  <si>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</si>
  <si>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</si>
  <si>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</si>
  <si>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</si>
  <si>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</si>
  <si>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</si>
  <si>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</si>
  <si>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</si>
  <si>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</si>
  <si>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</si>
  <si>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</si>
  <si>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</si>
  <si>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</si>
  <si>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</si>
  <si>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</si>
  <si>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</si>
  <si>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</si>
  <si>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</si>
  <si>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</si>
  <si>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</si>
  <si>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</si>
  <si>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</si>
  <si>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</si>
  <si>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</si>
  <si>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</si>
  <si>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</si>
  <si>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</si>
  <si>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</si>
  <si>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</si>
  <si>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</si>
  <si>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</si>
  <si>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</si>
  <si>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</si>
  <si>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</si>
  <si>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</si>
  <si>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</si>
  <si>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</si>
  <si>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</si>
  <si>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</si>
  <si>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</si>
  <si>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</si>
  <si>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</si>
  <si>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</si>
  <si>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</si>
  <si>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</si>
  <si>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</si>
  <si>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</si>
  <si>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</si>
  <si>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</si>
  <si>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</si>
  <si>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</si>
  <si>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</si>
  <si>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</si>
  <si>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</si>
  <si>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</si>
  <si>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</si>
  <si>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</si>
  <si>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</si>
  <si>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</si>
  <si>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</si>
  <si>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</si>
  <si>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</si>
  <si>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</si>
  <si>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</si>
  <si>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</si>
  <si>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</si>
  <si>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</si>
  <si>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</si>
  <si>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</si>
  <si>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</si>
  <si>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</si>
  <si>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</si>
  <si>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</si>
  <si>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</si>
  <si>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</si>
  <si>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</si>
  <si>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</si>
  <si>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</si>
  <si>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</si>
  <si>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</si>
  <si>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</si>
  <si>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</si>
  <si>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</si>
  <si>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</si>
  <si>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</si>
  <si>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</si>
  <si>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</si>
  <si>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</si>
  <si>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</si>
  <si>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</si>
  <si>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</si>
  <si>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</si>
  <si>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</si>
  <si>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</si>
  <si>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</si>
  <si>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</si>
  <si>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</si>
  <si>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</si>
  <si>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</si>
  <si>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</si>
  <si>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</si>
  <si>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</si>
  <si>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</si>
  <si>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</si>
  <si>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</si>
  <si>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</si>
  <si>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</si>
  <si>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</si>
  <si>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</si>
  <si>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</si>
  <si>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</si>
  <si>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</si>
  <si>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</si>
  <si>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</si>
  <si>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</si>
  <si>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</si>
  <si>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</si>
  <si>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</si>
  <si>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</si>
  <si>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</si>
  <si>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</si>
  <si>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</si>
  <si>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</si>
  <si>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</si>
  <si>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</si>
  <si>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</si>
  <si>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</si>
  <si>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</si>
  <si>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</si>
  <si>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</si>
  <si>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</si>
  <si>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</si>
  <si>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</si>
  <si>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</si>
  <si>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</si>
  <si>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</si>
  <si>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</si>
  <si>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</si>
  <si>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</si>
  <si>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</si>
  <si>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</si>
  <si>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</si>
  <si>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</si>
  <si>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</si>
  <si>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</si>
  <si>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</si>
  <si>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</si>
  <si>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</si>
  <si>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</si>
  <si>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</si>
  <si>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</si>
  <si>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</si>
  <si>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</si>
  <si>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</si>
  <si>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</si>
  <si>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</si>
  <si>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</si>
  <si>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</si>
  <si>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</si>
  <si>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</si>
  <si>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</si>
  <si>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</si>
  <si>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</si>
  <si>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</si>
  <si>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</si>
  <si>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</si>
  <si>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</si>
  <si>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</si>
  <si>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</si>
  <si>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</si>
  <si>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</si>
  <si>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</si>
  <si>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</si>
  <si>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</si>
  <si>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</si>
  <si>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</si>
  <si>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</si>
  <si>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</si>
  <si>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</si>
  <si>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</si>
  <si>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</si>
  <si>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</si>
  <si>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</si>
  <si>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</si>
  <si>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</si>
  <si>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</si>
  <si>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</si>
  <si>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</si>
  <si>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</si>
  <si>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</si>
  <si>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</si>
  <si>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</si>
  <si>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</si>
  <si>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</si>
  <si>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</si>
  <si>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</si>
  <si>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</si>
  <si>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</si>
  <si>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</si>
  <si>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</si>
  <si>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</si>
  <si>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</si>
  <si>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</si>
  <si>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</si>
  <si>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</si>
  <si>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</si>
  <si>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</si>
  <si>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</si>
  <si>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</si>
  <si>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</si>
  <si>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</si>
  <si>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</si>
  <si>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</si>
  <si>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</si>
  <si>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</si>
  <si>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</si>
  <si>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</si>
  <si>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</si>
  <si>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</si>
  <si>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</si>
  <si>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</si>
  <si>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</si>
  <si>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</si>
  <si>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</si>
  <si>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</si>
  <si>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</si>
  <si>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</si>
  <si>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</si>
  <si>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</si>
  <si>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</si>
  <si>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</si>
  <si>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</si>
  <si>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</si>
  <si>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</si>
  <si>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</si>
  <si>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</si>
  <si>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</si>
  <si>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</si>
  <si>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</si>
  <si>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</si>
  <si>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</si>
  <si>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</si>
  <si>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</si>
  <si>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</si>
  <si>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</si>
  <si>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</si>
  <si>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</si>
  <si>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</si>
  <si>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</si>
  <si>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</si>
  <si>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</si>
  <si>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</si>
  <si>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</si>
  <si>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</si>
  <si>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</si>
  <si>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</si>
  <si>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</si>
  <si>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</si>
  <si>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</si>
  <si>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</si>
  <si>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</si>
  <si>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</si>
  <si>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</si>
  <si>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</si>
  <si>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</si>
  <si>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</si>
  <si>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</si>
  <si>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</si>
  <si>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</si>
  <si>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</si>
  <si>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</si>
  <si>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</si>
  <si>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</si>
  <si>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</si>
  <si>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</si>
  <si>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</si>
  <si>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</si>
  <si>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</si>
  <si>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</si>
  <si>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</si>
  <si>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</si>
  <si>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</si>
  <si>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</si>
  <si>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</si>
  <si>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</si>
  <si>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</si>
  <si>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</si>
  <si>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</si>
  <si>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</si>
  <si>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</si>
  <si>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</si>
  <si>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</si>
  <si>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</si>
  <si>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</si>
  <si>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</si>
  <si>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</si>
  <si>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</si>
  <si>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</si>
  <si>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</si>
  <si>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</si>
  <si>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</si>
  <si>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</si>
  <si>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</si>
  <si>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</si>
  <si>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</si>
  <si>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</si>
  <si>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</si>
  <si>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</si>
  <si>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</si>
  <si>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</si>
  <si>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</si>
  <si>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</si>
  <si>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</si>
  <si>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</si>
  <si>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</si>
  <si>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</si>
  <si>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</si>
  <si>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</si>
  <si>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</si>
  <si>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</si>
  <si>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</si>
  <si>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</si>
  <si>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</si>
  <si>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</si>
  <si>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</si>
  <si>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</si>
  <si>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</si>
  <si>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</si>
  <si>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</si>
  <si>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</si>
  <si>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</si>
  <si>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</si>
  <si>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</si>
  <si>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</si>
  <si>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</si>
  <si>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</si>
  <si>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</si>
  <si>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</si>
  <si>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</si>
  <si>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</si>
  <si>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</si>
  <si>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</si>
  <si>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</si>
  <si>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</si>
  <si>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</si>
  <si>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</si>
  <si>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</si>
  <si>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</si>
  <si>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</si>
  <si>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</si>
  <si>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</si>
  <si>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</si>
  <si>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</si>
  <si>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</si>
  <si>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</si>
  <si>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</si>
  <si>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</si>
  <si>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</si>
  <si>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</si>
  <si>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</si>
  <si>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</si>
  <si>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</si>
  <si>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</si>
  <si>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</si>
  <si>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</si>
  <si>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</si>
  <si>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</si>
  <si>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</si>
  <si>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</si>
  <si>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</si>
  <si>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</si>
  <si>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</si>
  <si>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</si>
  <si>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</si>
  <si>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</si>
  <si>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</si>
  <si>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</si>
  <si>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</si>
  <si>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</si>
  <si>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</si>
  <si>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</si>
  <si>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</si>
  <si>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</si>
  <si>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</si>
  <si>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</si>
  <si>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</si>
  <si>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</si>
  <si>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</si>
  <si>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</si>
  <si>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</si>
  <si>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</si>
  <si>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</si>
  <si>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</si>
  <si>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</si>
  <si>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</si>
  <si>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</si>
  <si>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</si>
  <si>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</si>
  <si>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</si>
  <si>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</si>
  <si>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</si>
  <si>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</si>
  <si>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</si>
  <si>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</si>
  <si>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</si>
  <si>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</si>
  <si>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</si>
  <si>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</si>
  <si>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</si>
  <si>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</si>
  <si>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</si>
  <si>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</si>
  <si>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</si>
  <si>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</si>
  <si>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</si>
  <si>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</si>
  <si>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</si>
  <si>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</si>
  <si>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</si>
  <si>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</si>
  <si>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</si>
  <si>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</si>
  <si>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</si>
  <si>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</si>
  <si>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</si>
  <si>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</si>
  <si>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</si>
  <si>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</si>
  <si>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</si>
  <si>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</si>
  <si>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</si>
  <si>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</si>
  <si>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</si>
  <si>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</si>
  <si>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</si>
  <si>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</si>
  <si>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</si>
  <si>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</si>
  <si>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</si>
  <si>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</si>
  <si>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</si>
  <si>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</si>
  <si>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</si>
  <si>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</si>
  <si>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</si>
  <si>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</si>
  <si>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</si>
  <si>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</si>
  <si>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</si>
  <si>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</si>
  <si>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</si>
  <si>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</si>
  <si>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</si>
  <si>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</si>
  <si>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</si>
  <si>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</si>
  <si>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</si>
  <si>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</si>
  <si>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</si>
  <si>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</si>
  <si>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</si>
  <si>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</si>
  <si>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</si>
  <si>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</si>
  <si>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</si>
  <si>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</si>
  <si>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</si>
  <si>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</si>
  <si>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</si>
  <si>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</si>
  <si>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</si>
  <si>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</si>
  <si>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</si>
  <si>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</si>
  <si>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</si>
  <si>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</si>
  <si>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</si>
  <si>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</si>
  <si>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</si>
  <si>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</si>
  <si>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</si>
  <si>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</si>
  <si>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</si>
  <si>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</si>
  <si>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</si>
  <si>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</si>
  <si>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</si>
  <si>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</si>
  <si>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</si>
  <si>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</si>
  <si>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</si>
  <si>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</si>
  <si>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</si>
  <si>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</si>
  <si>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</si>
  <si>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</si>
  <si>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</si>
  <si>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</si>
  <si>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</si>
  <si>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</si>
  <si>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</si>
  <si>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</si>
  <si>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</si>
  <si>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</si>
  <si>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</si>
  <si>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</si>
  <si>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</si>
  <si>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</si>
  <si>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</si>
  <si>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</si>
  <si>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</si>
  <si>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</si>
  <si>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</si>
  <si>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</si>
  <si>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</si>
  <si>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</si>
  <si>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</si>
  <si>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</si>
  <si>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</si>
  <si>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</si>
  <si>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</si>
  <si>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</si>
  <si>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</si>
  <si>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</si>
  <si>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</si>
  <si>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</si>
  <si>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</si>
  <si>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</si>
  <si>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</si>
  <si>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</si>
  <si>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</si>
  <si>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</si>
  <si>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</si>
  <si>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</si>
  <si>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</si>
  <si>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</si>
  <si>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</si>
  <si>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</si>
  <si>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</si>
  <si>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</si>
  <si>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</si>
  <si>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</si>
  <si>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</si>
  <si>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</si>
  <si>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</si>
  <si>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</si>
  <si>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</si>
  <si>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</si>
  <si>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</si>
  <si>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</si>
  <si>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</si>
  <si>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</si>
  <si>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</si>
  <si>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</si>
  <si>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</si>
  <si>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</si>
  <si>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</si>
  <si>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</si>
  <si>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</si>
  <si>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</si>
  <si>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</si>
  <si>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</si>
  <si>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</si>
  <si>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</si>
  <si>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</si>
  <si>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</si>
  <si>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</si>
  <si>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</si>
  <si>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</si>
  <si>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</si>
  <si>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</si>
  <si>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</si>
  <si>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</si>
  <si>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</si>
  <si>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</si>
  <si>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</si>
  <si>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</si>
  <si>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</si>
  <si>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</si>
  <si>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</si>
  <si>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</si>
  <si>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</si>
  <si>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</si>
  <si>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</si>
  <si>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</si>
  <si>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</si>
  <si>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</si>
  <si>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</si>
  <si>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</si>
  <si>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</si>
  <si>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</si>
  <si>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</si>
  <si>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</si>
  <si>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</si>
  <si>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</si>
  <si>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</si>
  <si>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</si>
  <si>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</si>
  <si>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</si>
  <si>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</si>
  <si>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</si>
  <si>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</si>
  <si>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</si>
  <si>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</si>
  <si>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</si>
  <si>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</si>
  <si>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</si>
  <si>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</si>
  <si>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</si>
  <si>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</si>
  <si>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</si>
  <si>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</si>
  <si>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</si>
  <si>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</si>
  <si>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</si>
  <si>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</si>
  <si>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</si>
  <si>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</si>
  <si>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</si>
  <si>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</si>
  <si>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</si>
  <si>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</si>
  <si>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</si>
  <si>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</si>
  <si>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</si>
  <si>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</si>
  <si>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</si>
  <si>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</si>
  <si>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</si>
  <si>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</si>
  <si>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</si>
  <si>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</si>
  <si>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</si>
  <si>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</si>
  <si>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</si>
  <si>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</si>
  <si>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</si>
  <si>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</si>
  <si>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</si>
  <si>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</si>
  <si>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</si>
  <si>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</si>
  <si>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</si>
  <si>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</si>
  <si>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</si>
  <si>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</si>
  <si>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</si>
  <si>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</si>
  <si>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</si>
  <si>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</si>
  <si>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</si>
  <si>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</si>
  <si>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</si>
  <si>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</si>
  <si>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</si>
  <si>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</si>
  <si>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</si>
  <si>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</si>
  <si>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</si>
  <si>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</si>
  <si>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</si>
  <si>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</si>
  <si>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</si>
  <si>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</si>
  <si>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</si>
  <si>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</si>
  <si>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</si>
  <si>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</si>
  <si>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</si>
  <si>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</si>
  <si>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</si>
  <si>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</si>
  <si>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</si>
  <si>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</si>
  <si>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</si>
  <si>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</si>
  <si>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</si>
  <si>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</si>
  <si>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</si>
  <si>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</si>
  <si>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</si>
  <si>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</si>
  <si>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</si>
  <si>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</si>
  <si>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</si>
  <si>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</si>
  <si>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</si>
  <si>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</si>
  <si>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</si>
  <si>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</si>
  <si>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</si>
  <si>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</si>
  <si>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</si>
  <si>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</si>
  <si>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</si>
  <si>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</si>
  <si>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</si>
  <si>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</si>
  <si>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</si>
  <si>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</si>
  <si>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</si>
  <si>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</si>
  <si>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</si>
  <si>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</si>
  <si>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</si>
  <si>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</si>
  <si>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</si>
  <si>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</si>
  <si>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</si>
  <si>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</si>
  <si>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</si>
  <si>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</si>
  <si>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</si>
  <si>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</si>
  <si>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</si>
  <si>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</si>
  <si>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</si>
  <si>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</si>
  <si>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</si>
  <si>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</si>
  <si>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</si>
  <si>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</si>
  <si>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</si>
  <si>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</si>
  <si>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</si>
  <si>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</si>
  <si>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</si>
  <si>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</si>
  <si>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</si>
  <si>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</si>
  <si>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</si>
  <si>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</si>
  <si>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</si>
  <si>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</si>
  <si>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</si>
  <si>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</si>
  <si>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</si>
  <si>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</si>
  <si>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</si>
  <si>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</si>
  <si>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</si>
  <si>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</si>
  <si>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</si>
  <si>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</si>
  <si>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</si>
  <si>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</si>
  <si>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</si>
  <si>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</si>
  <si>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</si>
  <si>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</si>
  <si>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</si>
  <si>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</si>
  <si>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</si>
  <si>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</si>
  <si>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</si>
  <si>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</si>
  <si>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</si>
  <si>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</si>
  <si>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</si>
  <si>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</si>
  <si>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</si>
  <si>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</si>
  <si>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</si>
  <si>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</si>
  <si>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</si>
  <si>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</si>
  <si>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</si>
  <si>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</si>
  <si>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</si>
  <si>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</si>
  <si>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</si>
  <si>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</si>
  <si>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</si>
  <si>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</si>
  <si>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</si>
  <si>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</si>
  <si>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</si>
  <si>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</si>
  <si>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</si>
  <si>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</si>
  <si>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</si>
  <si>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</si>
  <si>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</si>
  <si>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</si>
  <si>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</si>
  <si>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</si>
  <si>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</si>
  <si>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</si>
  <si>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</si>
  <si>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</si>
  <si>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</si>
  <si>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</si>
  <si>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</si>
  <si>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</si>
  <si>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</si>
  <si>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</si>
  <si>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</si>
  <si>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</si>
  <si>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</si>
  <si>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</si>
  <si>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</si>
  <si>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</si>
  <si>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</si>
  <si>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</si>
  <si>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</si>
  <si>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</si>
  <si>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</si>
  <si>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</si>
  <si>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</si>
  <si>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</si>
  <si>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</si>
  <si>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</si>
  <si>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</si>
  <si>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</si>
  <si>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</si>
  <si>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</si>
  <si>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</si>
  <si>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</si>
  <si>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</si>
  <si>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</si>
  <si>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</si>
  <si>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</si>
  <si>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</si>
  <si>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</si>
  <si>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</si>
  <si>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</si>
  <si>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</si>
  <si>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</si>
  <si>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</si>
  <si>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</si>
  <si>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</si>
  <si>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</si>
  <si>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</si>
  <si>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</si>
  <si>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</si>
  <si>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</si>
  <si>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</si>
  <si>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</si>
  <si>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</si>
  <si>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</si>
  <si>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</si>
  <si>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</si>
  <si>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</si>
  <si>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</si>
  <si>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</si>
  <si>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</si>
  <si>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</si>
  <si>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</si>
  <si>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</si>
  <si>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</si>
  <si>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</si>
  <si>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</si>
  <si>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</si>
  <si>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</si>
  <si>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</si>
  <si>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</si>
  <si>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</si>
  <si>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</si>
  <si>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</si>
  <si>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</si>
  <si>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</si>
  <si>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</si>
  <si>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</si>
  <si>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</si>
  <si>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</si>
  <si>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</si>
  <si>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</si>
  <si>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</si>
  <si>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</si>
  <si>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</si>
  <si>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</si>
  <si>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</si>
  <si>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</si>
  <si>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</si>
  <si>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</si>
  <si>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</si>
  <si>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</si>
  <si>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</si>
  <si>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</si>
  <si>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</si>
  <si>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</si>
  <si>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</si>
  <si>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</si>
  <si>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</si>
  <si>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</si>
  <si>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</si>
  <si>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</si>
  <si>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</si>
  <si>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</si>
  <si>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</si>
  <si>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</si>
  <si>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</si>
  <si>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</si>
  <si>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</si>
  <si>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</si>
  <si>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</si>
  <si>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</si>
  <si>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</si>
  <si>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</si>
  <si>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</si>
  <si>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</si>
  <si>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</si>
  <si>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</si>
  <si>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</si>
  <si>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</si>
  <si>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</si>
  <si>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</si>
  <si>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</si>
  <si>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</si>
  <si>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</si>
  <si>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</si>
  <si>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</si>
  <si>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</si>
  <si>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</si>
  <si>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</si>
  <si>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</si>
  <si>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</si>
  <si>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</si>
  <si>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</si>
  <si>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</si>
  <si>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</si>
  <si>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</si>
  <si>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</si>
  <si>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</si>
  <si>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</si>
  <si>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</si>
  <si>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</si>
  <si>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</si>
  <si>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</si>
  <si>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</si>
  <si>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</si>
  <si>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</si>
  <si>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</si>
  <si>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</si>
  <si>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</si>
  <si>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</si>
  <si>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</si>
  <si>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</si>
  <si>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</si>
  <si>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</si>
  <si>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</si>
  <si>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</si>
  <si>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</si>
  <si>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</si>
  <si>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</si>
  <si>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</si>
  <si>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</si>
  <si>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</si>
  <si>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</si>
  <si>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</si>
  <si>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</si>
  <si>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</si>
  <si>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</si>
  <si>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</si>
  <si>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</si>
  <si>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</si>
  <si>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</si>
  <si>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</si>
  <si>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</si>
  <si>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</si>
  <si>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</si>
  <si>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</si>
  <si>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</si>
  <si>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</si>
  <si>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</si>
  <si>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</si>
  <si>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</si>
  <si>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</si>
  <si>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</si>
  <si>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</si>
  <si>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</si>
  <si>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</si>
  <si>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</si>
  <si>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</si>
  <si>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</si>
  <si>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</si>
  <si>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</si>
  <si>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</si>
  <si>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</si>
  <si>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</si>
  <si>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</si>
  <si>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</si>
  <si>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</si>
  <si>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</si>
  <si>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</si>
  <si>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</si>
  <si>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</si>
  <si>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</si>
  <si>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</si>
  <si>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</si>
  <si>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</si>
  <si>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</si>
  <si>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</si>
  <si>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</si>
  <si>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</si>
  <si>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</si>
  <si>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</si>
  <si>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</si>
  <si>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</si>
  <si>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</si>
  <si>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</si>
  <si>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</si>
  <si>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</si>
  <si>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</si>
  <si>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</si>
  <si>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</si>
  <si>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</si>
  <si>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</si>
  <si>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</si>
  <si>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</si>
  <si>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</si>
  <si>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</si>
  <si>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</si>
  <si>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</si>
  <si>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</si>
  <si>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</si>
  <si>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</si>
  <si>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</si>
  <si>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</si>
  <si>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</si>
  <si>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</si>
  <si>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</si>
  <si>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</si>
  <si>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</si>
  <si>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</si>
  <si>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</si>
  <si>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</si>
  <si>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</si>
  <si>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</si>
  <si>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</si>
  <si>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</si>
  <si>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</si>
  <si>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</si>
  <si>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</si>
  <si>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</si>
  <si>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</si>
  <si>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</si>
  <si>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</si>
  <si>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</si>
  <si>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</si>
  <si>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</si>
  <si>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</si>
  <si>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</si>
  <si>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</si>
  <si>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</si>
  <si>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</si>
  <si>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</si>
  <si>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</si>
  <si>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</si>
  <si>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</si>
  <si>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</si>
  <si>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</si>
  <si>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</si>
  <si>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</si>
  <si>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</si>
  <si>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</si>
  <si>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</si>
  <si>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</si>
  <si>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</si>
  <si>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</si>
  <si>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</si>
  <si>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</si>
  <si>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</si>
  <si>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</si>
  <si>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</si>
  <si>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</si>
  <si>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</si>
  <si>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</si>
  <si>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</si>
  <si>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</si>
  <si>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</si>
  <si>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</si>
  <si>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</si>
  <si>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</si>
  <si>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</si>
  <si>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</si>
  <si>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</si>
  <si>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</si>
  <si>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</si>
  <si>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</si>
  <si>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</si>
  <si>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</si>
  <si>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</si>
  <si>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</si>
  <si>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</si>
  <si>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</si>
  <si>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</si>
  <si>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</si>
  <si>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</si>
  <si>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</si>
  <si>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</si>
  <si>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</si>
  <si>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</si>
  <si>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</si>
  <si>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</si>
  <si>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</si>
  <si>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</si>
  <si>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</si>
  <si>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</si>
  <si>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</si>
  <si>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</si>
  <si>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</si>
  <si>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</si>
  <si>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</si>
  <si>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</si>
  <si>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</si>
  <si>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</si>
  <si>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</si>
  <si>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</si>
  <si>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</si>
  <si>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</si>
  <si>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</si>
  <si>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</si>
  <si>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</si>
  <si>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</si>
  <si>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</si>
  <si>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</si>
  <si>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</si>
  <si>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</si>
  <si>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</si>
  <si>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</si>
  <si>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</si>
  <si>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</si>
  <si>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</si>
  <si>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</si>
  <si>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</si>
  <si>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</si>
  <si>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</si>
  <si>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</si>
  <si>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</si>
  <si>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</si>
  <si>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</si>
  <si>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</si>
  <si>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</si>
  <si>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</si>
  <si>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</si>
  <si>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</si>
  <si>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</si>
  <si>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</si>
  <si>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</si>
  <si>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</si>
  <si>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</si>
  <si>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</si>
  <si>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</si>
  <si>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</si>
  <si>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</si>
  <si>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</si>
  <si>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</si>
  <si>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</si>
  <si>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</si>
  <si>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</si>
  <si>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</si>
  <si>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</si>
  <si>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</si>
  <si>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</si>
  <si>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</si>
  <si>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</si>
  <si>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</si>
  <si>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</si>
  <si>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</si>
  <si>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</si>
  <si>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</si>
  <si>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</si>
  <si>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</si>
  <si>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</si>
  <si>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</si>
  <si>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</si>
  <si>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</si>
  <si>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</si>
  <si>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</si>
  <si>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</si>
  <si>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</si>
  <si>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</si>
  <si>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</si>
  <si>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</si>
  <si>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</si>
  <si>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</si>
  <si>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</si>
  <si>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</si>
  <si>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</si>
  <si>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</si>
  <si>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</si>
  <si>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</si>
  <si>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</si>
  <si>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</si>
  <si>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</si>
  <si>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</si>
  <si>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</si>
  <si>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</si>
  <si>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</si>
  <si>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</si>
  <si>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</si>
  <si>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</si>
  <si>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</si>
  <si>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</si>
  <si>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</si>
  <si>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</si>
  <si>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</si>
  <si>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</si>
  <si>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</si>
  <si>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</si>
  <si>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</si>
  <si>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</si>
  <si>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</si>
  <si>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</si>
  <si>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</si>
  <si>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</si>
  <si>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</si>
  <si>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</si>
  <si>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</si>
  <si>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</si>
  <si>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</si>
  <si>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</si>
  <si>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</si>
  <si>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</si>
  <si>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</si>
  <si>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</si>
  <si>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</si>
  <si>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</si>
  <si>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</si>
  <si>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</si>
  <si>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</si>
  <si>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</si>
  <si>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</si>
  <si>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</si>
  <si>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</si>
  <si>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</si>
  <si>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</si>
  <si>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</si>
  <si>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</si>
  <si>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</si>
  <si>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</si>
  <si>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</si>
  <si>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</si>
  <si>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</si>
  <si>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</si>
  <si>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</si>
  <si>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</si>
  <si>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</si>
  <si>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</si>
  <si>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</si>
  <si>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</si>
  <si>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</si>
  <si>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</si>
  <si>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</si>
  <si>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</si>
  <si>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</si>
  <si>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</si>
  <si>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</si>
  <si>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</si>
  <si>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</si>
  <si>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</si>
  <si>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</si>
  <si>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</si>
  <si>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</si>
  <si>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</si>
  <si>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</si>
  <si>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</si>
  <si>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</si>
  <si>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</si>
  <si>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</si>
  <si>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</si>
  <si>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</si>
  <si>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</si>
  <si>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</si>
  <si>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</si>
  <si>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</si>
  <si>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</si>
  <si>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</si>
  <si>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</si>
  <si>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</si>
  <si>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</si>
  <si>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</si>
  <si>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</si>
  <si>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</si>
  <si>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</si>
  <si>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</si>
  <si>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</si>
  <si>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</si>
  <si>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</si>
  <si>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</si>
  <si>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</si>
  <si>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</si>
  <si>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</si>
  <si>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</si>
  <si>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</si>
  <si>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</si>
  <si>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</si>
  <si>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</si>
  <si>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</si>
  <si>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</si>
  <si>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</si>
  <si>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</si>
  <si>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</si>
  <si>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</si>
  <si>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</si>
  <si>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</si>
  <si>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</si>
  <si>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</si>
  <si>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</si>
  <si>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</si>
  <si>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</si>
  <si>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</si>
  <si>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</si>
  <si>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</si>
  <si>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</si>
  <si>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</si>
  <si>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</si>
  <si>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</si>
  <si>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</si>
  <si>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</si>
  <si>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</si>
  <si>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</si>
  <si>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</si>
  <si>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</si>
  <si>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</si>
  <si>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</si>
  <si>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</si>
  <si>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</si>
  <si>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</si>
  <si>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</si>
  <si>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</si>
  <si>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</si>
  <si>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</si>
  <si>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</si>
  <si>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</si>
  <si>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</si>
  <si>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</si>
  <si>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</si>
  <si>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</si>
  <si>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</si>
  <si>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</si>
  <si>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</si>
  <si>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</si>
  <si>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</si>
  <si>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</si>
  <si>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</si>
  <si>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</si>
  <si>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</si>
  <si>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</si>
  <si>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</si>
  <si>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</si>
  <si>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</si>
  <si>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</si>
  <si>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</si>
  <si>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</si>
  <si>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</si>
  <si>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</si>
  <si>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</si>
  <si>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</si>
  <si>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</si>
  <si>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</si>
  <si>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</si>
  <si>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</si>
  <si>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</si>
  <si>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</si>
  <si>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</si>
  <si>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</si>
  <si>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</si>
  <si>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</si>
  <si>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</si>
  <si>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</si>
  <si>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</si>
  <si>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</si>
  <si>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</si>
  <si>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</si>
  <si>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</si>
  <si>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</si>
  <si>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</si>
  <si>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</si>
  <si>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</si>
  <si>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</si>
  <si>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</si>
  <si>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</si>
  <si>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</si>
  <si>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</si>
  <si>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</si>
  <si>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</si>
  <si>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</si>
  <si>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</si>
  <si>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</si>
  <si>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</si>
  <si>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</si>
  <si>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</si>
  <si>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</si>
  <si>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</si>
  <si>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</si>
  <si>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</si>
  <si>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</si>
  <si>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</si>
  <si>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</si>
  <si>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</si>
  <si>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</si>
  <si>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</si>
  <si>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</si>
  <si>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</si>
  <si>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</si>
  <si>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</si>
  <si>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</si>
  <si>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</si>
  <si>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</si>
  <si>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</si>
  <si>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</si>
  <si>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</si>
  <si>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</si>
  <si>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</si>
  <si>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</si>
  <si>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</si>
  <si>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</si>
  <si>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</si>
  <si>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</si>
  <si>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</si>
  <si>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</si>
  <si>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</si>
  <si>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</si>
  <si>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</si>
  <si>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</si>
  <si>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</si>
  <si>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</si>
  <si>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</si>
  <si>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</si>
  <si>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</si>
  <si>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</si>
  <si>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</si>
  <si>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</si>
  <si>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</si>
  <si>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</si>
  <si>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</si>
  <si>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</si>
  <si>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</si>
  <si>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</si>
  <si>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</si>
  <si>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</si>
  <si>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</si>
  <si>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</si>
  <si>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</si>
  <si>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</si>
  <si>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</si>
  <si>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</si>
  <si>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</si>
  <si>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</si>
  <si>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</si>
  <si>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</si>
  <si>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</si>
  <si>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</si>
  <si>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</si>
  <si>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</si>
  <si>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</si>
  <si>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</si>
  <si>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</si>
  <si>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</si>
  <si>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</si>
  <si>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</si>
  <si>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</si>
  <si>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</si>
  <si>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</si>
  <si>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</si>
  <si>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</si>
  <si>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</si>
  <si>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</si>
  <si>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</si>
  <si>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</si>
  <si>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</si>
  <si>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</si>
  <si>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</si>
  <si>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</si>
  <si>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</si>
  <si>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</si>
  <si>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</si>
  <si>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</si>
  <si>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</si>
  <si>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</si>
  <si>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</si>
  <si>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</si>
  <si>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</si>
  <si>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</si>
  <si>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</si>
  <si>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</si>
  <si>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</si>
  <si>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</si>
  <si>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</si>
  <si>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</si>
  <si>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</si>
  <si>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</si>
  <si>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</si>
  <si>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</si>
  <si>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</si>
  <si>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</si>
  <si>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</si>
  <si>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</si>
  <si>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</si>
  <si>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</si>
  <si>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</si>
  <si>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</si>
  <si>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</si>
  <si>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</si>
  <si>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</si>
  <si>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</si>
  <si>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</si>
  <si>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</si>
  <si>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</si>
  <si>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</si>
  <si>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</si>
  <si>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</si>
  <si>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</si>
  <si>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</si>
  <si>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</si>
  <si>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</si>
  <si>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</si>
  <si>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</si>
  <si>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</si>
  <si>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</si>
  <si>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</si>
  <si>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</si>
  <si>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</si>
  <si>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</si>
  <si>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</si>
  <si>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</si>
  <si>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</si>
  <si>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</si>
  <si>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</si>
  <si>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</si>
  <si>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</si>
  <si>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</si>
  <si>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</si>
  <si>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</si>
  <si>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</si>
  <si>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</si>
  <si>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</si>
  <si>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</si>
  <si>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</si>
  <si>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</si>
  <si>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</si>
  <si>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</si>
  <si>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</si>
  <si>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</si>
  <si>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</si>
  <si>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</si>
  <si>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</si>
  <si>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</si>
  <si>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</si>
  <si>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</si>
  <si>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</si>
  <si>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</si>
  <si>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</si>
  <si>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</si>
  <si>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</si>
  <si>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</si>
  <si>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</si>
  <si>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</si>
  <si>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</si>
  <si>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</si>
  <si>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</si>
  <si>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</si>
  <si>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</si>
  <si>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</si>
  <si>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</si>
  <si>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</si>
  <si>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</si>
  <si>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</si>
  <si>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</si>
  <si>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</si>
  <si>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</si>
  <si>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</si>
  <si>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</si>
  <si>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</si>
  <si>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</si>
  <si>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</si>
  <si>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</si>
  <si>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</si>
  <si>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</si>
  <si>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</si>
  <si>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</si>
  <si>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</si>
  <si>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</si>
  <si>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</si>
  <si>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</si>
  <si>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</si>
  <si>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</si>
  <si>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</si>
  <si>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</si>
  <si>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</si>
  <si>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</si>
  <si>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</si>
  <si>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</si>
  <si>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</si>
  <si>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</si>
  <si>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</si>
  <si>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</si>
  <si>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</si>
  <si>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</si>
  <si>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</si>
  <si>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</si>
  <si>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</si>
  <si>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</si>
  <si>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</si>
  <si>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</si>
  <si>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</si>
  <si>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</si>
  <si>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</si>
  <si>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</si>
  <si>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</si>
  <si>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</si>
  <si>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</si>
  <si>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</si>
  <si>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</si>
  <si>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</si>
  <si>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</si>
  <si>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</si>
  <si>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</si>
  <si>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</si>
  <si>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</si>
  <si>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</si>
  <si>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</si>
  <si>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</si>
  <si>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</si>
  <si>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</si>
  <si>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</si>
  <si>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</si>
  <si>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</si>
  <si>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</si>
  <si>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</si>
  <si>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</si>
  <si>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</si>
  <si>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</si>
  <si>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</si>
  <si>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</si>
  <si>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</si>
  <si>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</si>
  <si>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</si>
  <si>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</si>
  <si>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</si>
  <si>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</si>
  <si>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</si>
  <si>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</si>
  <si>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</si>
  <si>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</si>
  <si>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</si>
  <si>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</si>
  <si>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</si>
  <si>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</si>
  <si>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</si>
  <si>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</si>
  <si>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</si>
  <si>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</si>
  <si>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</si>
  <si>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</si>
  <si>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</si>
  <si>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</si>
  <si>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</si>
  <si>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</si>
  <si>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</si>
  <si>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</si>
  <si>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</si>
  <si>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</si>
  <si>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</si>
  <si>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</si>
  <si>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</si>
  <si>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</si>
  <si>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</si>
  <si>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</si>
  <si>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</si>
  <si>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</si>
  <si>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</si>
  <si>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</si>
  <si>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</si>
  <si>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</si>
  <si>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</si>
  <si>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</si>
  <si>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</si>
  <si>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</si>
  <si>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</si>
  <si>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</si>
  <si>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</si>
  <si>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</si>
  <si>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</si>
  <si>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</si>
  <si>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</si>
  <si>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</si>
  <si>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</si>
  <si>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</si>
  <si>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</si>
  <si>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</si>
  <si>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</si>
  <si>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</si>
  <si>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</si>
  <si>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</si>
  <si>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</si>
  <si>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</si>
  <si>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</si>
  <si>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</si>
  <si>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</si>
  <si>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</si>
  <si>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</si>
  <si>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</si>
  <si>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</si>
  <si>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</si>
  <si>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</si>
  <si>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</si>
  <si>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</si>
  <si>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</si>
  <si>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</si>
  <si>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</si>
  <si>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</si>
  <si>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</si>
  <si>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</si>
  <si>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</si>
  <si>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</si>
  <si>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</si>
  <si>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</si>
  <si>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</si>
  <si>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</si>
  <si>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</si>
  <si>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</si>
  <si>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</si>
  <si>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</si>
  <si>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</si>
  <si>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</si>
  <si>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</si>
  <si>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</si>
  <si>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</si>
  <si>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</si>
  <si>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</si>
  <si>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</si>
  <si>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</si>
  <si>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</si>
  <si>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</si>
  <si>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</si>
  <si>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</si>
  <si>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</si>
  <si>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</si>
  <si>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</si>
  <si>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</si>
  <si>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</si>
  <si>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</si>
  <si>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</si>
  <si>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</si>
  <si>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</si>
  <si>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</si>
  <si>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</si>
  <si>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</si>
  <si>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</si>
  <si>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</si>
  <si>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</si>
  <si>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</si>
  <si>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</si>
  <si>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</si>
  <si>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</si>
  <si>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</si>
  <si>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</si>
  <si>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</si>
  <si>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</si>
  <si>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</si>
  <si>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</si>
  <si>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</si>
  <si>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</si>
  <si>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</si>
  <si>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</si>
  <si>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</si>
  <si>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</si>
  <si>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</si>
  <si>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</si>
  <si>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</si>
  <si>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</si>
  <si>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</si>
  <si>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</si>
  <si>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</si>
  <si>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</si>
  <si>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</si>
  <si>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</si>
  <si>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</si>
  <si>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</si>
  <si>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</si>
  <si>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</si>
  <si>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</si>
  <si>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</si>
  <si>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</si>
  <si>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</si>
  <si>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</si>
  <si>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</si>
  <si>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</si>
  <si>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</si>
  <si>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</si>
  <si>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</si>
  <si>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</si>
  <si>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</si>
  <si>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</si>
  <si>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</si>
  <si>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</si>
  <si>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</si>
  <si>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</si>
  <si>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</si>
  <si>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</si>
  <si>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</si>
  <si>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</si>
  <si>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</si>
  <si>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</si>
  <si>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</si>
  <si>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</si>
  <si>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</si>
  <si>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</si>
  <si>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</si>
  <si>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</si>
  <si>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</si>
  <si>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</si>
  <si>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</si>
  <si>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</si>
  <si>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</si>
  <si>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</si>
  <si>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</si>
  <si>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</si>
  <si>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</si>
  <si>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</si>
  <si>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</si>
  <si>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</si>
  <si>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</si>
  <si>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</si>
  <si>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</si>
  <si>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</si>
  <si>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</si>
  <si>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</si>
  <si>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</si>
  <si>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</si>
  <si>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</si>
  <si>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</si>
  <si>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</si>
  <si>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</si>
  <si>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</si>
  <si>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</si>
  <si>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</si>
  <si>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</si>
  <si>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</si>
  <si>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</si>
  <si>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</si>
  <si>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</si>
  <si>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</si>
  <si>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</si>
  <si>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</si>
  <si>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</si>
  <si>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</si>
  <si>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</si>
  <si>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</si>
  <si>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</si>
  <si>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</si>
  <si>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</si>
  <si>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</si>
  <si>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</si>
  <si>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</si>
  <si>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</si>
  <si>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</si>
  <si>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</si>
  <si>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</si>
  <si>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</si>
  <si>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</si>
  <si>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</si>
  <si>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</si>
  <si>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</si>
  <si>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</si>
  <si>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</si>
  <si>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</si>
  <si>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</si>
  <si>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</si>
  <si>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</si>
  <si>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</si>
  <si>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</si>
  <si>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</si>
  <si>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</si>
  <si>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</si>
  <si>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</si>
  <si>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</si>
  <si>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</si>
  <si>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</si>
  <si>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</si>
  <si>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</si>
  <si>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</si>
  <si>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</si>
  <si>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</si>
  <si>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</si>
  <si>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</si>
  <si>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</si>
  <si>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</si>
  <si>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</si>
  <si>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</si>
  <si>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</si>
  <si>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</si>
  <si>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</si>
  <si>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</si>
  <si>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</si>
  <si>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</si>
  <si>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</si>
  <si>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</si>
  <si>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</si>
  <si>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</si>
  <si>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</si>
  <si>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</si>
  <si>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</si>
  <si>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</si>
  <si>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</si>
  <si>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</si>
  <si>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</si>
  <si>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</si>
  <si>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</si>
  <si>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</si>
  <si>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</si>
  <si>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</si>
  <si>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</si>
  <si>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</si>
  <si>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</si>
  <si>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</si>
  <si>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</si>
  <si>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</si>
  <si>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</si>
  <si>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</si>
  <si>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</si>
  <si>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</si>
  <si>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</si>
  <si>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</si>
  <si>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</si>
  <si>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</si>
  <si>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</si>
  <si>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</si>
  <si>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</si>
  <si>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</si>
  <si>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</si>
  <si>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</si>
  <si>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</si>
  <si>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</si>
  <si>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</si>
  <si>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</si>
  <si>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</si>
  <si>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</si>
  <si>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</si>
  <si>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</si>
  <si>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</si>
  <si>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</si>
  <si>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</si>
  <si>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</si>
  <si>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</si>
  <si>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</si>
  <si>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</si>
  <si>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</si>
  <si>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</si>
  <si>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</si>
  <si>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</si>
  <si>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</si>
  <si>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</si>
  <si>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</si>
  <si>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</si>
  <si>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</si>
  <si>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</si>
  <si>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</si>
  <si>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</si>
  <si>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</si>
  <si>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</si>
  <si>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</si>
  <si>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</si>
  <si>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</si>
  <si>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</si>
  <si>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</si>
  <si>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</si>
  <si>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</si>
  <si>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</si>
  <si>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</si>
  <si>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</si>
  <si>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</si>
  <si>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</si>
  <si>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</si>
  <si>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</si>
  <si>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</si>
  <si>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</si>
  <si>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</si>
  <si>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</si>
  <si>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</si>
  <si>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</si>
  <si>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</si>
  <si>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</si>
  <si>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</si>
  <si>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</si>
  <si>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</si>
  <si>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</si>
  <si>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</si>
  <si>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</si>
  <si>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</si>
  <si>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</si>
  <si>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</si>
  <si>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</si>
  <si>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</si>
  <si>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</si>
  <si>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</si>
  <si>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</si>
  <si>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</si>
  <si>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</si>
  <si>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</si>
  <si>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</si>
  <si>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</si>
  <si>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</si>
  <si>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</si>
  <si>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</si>
  <si>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</si>
  <si>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</si>
  <si>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</si>
  <si>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</si>
  <si>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</si>
  <si>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</si>
  <si>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</si>
  <si>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</si>
  <si>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</si>
  <si>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</si>
  <si>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</si>
  <si>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</si>
  <si>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</si>
  <si>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</si>
  <si>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</si>
  <si>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</si>
  <si>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</si>
  <si>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</si>
  <si>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</si>
  <si>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</si>
  <si>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</si>
  <si>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</si>
  <si>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</si>
  <si>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</si>
  <si>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</si>
  <si>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</si>
  <si>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</si>
  <si>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</si>
  <si>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</si>
  <si>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</si>
  <si>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</si>
  <si>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</si>
  <si>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</si>
  <si>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</si>
  <si>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</si>
  <si>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</si>
  <si>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</si>
  <si>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</si>
  <si>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</si>
  <si>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</si>
  <si>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</si>
  <si>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</si>
  <si>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</si>
  <si>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</si>
  <si>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</si>
  <si>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</si>
  <si>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</si>
  <si>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</si>
  <si>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</si>
  <si>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</si>
  <si>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</si>
  <si>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</si>
  <si>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</si>
  <si>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</si>
  <si>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</si>
  <si>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</si>
  <si>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</si>
  <si>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</si>
  <si>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</si>
  <si>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</si>
  <si>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</si>
  <si>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</si>
  <si>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</si>
  <si>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</si>
  <si>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</si>
  <si>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</si>
  <si>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</si>
  <si>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</si>
  <si>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</si>
  <si>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</si>
  <si>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</si>
  <si>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</si>
  <si>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</si>
  <si>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</si>
  <si>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</si>
  <si>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</si>
  <si>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</si>
  <si>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</si>
  <si>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</si>
  <si>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</si>
  <si>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</si>
  <si>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</si>
  <si>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</si>
  <si>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</si>
  <si>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</si>
  <si>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</si>
  <si>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</si>
  <si>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</si>
  <si>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</si>
  <si>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</si>
  <si>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</si>
  <si>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</si>
  <si>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</si>
  <si>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</si>
  <si>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</si>
  <si>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</si>
  <si>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</si>
  <si>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</si>
  <si>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</si>
  <si>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</si>
  <si>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</si>
  <si>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</si>
  <si>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</si>
  <si>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</si>
  <si>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</si>
  <si>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</si>
  <si>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</si>
  <si>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</si>
  <si>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</si>
  <si>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</si>
  <si>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</si>
  <si>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</si>
  <si>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</si>
  <si>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</si>
  <si>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</si>
  <si>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</si>
  <si>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</si>
  <si>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</si>
  <si>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</si>
  <si>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</si>
  <si>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</si>
  <si>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</si>
  <si>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</si>
  <si>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</si>
  <si>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</si>
  <si>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</si>
  <si>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</si>
  <si>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</si>
  <si>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</si>
  <si>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</si>
  <si>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</si>
  <si>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</si>
  <si>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</si>
  <si>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</si>
  <si>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</si>
  <si>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</si>
  <si>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</si>
  <si>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</si>
  <si>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</si>
  <si>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</si>
  <si>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</si>
  <si>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</si>
  <si>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</si>
  <si>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</si>
  <si>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</si>
  <si>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</si>
  <si>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</si>
  <si>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</si>
  <si>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</si>
  <si>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</si>
  <si>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</si>
  <si>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</si>
  <si>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</si>
  <si>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</si>
  <si>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</si>
  <si>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</si>
  <si>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</si>
  <si>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</si>
  <si>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</si>
  <si>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</si>
  <si>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</si>
  <si>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</si>
  <si>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</si>
  <si>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</si>
  <si>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</si>
  <si>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</si>
  <si>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</si>
  <si>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</si>
  <si>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</si>
  <si>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</si>
  <si>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</si>
  <si>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</si>
  <si>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</si>
  <si>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</si>
  <si>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</si>
  <si>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</si>
  <si>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</si>
  <si>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</si>
  <si>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</si>
  <si>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</si>
  <si>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</si>
  <si>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</si>
  <si>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</si>
  <si>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</si>
  <si>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</si>
  <si>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</si>
  <si>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</si>
  <si>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</si>
  <si>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</si>
  <si>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</si>
  <si>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</si>
  <si>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</si>
  <si>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</si>
  <si>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</si>
  <si>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</si>
  <si>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</si>
  <si>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</si>
  <si>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</si>
  <si>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</si>
  <si>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</si>
  <si>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</si>
  <si>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</si>
  <si>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</si>
  <si>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</si>
  <si>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</si>
  <si>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</si>
  <si>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</si>
  <si>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</si>
  <si>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</si>
  <si>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</si>
  <si>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</si>
  <si>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</si>
  <si>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</si>
  <si>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</si>
  <si>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</si>
  <si>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</si>
  <si>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</si>
  <si>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</si>
  <si>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</si>
  <si>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</si>
  <si>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</si>
  <si>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</si>
  <si>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</si>
  <si>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</si>
  <si>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</si>
  <si>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</si>
  <si>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</si>
  <si>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</si>
  <si>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</si>
  <si>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</si>
  <si>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</si>
  <si>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</si>
  <si>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</si>
  <si>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</si>
  <si>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</si>
  <si>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</si>
  <si>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</si>
  <si>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</si>
  <si>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</si>
  <si>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</si>
  <si>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</si>
  <si>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</si>
  <si>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</si>
  <si>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</si>
  <si>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</si>
  <si>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</si>
  <si>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</si>
  <si>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</si>
  <si>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</si>
  <si>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</si>
  <si>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</si>
  <si>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</si>
  <si>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</si>
  <si>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</si>
  <si>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</si>
  <si>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</si>
  <si>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</si>
  <si>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</si>
  <si>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</si>
  <si>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</si>
  <si>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</si>
  <si>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</si>
  <si>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</si>
  <si>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</si>
  <si>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</si>
  <si>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</si>
  <si>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</si>
  <si>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</si>
  <si>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</si>
  <si>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</si>
  <si>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</si>
  <si>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</si>
  <si>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</si>
  <si>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</si>
  <si>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</si>
  <si>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</si>
  <si>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</si>
  <si>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</si>
  <si>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</si>
  <si>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</si>
  <si>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</si>
  <si>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</si>
  <si>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</si>
  <si>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</si>
  <si>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</si>
  <si>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</si>
  <si>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</si>
  <si>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</si>
  <si>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</si>
  <si>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</si>
  <si>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</si>
  <si>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</si>
  <si>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</si>
  <si>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</si>
  <si>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</si>
  <si>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</si>
  <si>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</si>
  <si>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</si>
  <si>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</si>
  <si>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</si>
  <si>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</si>
  <si>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</si>
  <si>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</si>
  <si>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</si>
  <si>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</si>
  <si>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</si>
  <si>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</si>
  <si>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</si>
  <si>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</si>
  <si>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</si>
  <si>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</si>
  <si>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</si>
  <si>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</si>
  <si>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</si>
  <si>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</si>
  <si>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</si>
  <si>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</si>
  <si>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</si>
  <si>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</si>
  <si>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</si>
  <si>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</si>
  <si>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</si>
  <si>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</si>
  <si>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</si>
  <si>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</si>
  <si>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</si>
  <si>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</si>
  <si>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</si>
  <si>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</si>
  <si>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</si>
  <si>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</si>
  <si>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</si>
  <si>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</si>
  <si>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</si>
  <si>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</si>
  <si>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</si>
  <si>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</si>
  <si>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</si>
  <si>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</si>
  <si>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</si>
  <si>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</si>
  <si>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</si>
  <si>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</si>
  <si>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</si>
  <si>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</si>
  <si>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</si>
  <si>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</si>
  <si>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</si>
  <si>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</si>
  <si>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</si>
  <si>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</si>
  <si>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</si>
  <si>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</si>
  <si>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</si>
  <si>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</si>
  <si>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</si>
  <si>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</si>
  <si>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</si>
  <si>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</si>
  <si>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</si>
  <si>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</si>
  <si>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</si>
  <si>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</si>
  <si>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</si>
  <si>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</si>
  <si>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</si>
  <si>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</si>
  <si>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</si>
  <si>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</si>
  <si>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</si>
  <si>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</si>
  <si>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</si>
  <si>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</si>
  <si>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</si>
  <si>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</si>
  <si>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</si>
  <si>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</si>
  <si>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</si>
  <si>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</si>
  <si>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</si>
  <si>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</si>
  <si>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</si>
  <si>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</si>
  <si>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</si>
  <si>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</si>
  <si>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</si>
  <si>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</si>
  <si>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</si>
  <si>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</si>
  <si>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</si>
  <si>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</si>
  <si>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</si>
  <si>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</si>
  <si>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</si>
  <si>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</si>
  <si>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</si>
  <si>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</si>
  <si>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</si>
  <si>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</si>
  <si>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</si>
  <si>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</si>
  <si>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</si>
  <si>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</si>
  <si>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</si>
  <si>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</si>
  <si>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</si>
  <si>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</si>
  <si>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</si>
  <si>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</si>
  <si>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</si>
  <si>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</si>
  <si>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</si>
  <si>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</si>
  <si>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</si>
  <si>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</si>
  <si>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</si>
  <si>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</si>
  <si>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</si>
  <si>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</si>
  <si>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</si>
  <si>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</si>
  <si>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</si>
  <si>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</si>
  <si>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</si>
  <si>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</si>
  <si>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</si>
  <si>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</si>
  <si>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</si>
  <si>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</si>
  <si>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</si>
  <si>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</si>
  <si>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</si>
  <si>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</si>
  <si>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</si>
  <si>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</si>
  <si>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</si>
  <si>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</si>
  <si>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</si>
  <si>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</si>
  <si>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</si>
  <si>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</si>
  <si>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</si>
  <si>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</si>
  <si>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</si>
  <si>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</si>
  <si>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</si>
  <si>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</si>
  <si>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</si>
  <si>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</si>
  <si>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</si>
  <si>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</si>
  <si>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</si>
  <si>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</si>
  <si>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</si>
  <si>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</si>
  <si>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</si>
  <si>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</si>
  <si>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</si>
  <si>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</si>
  <si>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</si>
  <si>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</si>
  <si>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</si>
  <si>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</si>
  <si>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</si>
  <si>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</si>
  <si>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</si>
  <si>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</si>
  <si>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</si>
  <si>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</si>
  <si>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</si>
  <si>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</si>
  <si>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</si>
  <si>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</si>
  <si>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</si>
  <si>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</si>
  <si>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</si>
  <si>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</si>
  <si>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</si>
  <si>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</si>
  <si>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</si>
  <si>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</si>
  <si>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</si>
  <si>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</si>
  <si>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</si>
  <si>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</si>
  <si>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</si>
  <si>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</si>
  <si>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</si>
  <si>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</si>
  <si>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</si>
  <si>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</si>
  <si>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</si>
  <si>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</si>
  <si>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</si>
  <si>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</si>
  <si>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</si>
  <si>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</si>
  <si>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</si>
  <si>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</si>
  <si>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</si>
  <si>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</si>
  <si>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</si>
  <si>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</si>
  <si>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</si>
  <si>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</si>
  <si>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</si>
  <si>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</si>
  <si>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</si>
  <si>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</si>
  <si>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</si>
  <si>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</si>
  <si>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</si>
  <si>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</si>
  <si>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</si>
  <si>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</si>
  <si>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</si>
  <si>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</si>
  <si>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</si>
  <si>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</si>
  <si>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</si>
  <si>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</si>
  <si>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</si>
  <si>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</si>
  <si>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</si>
  <si>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</si>
  <si>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</si>
  <si>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</si>
  <si>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</si>
  <si>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</si>
  <si>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</si>
  <si>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</si>
  <si>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</si>
  <si>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</si>
  <si>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</si>
  <si>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</si>
  <si>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</si>
  <si>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</si>
  <si>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</si>
  <si>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</si>
  <si>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</si>
  <si>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</si>
  <si>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</si>
  <si>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</si>
  <si>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</si>
  <si>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</si>
  <si>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</si>
  <si>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</si>
  <si>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</si>
  <si>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</si>
  <si>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</si>
  <si>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</si>
  <si>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</si>
  <si>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</si>
  <si>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</si>
  <si>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</si>
  <si>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</si>
  <si>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</si>
  <si>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</si>
  <si>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</si>
  <si>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</si>
  <si>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</si>
  <si>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</si>
  <si>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</si>
  <si>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</si>
  <si>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</si>
  <si>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</si>
  <si>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</si>
  <si>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</si>
  <si>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</si>
  <si>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</si>
  <si>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</si>
  <si>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</si>
  <si>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</si>
  <si>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</si>
  <si>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</si>
  <si>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</si>
  <si>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</si>
  <si>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</si>
  <si>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</si>
  <si>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</si>
  <si>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</si>
  <si>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</si>
  <si>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</si>
  <si>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</si>
  <si>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</si>
  <si>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</si>
  <si>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</si>
  <si>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</si>
  <si>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</si>
  <si>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</si>
  <si>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</si>
  <si>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</si>
  <si>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</si>
  <si>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</si>
  <si>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</si>
  <si>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</si>
  <si>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</si>
  <si>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</si>
  <si>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</si>
  <si>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</si>
  <si>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</si>
  <si>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</si>
  <si>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</si>
  <si>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</si>
  <si>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</si>
  <si>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</si>
  <si>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</si>
  <si>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</si>
  <si>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</si>
  <si>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</si>
  <si>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</si>
  <si>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</si>
  <si>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</si>
  <si>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</si>
  <si>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</si>
  <si>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</si>
  <si>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</si>
  <si>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</si>
  <si>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</si>
  <si>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</si>
  <si>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</si>
  <si>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</si>
  <si>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</si>
  <si>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</si>
  <si>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</si>
  <si>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</si>
  <si>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</si>
  <si>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</si>
  <si>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</si>
  <si>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</si>
  <si>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</si>
  <si>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</si>
  <si>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</si>
  <si>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</si>
  <si>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</si>
  <si>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</si>
  <si>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</si>
  <si>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</si>
  <si>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</si>
  <si>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</si>
  <si>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</si>
  <si>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</si>
  <si>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</si>
  <si>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</si>
  <si>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</si>
  <si>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</si>
  <si>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</si>
  <si>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</si>
  <si>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</si>
  <si>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</si>
  <si>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</si>
  <si>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</si>
  <si>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</si>
  <si>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</si>
  <si>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</si>
  <si>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</si>
  <si>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</si>
  <si>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</si>
  <si>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</si>
  <si>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</si>
  <si>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</si>
  <si>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</si>
  <si>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</si>
  <si>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</si>
  <si>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</si>
  <si>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</si>
  <si>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</si>
  <si>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</si>
  <si>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</si>
  <si>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</si>
  <si>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</si>
  <si>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</si>
  <si>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</si>
  <si>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</si>
  <si>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</si>
  <si>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</si>
  <si>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</si>
  <si>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</si>
  <si>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</si>
  <si>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</si>
  <si>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</si>
  <si>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</si>
  <si>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</si>
  <si>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</si>
  <si>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</si>
  <si>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</si>
  <si>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</si>
  <si>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</si>
  <si>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</si>
  <si>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</si>
  <si>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</si>
  <si>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</si>
  <si>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</si>
  <si>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</si>
  <si>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</si>
  <si>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</si>
  <si>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</si>
  <si>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</si>
  <si>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</si>
  <si>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</si>
  <si>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</si>
  <si>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</si>
  <si>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</si>
  <si>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</si>
  <si>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</si>
  <si>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</si>
  <si>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</si>
  <si>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</si>
  <si>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</si>
  <si>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</si>
  <si>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</si>
  <si>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</si>
  <si>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</si>
  <si>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</si>
  <si>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</si>
  <si>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</si>
  <si>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</si>
  <si>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</si>
  <si>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</si>
  <si>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</si>
  <si>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</si>
  <si>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</si>
  <si>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</si>
  <si>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</si>
  <si>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</si>
  <si>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</si>
  <si>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</si>
  <si>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</si>
  <si>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</si>
  <si>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</si>
  <si>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</si>
  <si>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</si>
  <si>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</si>
  <si>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</si>
  <si>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</si>
  <si>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</si>
  <si>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</si>
  <si>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</si>
  <si>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</si>
  <si>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</si>
  <si>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</si>
  <si>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</si>
  <si>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</si>
  <si>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</si>
  <si>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</si>
  <si>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</si>
  <si>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</si>
  <si>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</si>
  <si>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</si>
  <si>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</si>
  <si>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</si>
  <si>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</si>
  <si>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</si>
  <si>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</si>
  <si>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</si>
  <si>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</si>
  <si>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</si>
  <si>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</si>
  <si>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</si>
  <si>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</si>
  <si>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</si>
  <si>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</si>
  <si>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</si>
  <si>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</si>
  <si>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</si>
  <si>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</si>
  <si>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</si>
  <si>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</si>
  <si>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</si>
  <si>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</si>
  <si>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</si>
  <si>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</si>
  <si>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</si>
  <si>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</si>
  <si>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</si>
  <si>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</si>
  <si>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</si>
  <si>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</si>
  <si>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</si>
  <si>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</si>
  <si>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</si>
  <si>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</si>
  <si>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</si>
  <si>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</si>
  <si>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</si>
  <si>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</si>
  <si>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</si>
  <si>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</si>
  <si>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</si>
  <si>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</si>
  <si>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</si>
  <si>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</si>
  <si>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</si>
  <si>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</si>
  <si>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</si>
  <si>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</si>
  <si>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</si>
  <si>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</si>
  <si>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</si>
  <si>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</si>
  <si>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</si>
  <si>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</si>
  <si>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</si>
  <si>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</si>
  <si>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</si>
  <si>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</si>
  <si>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</si>
  <si>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</si>
  <si>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</si>
  <si>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</si>
  <si>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</si>
  <si>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</si>
  <si>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</si>
  <si>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</si>
  <si>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</si>
  <si>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</si>
  <si>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</si>
  <si>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</si>
  <si>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</si>
  <si>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</si>
  <si>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</si>
  <si>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</si>
  <si>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</si>
  <si>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</si>
  <si>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</si>
  <si>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</si>
  <si>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</si>
  <si>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</si>
  <si>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</si>
  <si>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</si>
  <si>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</si>
  <si>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</si>
  <si>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</si>
  <si>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</si>
  <si>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</si>
  <si>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</si>
  <si>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</si>
  <si>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</si>
  <si>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</si>
  <si>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</si>
  <si>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</si>
  <si>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</si>
  <si>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</si>
  <si>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</si>
  <si>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</si>
  <si>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</si>
  <si>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</si>
  <si>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</si>
  <si>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</si>
  <si>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</si>
  <si>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</si>
  <si>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</si>
  <si>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</si>
  <si>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</si>
  <si>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</si>
  <si>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</si>
  <si>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</si>
  <si>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</si>
  <si>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</si>
  <si>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</si>
  <si>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</si>
  <si>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</si>
  <si>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</si>
  <si>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</si>
  <si>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</si>
  <si>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</si>
  <si>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</si>
  <si>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</si>
  <si>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</si>
  <si>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</si>
  <si>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</si>
  <si>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</si>
  <si>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</si>
  <si>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</si>
  <si>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</si>
  <si>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</si>
  <si>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</si>
  <si>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</si>
  <si>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</si>
  <si>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</si>
  <si>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</si>
  <si>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</si>
  <si>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</si>
  <si>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</si>
  <si>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</si>
  <si>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</si>
  <si>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</si>
  <si>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</si>
  <si>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</si>
  <si>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</si>
  <si>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</si>
  <si>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</si>
  <si>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</si>
  <si>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</si>
  <si>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</si>
  <si>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</si>
  <si>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</si>
  <si>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</si>
  <si>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</si>
  <si>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</si>
  <si>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</si>
  <si>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</si>
  <si>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</si>
  <si>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</si>
  <si>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</si>
  <si>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</si>
  <si>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</si>
  <si>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</si>
  <si>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</si>
  <si>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</si>
  <si>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</si>
  <si>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</si>
  <si>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</si>
  <si>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</si>
  <si>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</si>
  <si>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</si>
  <si>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</si>
  <si>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</si>
  <si>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</si>
  <si>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</si>
  <si>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</si>
  <si>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</si>
  <si>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</si>
  <si>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</si>
  <si>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</si>
  <si>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</si>
  <si>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</si>
  <si>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</si>
  <si>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</si>
  <si>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</si>
  <si>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</si>
  <si>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</si>
  <si>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</si>
  <si>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</si>
  <si>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</si>
  <si>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</si>
  <si>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</si>
  <si>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</si>
  <si>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</si>
  <si>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</si>
  <si>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</si>
  <si>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</si>
  <si>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</si>
  <si>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</si>
  <si>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</si>
  <si>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</si>
  <si>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</si>
  <si>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</si>
  <si>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</si>
  <si>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</si>
  <si>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</si>
  <si>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</si>
  <si>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</si>
  <si>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</si>
  <si>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</si>
  <si>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</si>
  <si>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</si>
  <si>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</si>
  <si>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</si>
  <si>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</si>
  <si>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</si>
  <si>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</si>
  <si>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</si>
  <si>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</si>
  <si>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</si>
  <si>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</si>
  <si>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</si>
  <si>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</si>
  <si>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</si>
  <si>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</si>
  <si>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</si>
  <si>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</si>
  <si>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</si>
  <si>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</si>
  <si>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</si>
  <si>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</si>
  <si>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</si>
  <si>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</si>
  <si>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</si>
  <si>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</si>
  <si>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</si>
  <si>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</si>
  <si>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</si>
  <si>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</si>
  <si>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</si>
  <si>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</si>
  <si>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</si>
  <si>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</si>
  <si>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</si>
  <si>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</si>
  <si>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</si>
  <si>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</si>
  <si>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</si>
  <si>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</si>
  <si>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</si>
  <si>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</si>
  <si>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</si>
  <si>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</si>
  <si>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</si>
  <si>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</si>
  <si>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</si>
  <si>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</si>
  <si>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</si>
  <si>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</si>
  <si>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</si>
  <si>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</si>
  <si>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</si>
  <si>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</si>
  <si>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</si>
  <si>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</si>
  <si>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</si>
  <si>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</si>
  <si>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</si>
  <si>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</si>
  <si>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</si>
  <si>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</si>
  <si>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</si>
  <si>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</si>
  <si>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</si>
  <si>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</si>
  <si>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</si>
  <si>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</si>
  <si>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</si>
  <si>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</si>
  <si>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</si>
  <si>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</si>
  <si>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</si>
  <si>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</si>
  <si>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</si>
  <si>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</si>
  <si>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</si>
  <si>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</si>
  <si>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</si>
  <si>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</si>
  <si>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</si>
  <si>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</si>
  <si>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</si>
  <si>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</si>
  <si>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</si>
  <si>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</si>
  <si>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</si>
  <si>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</si>
  <si>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</si>
  <si>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</si>
  <si>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</si>
  <si>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</si>
  <si>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</si>
  <si>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</si>
  <si>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</si>
  <si>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</si>
  <si>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</si>
  <si>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</si>
  <si>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</si>
  <si>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</si>
  <si>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</si>
  <si>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</si>
  <si>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</si>
  <si>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</si>
  <si>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</si>
  <si>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</si>
  <si>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</si>
  <si>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</si>
  <si>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</si>
  <si>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</si>
  <si>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</si>
  <si>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</si>
  <si>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</si>
  <si>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</si>
  <si>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</si>
  <si>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</si>
  <si>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Number Successful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</si>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</sst>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  <xf numFmtId="9" fontId="1" fillId="0" borderId="0" xfId="1" applyFont="1"/>
    <xf numFmtId="0" fontId="1" fillId="0" borderId="0" xfId="0" applyNumberFormat="1" applyFont="1"/>
  </cellXfs>
  <cellStyles count="2">
    <cellStyle name="Normal" xfId="0" builtinId="0"/>
    <cellStyle name="Percent" xfId="1" builtinId="5"/>
  </cellStyles>
  <dxfs count="18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8-42F8-9E8A-22EBEBE9EA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7-4DDF-9F49-AA05FC7802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7-4DDF-9F49-AA05FC78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261856"/>
        <c:axId val="248267432"/>
      </c:lineChart>
      <c:catAx>
        <c:axId val="24826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67432"/>
        <c:crosses val="autoZero"/>
        <c:auto val="1"/>
        <c:lblAlgn val="ctr"/>
        <c:lblOffset val="100"/>
        <c:noMultiLvlLbl val="0"/>
      </c:catAx>
      <c:valAx>
        <c:axId val="24826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6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2-426C-BABA-B4BF0863D74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2-426C-BABA-B4BF0863D74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2-426C-BABA-B4BF0863D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397320"/>
        <c:axId val="659399288"/>
      </c:lineChart>
      <c:catAx>
        <c:axId val="65939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99288"/>
        <c:crosses val="autoZero"/>
        <c:auto val="1"/>
        <c:lblAlgn val="ctr"/>
        <c:lblOffset val="100"/>
        <c:noMultiLvlLbl val="0"/>
      </c:catAx>
      <c:valAx>
        <c:axId val="65939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9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46A-9211-A994FF071B90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46A-9211-A994FF071B90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46A-9211-A994FF071B90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36-446A-9211-A994FF071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604944"/>
        <c:axId val="623605272"/>
      </c:lineChart>
      <c:catAx>
        <c:axId val="6236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05272"/>
        <c:crosses val="autoZero"/>
        <c:auto val="1"/>
        <c:lblAlgn val="ctr"/>
        <c:lblOffset val="100"/>
        <c:noMultiLvlLbl val="0"/>
      </c:catAx>
      <c:valAx>
        <c:axId val="62360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0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750635821685082"/>
          <c:y val="7.547377062448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6-4BA2-8CF5-78BDF33366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66-4BA2-8CF5-78BDF33366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66-4BA2-8CF5-78BDF33366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66-4BA2-8CF5-78BDF3336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8926680"/>
        <c:axId val="478927008"/>
      </c:barChart>
      <c:catAx>
        <c:axId val="47892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27008"/>
        <c:crosses val="autoZero"/>
        <c:auto val="1"/>
        <c:lblAlgn val="ctr"/>
        <c:lblOffset val="100"/>
        <c:noMultiLvlLbl val="0"/>
      </c:catAx>
      <c:valAx>
        <c:axId val="4789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2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E-45E4-AD25-E1F33D3DDD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E-45E4-AD25-E1F33D3DDD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3E-45E4-AD25-E1F33D3DD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535336"/>
        <c:axId val="637539272"/>
      </c:barChart>
      <c:catAx>
        <c:axId val="63753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9272"/>
        <c:crosses val="autoZero"/>
        <c:auto val="1"/>
        <c:lblAlgn val="ctr"/>
        <c:lblOffset val="100"/>
        <c:noMultiLvlLbl val="0"/>
      </c:catAx>
      <c:valAx>
        <c:axId val="63753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7620</xdr:rowOff>
    </xdr:from>
    <xdr:to>
      <xdr:col>14</xdr:col>
      <xdr:colOff>594360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9E5D8-2904-4E04-BB4E-4F25203FD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28A4C-87A1-4AC3-9D3D-8B9936264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304800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7EB7B-698E-4273-A126-3494CAE8F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7</xdr:col>
      <xdr:colOff>7620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6F2EB-4216-4364-9367-9F5FDE6DA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7620</xdr:rowOff>
    </xdr:from>
    <xdr:to>
      <xdr:col>7</xdr:col>
      <xdr:colOff>327660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05629-C5E0-40B7-844F-651160D79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1.611966666664" createdVersion="7" refreshedVersion="7" minRefreshableVersion="3" recordCount="4114" xr:uid="{EAF5424F-574D-474E-9B99-AFF858AB01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1.667281712966" createdVersion="7" refreshedVersion="7" minRefreshableVersion="3" recordCount="4114" xr:uid="{CD826F60-18A6-47F7-AB27-0206E564D3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4.560414467589" createdVersion="7" refreshedVersion="7" minRefreshableVersion="3" recordCount="4114" xr:uid="{F675111D-E21A-46CD-B2CC-01FED71D99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8D22F-749D-450B-9937-07E2999E461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 fieldListSortAscending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6">
    <format dxfId="5">
      <pivotArea field="18" grandCol="1" collapsedLevelsAreSubtotals="1" axis="axisRow" fieldPosition="0">
        <references count="1">
          <reference field="18" count="1">
            <x v="2"/>
          </reference>
        </references>
      </pivotArea>
    </format>
    <format dxfId="4">
      <pivotArea field="18" grandCol="1" collapsedLevelsAreSubtotals="1" axis="axisRow" fieldPosition="0">
        <references count="1">
          <reference field="18" count="1">
            <x v="4"/>
          </reference>
        </references>
      </pivotArea>
    </format>
    <format dxfId="3">
      <pivotArea field="18" grandCol="1" collapsedLevelsAreSubtotals="1" axis="axisRow" fieldPosition="0">
        <references count="1">
          <reference field="18" count="1">
            <x v="5"/>
          </reference>
        </references>
      </pivotArea>
    </format>
    <format dxfId="2">
      <pivotArea field="18" grandCol="1" collapsedLevelsAreSubtotals="1" axis="axisRow" fieldPosition="0">
        <references count="1">
          <reference field="18" count="1">
            <x v="6"/>
          </reference>
        </references>
      </pivotArea>
    </format>
    <format dxfId="1">
      <pivotArea field="18" grandCol="1" collapsedLevelsAreSubtotals="1" axis="axisRow" fieldPosition="0">
        <references count="1">
          <reference field="18" count="1">
            <x v="7"/>
          </reference>
        </references>
      </pivotArea>
    </format>
    <format dxfId="0">
      <pivotArea field="18" grandCol="1" collapsedLevelsAreSubtotals="1" axis="axisRow" fieldPosition="0">
        <references count="1">
          <reference field="18" count="1">
            <x v="8"/>
          </reference>
        </references>
      </pivotArea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7097D-2B61-49E0-A347-D4F0C78C95E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FCD0C-F277-411E-87AF-324A59F6703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42EE4-5D94-4A76-BE60-3FC3AAA1B24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C6" sqref="C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" bestFit="1" customWidth="1"/>
    <col min="19" max="19" width="26.664062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17" priority="3" operator="equal">
      <formula>"canceled"</formula>
    </cfRule>
    <cfRule type="cellIs" dxfId="16" priority="4" operator="equal">
      <formula>"failed"</formula>
    </cfRule>
    <cfRule type="cellIs" dxfId="15" priority="5" operator="equal">
      <formula>"successful"</formula>
    </cfRule>
    <cfRule type="cellIs" dxfId="14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D1B71-2598-499C-A1B9-252CDEEC7AE8}">
  <dimension ref="A1:U413"/>
  <sheetViews>
    <sheetView zoomScale="95" zoomScaleNormal="95" workbookViewId="0">
      <selection activeCell="C15" sqref="C15"/>
    </sheetView>
  </sheetViews>
  <sheetFormatPr defaultRowHeight="14.4" x14ac:dyDescent="0.3"/>
  <cols>
    <col min="1" max="1" width="7.21875" bestFit="1" customWidth="1"/>
    <col min="2" max="2" width="38.44140625" customWidth="1"/>
    <col min="3" max="3" width="40.33203125" customWidth="1"/>
    <col min="4" max="4" width="12.6640625" bestFit="1" customWidth="1"/>
    <col min="5" max="5" width="12.44140625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21875" bestFit="1" customWidth="1"/>
    <col min="18" max="18" width="16" bestFit="1" customWidth="1"/>
    <col min="19" max="19" width="26.6640625" bestFit="1" customWidth="1"/>
    <col min="20" max="20" width="25.777343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  <c r="U2">
        <v>2016</v>
      </c>
    </row>
    <row r="3" spans="1:21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  <c r="U3">
        <v>2016</v>
      </c>
    </row>
    <row r="4" spans="1:21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  <c r="U4">
        <v>2015</v>
      </c>
    </row>
    <row r="5" spans="1:21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  <c r="U5">
        <v>2014</v>
      </c>
    </row>
    <row r="6" spans="1:21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  <c r="U6">
        <v>2017</v>
      </c>
    </row>
    <row r="7" spans="1:21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  <c r="U7">
        <v>2015</v>
      </c>
    </row>
    <row r="8" spans="1:21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  <c r="U8">
        <v>2015</v>
      </c>
    </row>
    <row r="9" spans="1:21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  <c r="U9">
        <v>2016</v>
      </c>
    </row>
    <row r="10" spans="1:21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  <c r="U10">
        <v>2016</v>
      </c>
    </row>
    <row r="11" spans="1:21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  <c r="U11">
        <v>2015</v>
      </c>
    </row>
    <row r="12" spans="1:21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  <c r="U12">
        <v>2016</v>
      </c>
    </row>
    <row r="13" spans="1:21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  <c r="U13">
        <v>2016</v>
      </c>
    </row>
    <row r="14" spans="1:21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  <c r="U14">
        <v>2016</v>
      </c>
    </row>
    <row r="15" spans="1:21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  <c r="U15">
        <v>2016</v>
      </c>
    </row>
    <row r="16" spans="1:21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  <c r="U16">
        <v>2015</v>
      </c>
    </row>
    <row r="17" spans="1:21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  <c r="U17">
        <v>2015</v>
      </c>
    </row>
    <row r="18" spans="1:21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  <c r="U18">
        <v>2015</v>
      </c>
    </row>
    <row r="19" spans="1:21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  <c r="U19">
        <v>2016</v>
      </c>
    </row>
    <row r="20" spans="1:21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  <c r="U20">
        <v>2015</v>
      </c>
    </row>
    <row r="21" spans="1:21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  <c r="U21">
        <v>2016</v>
      </c>
    </row>
    <row r="22" spans="1:21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  <c r="U22">
        <v>2015</v>
      </c>
    </row>
    <row r="23" spans="1:21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  <c r="U23">
        <v>2016</v>
      </c>
    </row>
    <row r="24" spans="1:21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  <c r="U24">
        <v>2015</v>
      </c>
    </row>
    <row r="25" spans="1:21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  <c r="U25">
        <v>2015</v>
      </c>
    </row>
    <row r="26" spans="1:21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  <c r="U26">
        <v>2014</v>
      </c>
    </row>
    <row r="27" spans="1:21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  <c r="U27">
        <v>2016</v>
      </c>
    </row>
    <row r="28" spans="1:21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  <c r="U28">
        <v>2014</v>
      </c>
    </row>
    <row r="29" spans="1:21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  <c r="U29">
        <v>2016</v>
      </c>
    </row>
    <row r="30" spans="1:21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  <c r="U30">
        <v>2015</v>
      </c>
    </row>
    <row r="31" spans="1:21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  <c r="U31">
        <v>2015</v>
      </c>
    </row>
    <row r="32" spans="1:21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  <c r="U32">
        <v>2016</v>
      </c>
    </row>
    <row r="33" spans="1:21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  <c r="U33">
        <v>2015</v>
      </c>
    </row>
    <row r="34" spans="1:21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  <c r="U34">
        <v>2014</v>
      </c>
    </row>
    <row r="35" spans="1:21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  <c r="U35">
        <v>2015</v>
      </c>
    </row>
    <row r="36" spans="1:2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  <c r="U36">
        <v>2015</v>
      </c>
    </row>
    <row r="37" spans="1:21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  <c r="U37">
        <v>2015</v>
      </c>
    </row>
    <row r="38" spans="1:21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  <c r="U38">
        <v>2016</v>
      </c>
    </row>
    <row r="39" spans="1:21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  <c r="U39">
        <v>2014</v>
      </c>
    </row>
    <row r="40" spans="1:21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  <c r="U40">
        <v>2016</v>
      </c>
    </row>
    <row r="41" spans="1:21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  <c r="U41">
        <v>2015</v>
      </c>
    </row>
    <row r="42" spans="1:21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  <c r="U42">
        <v>2015</v>
      </c>
    </row>
    <row r="43" spans="1:21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  <c r="U43">
        <v>2015</v>
      </c>
    </row>
    <row r="44" spans="1:21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  <c r="U44">
        <v>2015</v>
      </c>
    </row>
    <row r="45" spans="1:21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  <c r="U45">
        <v>2016</v>
      </c>
    </row>
    <row r="46" spans="1:21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  <c r="U46">
        <v>2014</v>
      </c>
    </row>
    <row r="47" spans="1:21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  <c r="U47">
        <v>2015</v>
      </c>
    </row>
    <row r="48" spans="1:2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  <c r="U48">
        <v>2015</v>
      </c>
    </row>
    <row r="49" spans="1:21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  <c r="U49">
        <v>2017</v>
      </c>
    </row>
    <row r="50" spans="1:21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  <c r="U50">
        <v>2014</v>
      </c>
    </row>
    <row r="51" spans="1:21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  <c r="U51">
        <v>2014</v>
      </c>
    </row>
    <row r="52" spans="1:21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  <c r="U52">
        <v>2015</v>
      </c>
    </row>
    <row r="53" spans="1:21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  <c r="U53">
        <v>2015</v>
      </c>
    </row>
    <row r="54" spans="1:21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  <c r="U54">
        <v>2015</v>
      </c>
    </row>
    <row r="55" spans="1:21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  <c r="U55">
        <v>2014</v>
      </c>
    </row>
    <row r="56" spans="1:21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  <c r="U56">
        <v>2015</v>
      </c>
    </row>
    <row r="57" spans="1:21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  <c r="U57">
        <v>2015</v>
      </c>
    </row>
    <row r="58" spans="1:21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  <c r="U58">
        <v>2015</v>
      </c>
    </row>
    <row r="59" spans="1:21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  <c r="U59">
        <v>2016</v>
      </c>
    </row>
    <row r="60" spans="1:21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  <c r="U60">
        <v>2014</v>
      </c>
    </row>
    <row r="61" spans="1:21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  <c r="U61">
        <v>2014</v>
      </c>
    </row>
    <row r="62" spans="1:21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  <c r="U62">
        <v>2016</v>
      </c>
    </row>
    <row r="63" spans="1:21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  <c r="U63">
        <v>2015</v>
      </c>
    </row>
    <row r="64" spans="1:21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  <c r="U64">
        <v>2014</v>
      </c>
    </row>
    <row r="65" spans="1:21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  <c r="U65">
        <v>2014</v>
      </c>
    </row>
    <row r="66" spans="1:21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  <c r="U66">
        <v>2015</v>
      </c>
    </row>
    <row r="67" spans="1:21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  <c r="U67">
        <v>2014</v>
      </c>
    </row>
    <row r="68" spans="1:21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  <c r="U68">
        <v>2014</v>
      </c>
    </row>
    <row r="69" spans="1:21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  <c r="U69">
        <v>2015</v>
      </c>
    </row>
    <row r="70" spans="1:21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  <c r="U70">
        <v>2014</v>
      </c>
    </row>
    <row r="71" spans="1:21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  <c r="U71">
        <v>2014</v>
      </c>
    </row>
    <row r="72" spans="1:21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  <c r="U72">
        <v>2012</v>
      </c>
    </row>
    <row r="73" spans="1:21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  <c r="U73">
        <v>2010</v>
      </c>
    </row>
    <row r="74" spans="1:21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  <c r="U74">
        <v>2014</v>
      </c>
    </row>
    <row r="75" spans="1:21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  <c r="U75">
        <v>2011</v>
      </c>
    </row>
    <row r="76" spans="1:21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  <c r="U76">
        <v>2012</v>
      </c>
    </row>
    <row r="77" spans="1:21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  <c r="U77">
        <v>2012</v>
      </c>
    </row>
    <row r="78" spans="1:21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  <c r="U78">
        <v>2014</v>
      </c>
    </row>
    <row r="79" spans="1:21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  <c r="U79">
        <v>2013</v>
      </c>
    </row>
    <row r="80" spans="1:21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  <c r="U80">
        <v>2011</v>
      </c>
    </row>
    <row r="81" spans="1:21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  <c r="U81">
        <v>2014</v>
      </c>
    </row>
    <row r="82" spans="1:21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  <c r="U82">
        <v>2014</v>
      </c>
    </row>
    <row r="83" spans="1:21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  <c r="U83">
        <v>2014</v>
      </c>
    </row>
    <row r="84" spans="1:21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  <c r="U84">
        <v>2014</v>
      </c>
    </row>
    <row r="85" spans="1:21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  <c r="U85">
        <v>2011</v>
      </c>
    </row>
    <row r="86" spans="1:21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  <c r="U86">
        <v>2014</v>
      </c>
    </row>
    <row r="87" spans="1:21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  <c r="U87">
        <v>2014</v>
      </c>
    </row>
    <row r="88" spans="1:21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  <c r="U88">
        <v>2014</v>
      </c>
    </row>
    <row r="89" spans="1:21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  <c r="U89">
        <v>2013</v>
      </c>
    </row>
    <row r="90" spans="1:21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  <c r="U90">
        <v>2014</v>
      </c>
    </row>
    <row r="91" spans="1:21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  <c r="U91">
        <v>2012</v>
      </c>
    </row>
    <row r="92" spans="1:21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  <c r="U92">
        <v>2014</v>
      </c>
    </row>
    <row r="93" spans="1:21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  <c r="U93">
        <v>2014</v>
      </c>
    </row>
    <row r="94" spans="1:21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  <c r="U94">
        <v>2010</v>
      </c>
    </row>
    <row r="95" spans="1:21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  <c r="U95">
        <v>2013</v>
      </c>
    </row>
    <row r="96" spans="1:21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  <c r="U96">
        <v>2014</v>
      </c>
    </row>
    <row r="97" spans="1:21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  <c r="U97">
        <v>2013</v>
      </c>
    </row>
    <row r="98" spans="1:21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  <c r="U98">
        <v>2011</v>
      </c>
    </row>
    <row r="99" spans="1:21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  <c r="U99">
        <v>2013</v>
      </c>
    </row>
    <row r="100" spans="1:21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  <c r="U100">
        <v>2014</v>
      </c>
    </row>
    <row r="101" spans="1:21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  <c r="U101">
        <v>2014</v>
      </c>
    </row>
    <row r="102" spans="1:21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  <c r="U102">
        <v>2014</v>
      </c>
    </row>
    <row r="103" spans="1:21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  <c r="U103">
        <v>2014</v>
      </c>
    </row>
    <row r="104" spans="1:21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  <c r="U104">
        <v>2012</v>
      </c>
    </row>
    <row r="105" spans="1:21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  <c r="U105">
        <v>2014</v>
      </c>
    </row>
    <row r="106" spans="1:21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  <c r="U106">
        <v>2014</v>
      </c>
    </row>
    <row r="107" spans="1:21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  <c r="U107">
        <v>2015</v>
      </c>
    </row>
    <row r="108" spans="1:21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  <c r="U108">
        <v>2016</v>
      </c>
    </row>
    <row r="109" spans="1:21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  <c r="U109">
        <v>2015</v>
      </c>
    </row>
    <row r="110" spans="1:21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  <c r="U110">
        <v>2017</v>
      </c>
    </row>
    <row r="111" spans="1:21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  <c r="U111">
        <v>2015</v>
      </c>
    </row>
    <row r="112" spans="1:21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  <c r="U112">
        <v>2015</v>
      </c>
    </row>
    <row r="113" spans="1:21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  <c r="U113">
        <v>2016</v>
      </c>
    </row>
    <row r="114" spans="1:21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  <c r="U114">
        <v>2016</v>
      </c>
    </row>
    <row r="115" spans="1:21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  <c r="U115">
        <v>2015</v>
      </c>
    </row>
    <row r="116" spans="1:21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  <c r="U116">
        <v>2014</v>
      </c>
    </row>
    <row r="117" spans="1:21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  <c r="U117">
        <v>2014</v>
      </c>
    </row>
    <row r="118" spans="1:21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  <c r="U118">
        <v>2016</v>
      </c>
    </row>
    <row r="119" spans="1:21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  <c r="U119">
        <v>2016</v>
      </c>
    </row>
    <row r="120" spans="1:21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  <c r="U120">
        <v>2017</v>
      </c>
    </row>
    <row r="121" spans="1:21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  <c r="U121">
        <v>2016</v>
      </c>
    </row>
    <row r="122" spans="1:21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  <c r="U122">
        <v>2016</v>
      </c>
    </row>
    <row r="123" spans="1:21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  <c r="U123">
        <v>2015</v>
      </c>
    </row>
    <row r="124" spans="1:21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  <c r="U124">
        <v>2014</v>
      </c>
    </row>
    <row r="125" spans="1:21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  <c r="U125">
        <v>2014</v>
      </c>
    </row>
    <row r="126" spans="1:21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  <c r="U126">
        <v>2015</v>
      </c>
    </row>
    <row r="127" spans="1:21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  <c r="U127">
        <v>2015</v>
      </c>
    </row>
    <row r="128" spans="1:21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  <c r="U128">
        <v>2015</v>
      </c>
    </row>
    <row r="129" spans="1:21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  <c r="U129">
        <v>2015</v>
      </c>
    </row>
    <row r="130" spans="1:21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  <c r="U130">
        <v>2015</v>
      </c>
    </row>
    <row r="131" spans="1:21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  <c r="U131">
        <v>2014</v>
      </c>
    </row>
    <row r="132" spans="1:21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  <c r="U132">
        <v>2015</v>
      </c>
    </row>
    <row r="133" spans="1:21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  <c r="U133">
        <v>2016</v>
      </c>
    </row>
    <row r="134" spans="1:21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  <c r="U134">
        <v>2015</v>
      </c>
    </row>
    <row r="135" spans="1:21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  <c r="U135">
        <v>2014</v>
      </c>
    </row>
    <row r="136" spans="1:21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  <c r="U136">
        <v>2016</v>
      </c>
    </row>
    <row r="137" spans="1:21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  <c r="U137">
        <v>2015</v>
      </c>
    </row>
    <row r="138" spans="1:21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  <c r="U138">
        <v>2015</v>
      </c>
    </row>
    <row r="139" spans="1:21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  <c r="U139">
        <v>2014</v>
      </c>
    </row>
    <row r="140" spans="1:21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  <c r="U140">
        <v>2015</v>
      </c>
    </row>
    <row r="141" spans="1:21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  <c r="U141">
        <v>2015</v>
      </c>
    </row>
    <row r="142" spans="1:21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  <c r="U142">
        <v>2015</v>
      </c>
    </row>
    <row r="143" spans="1:21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  <c r="U143">
        <v>2015</v>
      </c>
    </row>
    <row r="144" spans="1:21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  <c r="U144">
        <v>2016</v>
      </c>
    </row>
    <row r="145" spans="1:21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  <c r="U145">
        <v>2015</v>
      </c>
    </row>
    <row r="146" spans="1:21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  <c r="U146">
        <v>2016</v>
      </c>
    </row>
    <row r="147" spans="1:21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  <c r="U147">
        <v>2016</v>
      </c>
    </row>
    <row r="148" spans="1:21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  <c r="U148">
        <v>2015</v>
      </c>
    </row>
    <row r="149" spans="1:21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  <c r="U149">
        <v>2016</v>
      </c>
    </row>
    <row r="150" spans="1:21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  <c r="U150">
        <v>2015</v>
      </c>
    </row>
    <row r="151" spans="1:21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  <c r="U151">
        <v>2015</v>
      </c>
    </row>
    <row r="152" spans="1:21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  <c r="U152">
        <v>2016</v>
      </c>
    </row>
    <row r="153" spans="1:21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  <c r="U153">
        <v>2016</v>
      </c>
    </row>
    <row r="154" spans="1:2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  <c r="U154">
        <v>2017</v>
      </c>
    </row>
    <row r="155" spans="1:21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  <c r="U155">
        <v>2016</v>
      </c>
    </row>
    <row r="156" spans="1:21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  <c r="U156">
        <v>2015</v>
      </c>
    </row>
    <row r="157" spans="1:21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  <c r="U157">
        <v>2015</v>
      </c>
    </row>
    <row r="158" spans="1:21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  <c r="U158">
        <v>2015</v>
      </c>
    </row>
    <row r="159" spans="1:21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  <c r="U159">
        <v>2015</v>
      </c>
    </row>
    <row r="160" spans="1:21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  <c r="U160">
        <v>2016</v>
      </c>
    </row>
    <row r="161" spans="1:21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  <c r="U161">
        <v>2015</v>
      </c>
    </row>
    <row r="162" spans="1:21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  <c r="U162">
        <v>2016</v>
      </c>
    </row>
    <row r="163" spans="1:21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  <c r="U163">
        <v>2015</v>
      </c>
    </row>
    <row r="164" spans="1:21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  <c r="U164">
        <v>2016</v>
      </c>
    </row>
    <row r="165" spans="1:21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  <c r="U165">
        <v>2016</v>
      </c>
    </row>
    <row r="166" spans="1:21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  <c r="U166">
        <v>2016</v>
      </c>
    </row>
    <row r="167" spans="1:21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  <c r="U167">
        <v>2015</v>
      </c>
    </row>
    <row r="168" spans="1:21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  <c r="U168">
        <v>2015</v>
      </c>
    </row>
    <row r="169" spans="1:21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  <c r="U169">
        <v>2016</v>
      </c>
    </row>
    <row r="170" spans="1:21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  <c r="U170">
        <v>2016</v>
      </c>
    </row>
    <row r="171" spans="1:21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  <c r="U171">
        <v>2014</v>
      </c>
    </row>
    <row r="172" spans="1:21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  <c r="U172">
        <v>2016</v>
      </c>
    </row>
    <row r="173" spans="1:21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  <c r="U173">
        <v>2016</v>
      </c>
    </row>
    <row r="174" spans="1:21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  <c r="U174">
        <v>2014</v>
      </c>
    </row>
    <row r="175" spans="1:21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  <c r="U175">
        <v>2016</v>
      </c>
    </row>
    <row r="176" spans="1:21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  <c r="U176">
        <v>2015</v>
      </c>
    </row>
    <row r="177" spans="1:21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  <c r="U177">
        <v>2014</v>
      </c>
    </row>
    <row r="178" spans="1:21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  <c r="U178">
        <v>2015</v>
      </c>
    </row>
    <row r="179" spans="1:21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  <c r="U179">
        <v>2014</v>
      </c>
    </row>
    <row r="180" spans="1:21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  <c r="U180">
        <v>2015</v>
      </c>
    </row>
    <row r="181" spans="1:21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  <c r="U181">
        <v>2015</v>
      </c>
    </row>
    <row r="182" spans="1:21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  <c r="U182">
        <v>2017</v>
      </c>
    </row>
    <row r="183" spans="1:21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  <c r="U183">
        <v>2016</v>
      </c>
    </row>
    <row r="184" spans="1:21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  <c r="U184">
        <v>2016</v>
      </c>
    </row>
    <row r="185" spans="1:21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  <c r="U185">
        <v>2015</v>
      </c>
    </row>
    <row r="186" spans="1:21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  <c r="U186">
        <v>2014</v>
      </c>
    </row>
    <row r="187" spans="1:21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  <c r="U187">
        <v>2015</v>
      </c>
    </row>
    <row r="188" spans="1:21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  <c r="U188">
        <v>2015</v>
      </c>
    </row>
    <row r="189" spans="1:21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  <c r="U189">
        <v>2016</v>
      </c>
    </row>
    <row r="190" spans="1:21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  <c r="U190">
        <v>2016</v>
      </c>
    </row>
    <row r="191" spans="1:21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  <c r="U191">
        <v>2015</v>
      </c>
    </row>
    <row r="192" spans="1:21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  <c r="U192">
        <v>2014</v>
      </c>
    </row>
    <row r="193" spans="1:21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  <c r="U193">
        <v>2017</v>
      </c>
    </row>
    <row r="194" spans="1:21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  <c r="U194">
        <v>2014</v>
      </c>
    </row>
    <row r="195" spans="1:21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  <c r="U195">
        <v>2015</v>
      </c>
    </row>
    <row r="196" spans="1:21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  <c r="U196">
        <v>2014</v>
      </c>
    </row>
    <row r="197" spans="1:21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  <c r="U197">
        <v>2015</v>
      </c>
    </row>
    <row r="198" spans="1:21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  <c r="U198">
        <v>2015</v>
      </c>
    </row>
    <row r="199" spans="1:21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  <c r="U199">
        <v>2014</v>
      </c>
    </row>
    <row r="200" spans="1:21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  <c r="U200">
        <v>2016</v>
      </c>
    </row>
    <row r="201" spans="1:21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  <c r="U201">
        <v>2015</v>
      </c>
    </row>
    <row r="202" spans="1:21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  <c r="U202">
        <v>2014</v>
      </c>
    </row>
    <row r="203" spans="1:21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  <c r="U203">
        <v>2015</v>
      </c>
    </row>
    <row r="204" spans="1:21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  <c r="U204">
        <v>2014</v>
      </c>
    </row>
    <row r="205" spans="1:21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  <c r="U205">
        <v>2015</v>
      </c>
    </row>
    <row r="206" spans="1:21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  <c r="U206">
        <v>2016</v>
      </c>
    </row>
    <row r="207" spans="1:21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  <c r="U207">
        <v>2015</v>
      </c>
    </row>
    <row r="208" spans="1:21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  <c r="U208">
        <v>2014</v>
      </c>
    </row>
    <row r="209" spans="1:21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  <c r="U209">
        <v>2014</v>
      </c>
    </row>
    <row r="210" spans="1:21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  <c r="U210">
        <v>2014</v>
      </c>
    </row>
    <row r="211" spans="1:21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  <c r="U211">
        <v>2016</v>
      </c>
    </row>
    <row r="212" spans="1:21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  <c r="U212">
        <v>2014</v>
      </c>
    </row>
    <row r="213" spans="1:21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  <c r="U213">
        <v>2014</v>
      </c>
    </row>
    <row r="214" spans="1:21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  <c r="U214">
        <v>2014</v>
      </c>
    </row>
    <row r="215" spans="1:21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  <c r="U215">
        <v>2014</v>
      </c>
    </row>
    <row r="216" spans="1:21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  <c r="U216">
        <v>2014</v>
      </c>
    </row>
    <row r="217" spans="1:21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  <c r="U217">
        <v>2014</v>
      </c>
    </row>
    <row r="218" spans="1:21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  <c r="U218">
        <v>2015</v>
      </c>
    </row>
    <row r="219" spans="1:21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  <c r="U219">
        <v>2015</v>
      </c>
    </row>
    <row r="220" spans="1:21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  <c r="U220">
        <v>2014</v>
      </c>
    </row>
    <row r="221" spans="1:21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  <c r="U221">
        <v>2014</v>
      </c>
    </row>
    <row r="222" spans="1:21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  <c r="U222">
        <v>2016</v>
      </c>
    </row>
    <row r="223" spans="1:21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  <c r="U223">
        <v>2015</v>
      </c>
    </row>
    <row r="224" spans="1:21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  <c r="U224">
        <v>2015</v>
      </c>
    </row>
    <row r="225" spans="1:21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  <c r="U225">
        <v>2016</v>
      </c>
    </row>
    <row r="226" spans="1:21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  <c r="U226">
        <v>2016</v>
      </c>
    </row>
    <row r="227" spans="1:21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  <c r="U227">
        <v>2014</v>
      </c>
    </row>
    <row r="228" spans="1:21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  <c r="U228">
        <v>2014</v>
      </c>
    </row>
    <row r="229" spans="1:21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  <c r="U229">
        <v>2015</v>
      </c>
    </row>
    <row r="230" spans="1:21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  <c r="U230">
        <v>2015</v>
      </c>
    </row>
    <row r="231" spans="1:21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  <c r="U231">
        <v>2015</v>
      </c>
    </row>
    <row r="232" spans="1:21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  <c r="U232">
        <v>2014</v>
      </c>
    </row>
    <row r="233" spans="1:21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  <c r="U233">
        <v>2014</v>
      </c>
    </row>
    <row r="234" spans="1:21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  <c r="U234">
        <v>2014</v>
      </c>
    </row>
    <row r="235" spans="1:21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  <c r="U235">
        <v>2016</v>
      </c>
    </row>
    <row r="236" spans="1:21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  <c r="U236">
        <v>2014</v>
      </c>
    </row>
    <row r="237" spans="1:21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  <c r="U237">
        <v>2014</v>
      </c>
    </row>
    <row r="238" spans="1:21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  <c r="U238">
        <v>2016</v>
      </c>
    </row>
    <row r="239" spans="1:21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  <c r="U239">
        <v>2014</v>
      </c>
    </row>
    <row r="240" spans="1:21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  <c r="U240">
        <v>2015</v>
      </c>
    </row>
    <row r="241" spans="1:21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  <c r="U241">
        <v>2016</v>
      </c>
    </row>
    <row r="242" spans="1:21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  <c r="U242">
        <v>2014</v>
      </c>
    </row>
    <row r="243" spans="1:21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  <c r="U243">
        <v>2015</v>
      </c>
    </row>
    <row r="244" spans="1:21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  <c r="U244">
        <v>2015</v>
      </c>
    </row>
    <row r="245" spans="1:21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  <c r="U245">
        <v>2014</v>
      </c>
    </row>
    <row r="246" spans="1:21" ht="28.8" x14ac:dyDescent="0.3">
      <c r="A246">
        <v>3447</v>
      </c>
      <c r="B246" s="4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  <c r="U246">
        <v>2016</v>
      </c>
    </row>
    <row r="247" spans="1:21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  <c r="U247">
        <v>2014</v>
      </c>
    </row>
    <row r="248" spans="1:21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  <c r="U248">
        <v>2016</v>
      </c>
    </row>
    <row r="249" spans="1:21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  <c r="U249">
        <v>2015</v>
      </c>
    </row>
    <row r="250" spans="1:21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  <c r="U250">
        <v>2014</v>
      </c>
    </row>
    <row r="251" spans="1:21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  <c r="U251">
        <v>2016</v>
      </c>
    </row>
    <row r="252" spans="1:21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  <c r="U252">
        <v>2014</v>
      </c>
    </row>
    <row r="253" spans="1:21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  <c r="U253">
        <v>2015</v>
      </c>
    </row>
    <row r="254" spans="1:21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  <c r="U254">
        <v>2015</v>
      </c>
    </row>
    <row r="255" spans="1:21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  <c r="U255">
        <v>2016</v>
      </c>
    </row>
    <row r="256" spans="1:21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  <c r="U256">
        <v>2015</v>
      </c>
    </row>
    <row r="257" spans="1:21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  <c r="U257">
        <v>2016</v>
      </c>
    </row>
    <row r="258" spans="1:21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  <c r="U258">
        <v>2016</v>
      </c>
    </row>
    <row r="259" spans="1:2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  <c r="U259">
        <v>2015</v>
      </c>
    </row>
    <row r="260" spans="1:21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  <c r="U260">
        <v>2016</v>
      </c>
    </row>
    <row r="261" spans="1:21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  <c r="U261">
        <v>2016</v>
      </c>
    </row>
    <row r="262" spans="1:21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  <c r="U262">
        <v>2016</v>
      </c>
    </row>
    <row r="263" spans="1:21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  <c r="U263">
        <v>2014</v>
      </c>
    </row>
    <row r="264" spans="1:21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  <c r="U264">
        <v>2015</v>
      </c>
    </row>
    <row r="265" spans="1:21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  <c r="U265">
        <v>2014</v>
      </c>
    </row>
    <row r="266" spans="1:21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  <c r="U266">
        <v>2015</v>
      </c>
    </row>
    <row r="267" spans="1:21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  <c r="U267">
        <v>2015</v>
      </c>
    </row>
    <row r="268" spans="1:21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  <c r="U268">
        <v>2015</v>
      </c>
    </row>
    <row r="269" spans="1:21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  <c r="U269">
        <v>2014</v>
      </c>
    </row>
    <row r="270" spans="1:21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  <c r="U270">
        <v>2016</v>
      </c>
    </row>
    <row r="271" spans="1:21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  <c r="U271">
        <v>2016</v>
      </c>
    </row>
    <row r="272" spans="1:21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  <c r="U272">
        <v>2015</v>
      </c>
    </row>
    <row r="273" spans="1:21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  <c r="U273">
        <v>2015</v>
      </c>
    </row>
    <row r="274" spans="1:21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  <c r="U274">
        <v>2016</v>
      </c>
    </row>
    <row r="275" spans="1:21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  <c r="U275">
        <v>2015</v>
      </c>
    </row>
    <row r="276" spans="1:21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  <c r="U276">
        <v>2015</v>
      </c>
    </row>
    <row r="277" spans="1:21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  <c r="U277">
        <v>2014</v>
      </c>
    </row>
    <row r="278" spans="1:21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  <c r="U278">
        <v>2016</v>
      </c>
    </row>
    <row r="279" spans="1:21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  <c r="U279">
        <v>2016</v>
      </c>
    </row>
    <row r="280" spans="1:21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  <c r="U280">
        <v>2016</v>
      </c>
    </row>
    <row r="281" spans="1:21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  <c r="U281">
        <v>2015</v>
      </c>
    </row>
    <row r="282" spans="1:21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  <c r="U282">
        <v>2016</v>
      </c>
    </row>
    <row r="283" spans="1:21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  <c r="U283">
        <v>2016</v>
      </c>
    </row>
    <row r="284" spans="1:21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  <c r="U284">
        <v>2015</v>
      </c>
    </row>
    <row r="285" spans="1:21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  <c r="U285">
        <v>2014</v>
      </c>
    </row>
    <row r="286" spans="1:21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  <c r="U286">
        <v>2014</v>
      </c>
    </row>
    <row r="287" spans="1:21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  <c r="U287">
        <v>2016</v>
      </c>
    </row>
    <row r="288" spans="1:21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  <c r="U288">
        <v>2014</v>
      </c>
    </row>
    <row r="289" spans="1:21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  <c r="U289">
        <v>2014</v>
      </c>
    </row>
    <row r="290" spans="1:21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  <c r="U290">
        <v>2014</v>
      </c>
    </row>
    <row r="291" spans="1:21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  <c r="U291">
        <v>2015</v>
      </c>
    </row>
    <row r="292" spans="1:21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  <c r="U292">
        <v>2015</v>
      </c>
    </row>
    <row r="293" spans="1:21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  <c r="U293">
        <v>2014</v>
      </c>
    </row>
    <row r="294" spans="1:21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  <c r="U294">
        <v>2014</v>
      </c>
    </row>
    <row r="295" spans="1:21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  <c r="U295">
        <v>2014</v>
      </c>
    </row>
    <row r="296" spans="1:21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  <c r="U296">
        <v>2014</v>
      </c>
    </row>
    <row r="297" spans="1:21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  <c r="U297">
        <v>2015</v>
      </c>
    </row>
    <row r="298" spans="1:21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  <c r="U298">
        <v>2016</v>
      </c>
    </row>
    <row r="299" spans="1:21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  <c r="U299">
        <v>2015</v>
      </c>
    </row>
    <row r="300" spans="1:21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  <c r="U300">
        <v>2015</v>
      </c>
    </row>
    <row r="301" spans="1:2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  <c r="U301">
        <v>2016</v>
      </c>
    </row>
    <row r="302" spans="1:21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  <c r="U302">
        <v>2014</v>
      </c>
    </row>
    <row r="303" spans="1:21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  <c r="U303">
        <v>2015</v>
      </c>
    </row>
    <row r="304" spans="1:21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  <c r="U304">
        <v>2015</v>
      </c>
    </row>
    <row r="305" spans="1:21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  <c r="U305">
        <v>2016</v>
      </c>
    </row>
    <row r="306" spans="1:21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  <c r="U306">
        <v>2014</v>
      </c>
    </row>
    <row r="307" spans="1:21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  <c r="U307">
        <v>2015</v>
      </c>
    </row>
    <row r="308" spans="1:21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  <c r="U308">
        <v>2015</v>
      </c>
    </row>
    <row r="309" spans="1:21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  <c r="U309">
        <v>2015</v>
      </c>
    </row>
    <row r="310" spans="1:21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  <c r="U310">
        <v>2016</v>
      </c>
    </row>
    <row r="311" spans="1:21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  <c r="U311">
        <v>2016</v>
      </c>
    </row>
    <row r="312" spans="1:21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  <c r="U312">
        <v>2014</v>
      </c>
    </row>
    <row r="313" spans="1:21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  <c r="U313">
        <v>2015</v>
      </c>
    </row>
    <row r="314" spans="1:21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  <c r="U314">
        <v>2015</v>
      </c>
    </row>
    <row r="315" spans="1:21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  <c r="U315">
        <v>2014</v>
      </c>
    </row>
    <row r="316" spans="1:21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  <c r="U316">
        <v>2015</v>
      </c>
    </row>
    <row r="317" spans="1:21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  <c r="U317">
        <v>2014</v>
      </c>
    </row>
    <row r="318" spans="1:21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  <c r="U318">
        <v>2014</v>
      </c>
    </row>
    <row r="319" spans="1:21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  <c r="U319">
        <v>2014</v>
      </c>
    </row>
    <row r="320" spans="1:21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  <c r="U320">
        <v>2014</v>
      </c>
    </row>
    <row r="321" spans="1:21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  <c r="U321">
        <v>2014</v>
      </c>
    </row>
    <row r="322" spans="1:21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  <c r="U322">
        <v>2016</v>
      </c>
    </row>
    <row r="323" spans="1:21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  <c r="U323">
        <v>2016</v>
      </c>
    </row>
    <row r="324" spans="1:21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  <c r="U324">
        <v>2015</v>
      </c>
    </row>
    <row r="325" spans="1:21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  <c r="U325">
        <v>2015</v>
      </c>
    </row>
    <row r="326" spans="1:21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  <c r="U326">
        <v>2016</v>
      </c>
    </row>
    <row r="327" spans="1:21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  <c r="U327">
        <v>2016</v>
      </c>
    </row>
    <row r="328" spans="1:21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  <c r="U328">
        <v>2014</v>
      </c>
    </row>
    <row r="329" spans="1:2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  <c r="U329">
        <v>2016</v>
      </c>
    </row>
    <row r="330" spans="1:21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  <c r="U330">
        <v>2015</v>
      </c>
    </row>
    <row r="331" spans="1:21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  <c r="U331">
        <v>2014</v>
      </c>
    </row>
    <row r="332" spans="1:21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  <c r="U332">
        <v>2014</v>
      </c>
    </row>
    <row r="333" spans="1:21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  <c r="U333">
        <v>2014</v>
      </c>
    </row>
    <row r="334" spans="1:21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  <c r="U334">
        <v>2016</v>
      </c>
    </row>
    <row r="335" spans="1:21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  <c r="U335">
        <v>2015</v>
      </c>
    </row>
    <row r="336" spans="1:21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  <c r="U336">
        <v>2016</v>
      </c>
    </row>
    <row r="337" spans="1:21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  <c r="U337">
        <v>2014</v>
      </c>
    </row>
    <row r="338" spans="1:21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  <c r="U338">
        <v>2015</v>
      </c>
    </row>
    <row r="339" spans="1:21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  <c r="U339">
        <v>2016</v>
      </c>
    </row>
    <row r="340" spans="1:21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  <c r="U340">
        <v>2016</v>
      </c>
    </row>
    <row r="341" spans="1:21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  <c r="U341">
        <v>2015</v>
      </c>
    </row>
    <row r="342" spans="1:21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  <c r="U342">
        <v>2016</v>
      </c>
    </row>
    <row r="343" spans="1:21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  <c r="U343">
        <v>2014</v>
      </c>
    </row>
    <row r="344" spans="1:21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  <c r="U344">
        <v>2015</v>
      </c>
    </row>
    <row r="345" spans="1:21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  <c r="U345">
        <v>2016</v>
      </c>
    </row>
    <row r="346" spans="1:21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  <c r="U346">
        <v>2015</v>
      </c>
    </row>
    <row r="347" spans="1:21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  <c r="U347">
        <v>2016</v>
      </c>
    </row>
    <row r="348" spans="1:21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  <c r="U348">
        <v>2014</v>
      </c>
    </row>
    <row r="349" spans="1:21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  <c r="U349">
        <v>2014</v>
      </c>
    </row>
    <row r="350" spans="1:21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  <c r="U350">
        <v>2016</v>
      </c>
    </row>
    <row r="351" spans="1:21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  <c r="U351">
        <v>2016</v>
      </c>
    </row>
    <row r="352" spans="1:21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  <c r="U352">
        <v>2014</v>
      </c>
    </row>
    <row r="353" spans="1:21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  <c r="U353">
        <v>2014</v>
      </c>
    </row>
    <row r="354" spans="1:21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  <c r="U354">
        <v>2015</v>
      </c>
    </row>
    <row r="355" spans="1:21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  <c r="U355">
        <v>2014</v>
      </c>
    </row>
    <row r="356" spans="1:21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  <c r="U356">
        <v>2015</v>
      </c>
    </row>
    <row r="357" spans="1:21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  <c r="U357">
        <v>2016</v>
      </c>
    </row>
    <row r="358" spans="1:21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  <c r="U358">
        <v>2016</v>
      </c>
    </row>
    <row r="359" spans="1:21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  <c r="U359">
        <v>2014</v>
      </c>
    </row>
    <row r="360" spans="1:21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  <c r="U360">
        <v>2015</v>
      </c>
    </row>
    <row r="361" spans="1:21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  <c r="U361">
        <v>2014</v>
      </c>
    </row>
    <row r="362" spans="1:21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  <c r="U362">
        <v>2014</v>
      </c>
    </row>
    <row r="363" spans="1:21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  <c r="U363">
        <v>2014</v>
      </c>
    </row>
    <row r="364" spans="1:21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  <c r="U364">
        <v>2014</v>
      </c>
    </row>
    <row r="365" spans="1:21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  <c r="U365">
        <v>2016</v>
      </c>
    </row>
    <row r="366" spans="1:21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  <c r="U366">
        <v>2016</v>
      </c>
    </row>
    <row r="367" spans="1:21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  <c r="U367">
        <v>2014</v>
      </c>
    </row>
    <row r="368" spans="1:21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  <c r="U368">
        <v>2016</v>
      </c>
    </row>
    <row r="369" spans="1:21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  <c r="U369">
        <v>2015</v>
      </c>
    </row>
    <row r="370" spans="1:21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  <c r="U370">
        <v>2014</v>
      </c>
    </row>
    <row r="371" spans="1:21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  <c r="U371">
        <v>2015</v>
      </c>
    </row>
    <row r="372" spans="1:21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  <c r="U372">
        <v>2014</v>
      </c>
    </row>
    <row r="373" spans="1:21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  <c r="U373">
        <v>2015</v>
      </c>
    </row>
    <row r="374" spans="1:21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  <c r="U374">
        <v>2014</v>
      </c>
    </row>
    <row r="375" spans="1:21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  <c r="U375">
        <v>2015</v>
      </c>
    </row>
    <row r="376" spans="1:21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  <c r="U376">
        <v>2014</v>
      </c>
    </row>
    <row r="377" spans="1:21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  <c r="U377">
        <v>2016</v>
      </c>
    </row>
    <row r="378" spans="1:21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  <c r="U378">
        <v>2014</v>
      </c>
    </row>
    <row r="379" spans="1:21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  <c r="U379">
        <v>2016</v>
      </c>
    </row>
    <row r="380" spans="1:21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  <c r="U380">
        <v>2014</v>
      </c>
    </row>
    <row r="381" spans="1:21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  <c r="U381">
        <v>2014</v>
      </c>
    </row>
    <row r="382" spans="1:21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  <c r="U382">
        <v>2016</v>
      </c>
    </row>
    <row r="383" spans="1:21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  <c r="U383">
        <v>2014</v>
      </c>
    </row>
    <row r="384" spans="1:21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  <c r="U384">
        <v>2014</v>
      </c>
    </row>
    <row r="385" spans="1:21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  <c r="U385">
        <v>2016</v>
      </c>
    </row>
    <row r="386" spans="1:21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  <c r="U386">
        <v>2014</v>
      </c>
    </row>
    <row r="387" spans="1:21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  <c r="U387">
        <v>2015</v>
      </c>
    </row>
    <row r="388" spans="1:21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  <c r="U388">
        <v>2014</v>
      </c>
    </row>
    <row r="389" spans="1:21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  <c r="U389">
        <v>2015</v>
      </c>
    </row>
    <row r="390" spans="1:21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  <c r="U390">
        <v>2016</v>
      </c>
    </row>
    <row r="391" spans="1:21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  <c r="U391">
        <v>2015</v>
      </c>
    </row>
    <row r="392" spans="1:21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  <c r="U392">
        <v>2015</v>
      </c>
    </row>
    <row r="393" spans="1:21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  <c r="U393">
        <v>2015</v>
      </c>
    </row>
    <row r="394" spans="1:21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  <c r="U394">
        <v>2014</v>
      </c>
    </row>
    <row r="395" spans="1:21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  <c r="U395">
        <v>2016</v>
      </c>
    </row>
    <row r="396" spans="1:21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  <c r="U396">
        <v>2016</v>
      </c>
    </row>
    <row r="397" spans="1:21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  <c r="U397">
        <v>2015</v>
      </c>
    </row>
    <row r="398" spans="1:21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  <c r="U398">
        <v>2016</v>
      </c>
    </row>
    <row r="399" spans="1:21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  <c r="U399">
        <v>2015</v>
      </c>
    </row>
    <row r="400" spans="1:21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  <c r="U400">
        <v>2014</v>
      </c>
    </row>
    <row r="401" spans="1:21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  <c r="U401">
        <v>2015</v>
      </c>
    </row>
    <row r="402" spans="1:21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  <c r="U402">
        <v>2015</v>
      </c>
    </row>
    <row r="403" spans="1:21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  <c r="U403">
        <v>2015</v>
      </c>
    </row>
    <row r="404" spans="1:21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  <c r="U404">
        <v>2015</v>
      </c>
    </row>
    <row r="405" spans="1:21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  <c r="U405">
        <v>2015</v>
      </c>
    </row>
    <row r="406" spans="1:21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  <c r="U406">
        <v>2015</v>
      </c>
    </row>
    <row r="407" spans="1:21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  <c r="U407">
        <v>2014</v>
      </c>
    </row>
    <row r="408" spans="1:21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  <c r="U408">
        <v>2016</v>
      </c>
    </row>
    <row r="409" spans="1:21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  <c r="U409">
        <v>2016</v>
      </c>
    </row>
    <row r="410" spans="1:21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  <c r="U410">
        <v>2014</v>
      </c>
    </row>
    <row r="411" spans="1:21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  <c r="U411">
        <v>2016</v>
      </c>
    </row>
    <row r="412" spans="1:21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  <c r="U412">
        <v>2016</v>
      </c>
    </row>
    <row r="413" spans="1:21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  <c r="U413">
        <v>2015</v>
      </c>
    </row>
  </sheetData>
  <autoFilter ref="A1:U413" xr:uid="{219D1B71-2598-499C-A1B9-252CDEEC7AE8}"/>
  <conditionalFormatting sqref="F1:F413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</conditionalFormatting>
  <conditionalFormatting sqref="O1:O413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B769D-B039-4ECE-8353-99A52AAC9F93}">
  <dimension ref="A1:U251"/>
  <sheetViews>
    <sheetView workbookViewId="0"/>
  </sheetViews>
  <sheetFormatPr defaultRowHeight="14.4" x14ac:dyDescent="0.3"/>
  <cols>
    <col min="1" max="1" width="7.21875" bestFit="1" customWidth="1"/>
    <col min="2" max="2" width="38.44140625" customWidth="1"/>
    <col min="3" max="3" width="40.33203125" customWidth="1"/>
    <col min="4" max="4" width="12.6640625" bestFit="1" customWidth="1"/>
    <col min="5" max="5" width="12.44140625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21875" bestFit="1" customWidth="1"/>
    <col min="18" max="18" width="16" bestFit="1" customWidth="1"/>
    <col min="19" max="19" width="26.6640625" bestFit="1" customWidth="1"/>
    <col min="20" max="20" width="25.777343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  <c r="U2">
        <v>2016</v>
      </c>
    </row>
    <row r="3" spans="1:21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  <c r="U3">
        <v>2015</v>
      </c>
    </row>
    <row r="4" spans="1:21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  <c r="U4">
        <v>2015</v>
      </c>
    </row>
    <row r="5" spans="1:21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  <c r="U5">
        <v>2016</v>
      </c>
    </row>
    <row r="6" spans="1:21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  <c r="U6">
        <v>2015</v>
      </c>
    </row>
    <row r="7" spans="1:21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  <c r="U7">
        <v>2014</v>
      </c>
    </row>
    <row r="8" spans="1:21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  <c r="U8">
        <v>2014</v>
      </c>
    </row>
    <row r="9" spans="1:21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  <c r="U9">
        <v>2016</v>
      </c>
    </row>
    <row r="10" spans="1:21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  <c r="U10">
        <v>2015</v>
      </c>
    </row>
    <row r="11" spans="1:21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  <c r="U11">
        <v>2016</v>
      </c>
    </row>
    <row r="12" spans="1:21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  <c r="U12">
        <v>2014</v>
      </c>
    </row>
    <row r="13" spans="1:21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  <c r="U13">
        <v>2014</v>
      </c>
    </row>
    <row r="14" spans="1:21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  <c r="U14">
        <v>2014</v>
      </c>
    </row>
    <row r="15" spans="1:21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  <c r="U15">
        <v>2016</v>
      </c>
    </row>
    <row r="16" spans="1:21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  <c r="U16">
        <v>2016</v>
      </c>
    </row>
    <row r="17" spans="1:21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  <c r="U17">
        <v>2016</v>
      </c>
    </row>
    <row r="18" spans="1:21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  <c r="U18">
        <v>2016</v>
      </c>
    </row>
    <row r="19" spans="1:21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  <c r="U19">
        <v>2014</v>
      </c>
    </row>
    <row r="20" spans="1:21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  <c r="U20">
        <v>2014</v>
      </c>
    </row>
    <row r="21" spans="1:21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  <c r="U21">
        <v>2015</v>
      </c>
    </row>
    <row r="22" spans="1:21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  <c r="U22">
        <v>2014</v>
      </c>
    </row>
    <row r="23" spans="1:21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  <c r="U23">
        <v>2016</v>
      </c>
    </row>
    <row r="24" spans="1:21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  <c r="U24">
        <v>2016</v>
      </c>
    </row>
    <row r="25" spans="1:21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  <c r="U25">
        <v>2015</v>
      </c>
    </row>
    <row r="26" spans="1:21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  <c r="U26">
        <v>2016</v>
      </c>
    </row>
    <row r="27" spans="1:21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  <c r="U27">
        <v>2015</v>
      </c>
    </row>
    <row r="28" spans="1:21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  <c r="U28">
        <v>2015</v>
      </c>
    </row>
    <row r="29" spans="1:21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  <c r="U29">
        <v>2014</v>
      </c>
    </row>
    <row r="30" spans="1:21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  <c r="U30">
        <v>2016</v>
      </c>
    </row>
    <row r="31" spans="1:21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  <c r="U31">
        <v>2016</v>
      </c>
    </row>
    <row r="32" spans="1:21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  <c r="U32">
        <v>2014</v>
      </c>
    </row>
    <row r="33" spans="1:21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  <c r="U33">
        <v>2015</v>
      </c>
    </row>
    <row r="34" spans="1:21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  <c r="U34">
        <v>2015</v>
      </c>
    </row>
    <row r="35" spans="1:21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  <c r="U35">
        <v>2014</v>
      </c>
    </row>
    <row r="36" spans="1:21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  <c r="U36">
        <v>2014</v>
      </c>
    </row>
    <row r="37" spans="1:21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  <c r="U37">
        <v>2014</v>
      </c>
    </row>
    <row r="38" spans="1:21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  <c r="U38">
        <v>2014</v>
      </c>
    </row>
    <row r="39" spans="1:21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  <c r="U39">
        <v>2016</v>
      </c>
    </row>
    <row r="40" spans="1:21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  <c r="U40">
        <v>2014</v>
      </c>
    </row>
    <row r="41" spans="1:2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  <c r="U41">
        <v>2014</v>
      </c>
    </row>
    <row r="42" spans="1:21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  <c r="U42">
        <v>2015</v>
      </c>
    </row>
    <row r="43" spans="1:21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  <c r="U43">
        <v>2014</v>
      </c>
    </row>
    <row r="44" spans="1:21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  <c r="U44">
        <v>2016</v>
      </c>
    </row>
    <row r="45" spans="1:21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  <c r="U45">
        <v>2015</v>
      </c>
    </row>
    <row r="46" spans="1:21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  <c r="U46">
        <v>2015</v>
      </c>
    </row>
    <row r="47" spans="1:21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  <c r="U47">
        <v>2016</v>
      </c>
    </row>
    <row r="48" spans="1:21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  <c r="U48">
        <v>2014</v>
      </c>
    </row>
    <row r="49" spans="1:21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  <c r="U49">
        <v>2014</v>
      </c>
    </row>
    <row r="50" spans="1:21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  <c r="U50">
        <v>2015</v>
      </c>
    </row>
    <row r="51" spans="1:21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  <c r="U51">
        <v>2015</v>
      </c>
    </row>
    <row r="52" spans="1:21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  <c r="U52">
        <v>2016</v>
      </c>
    </row>
    <row r="53" spans="1:21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  <c r="U53">
        <v>2015</v>
      </c>
    </row>
    <row r="54" spans="1:21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  <c r="U54">
        <v>2016</v>
      </c>
    </row>
    <row r="55" spans="1:21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  <c r="U55">
        <v>2016</v>
      </c>
    </row>
    <row r="56" spans="1:21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  <c r="U56">
        <v>2014</v>
      </c>
    </row>
    <row r="57" spans="1:21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  <c r="U57">
        <v>2015</v>
      </c>
    </row>
    <row r="58" spans="1:21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  <c r="U58">
        <v>2015</v>
      </c>
    </row>
    <row r="59" spans="1:21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  <c r="U59">
        <v>2014</v>
      </c>
    </row>
    <row r="60" spans="1:21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  <c r="U60">
        <v>2015</v>
      </c>
    </row>
    <row r="61" spans="1:21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  <c r="U61">
        <v>2015</v>
      </c>
    </row>
    <row r="62" spans="1:21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  <c r="U62">
        <v>2014</v>
      </c>
    </row>
    <row r="63" spans="1:21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  <c r="U63">
        <v>2015</v>
      </c>
    </row>
    <row r="64" spans="1:21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  <c r="U64">
        <v>2015</v>
      </c>
    </row>
    <row r="65" spans="1:21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  <c r="U65">
        <v>2015</v>
      </c>
    </row>
    <row r="66" spans="1:21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  <c r="U66">
        <v>2014</v>
      </c>
    </row>
    <row r="67" spans="1:21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  <c r="U67">
        <v>2015</v>
      </c>
    </row>
    <row r="68" spans="1:21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  <c r="U68">
        <v>2015</v>
      </c>
    </row>
    <row r="69" spans="1:21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  <c r="U69">
        <v>2015</v>
      </c>
    </row>
    <row r="70" spans="1:21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  <c r="U70">
        <v>2014</v>
      </c>
    </row>
    <row r="71" spans="1:21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  <c r="U71">
        <v>2015</v>
      </c>
    </row>
    <row r="72" spans="1:21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  <c r="U72">
        <v>2014</v>
      </c>
    </row>
    <row r="73" spans="1:21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  <c r="U73">
        <v>2014</v>
      </c>
    </row>
    <row r="74" spans="1:21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  <c r="U74">
        <v>2014</v>
      </c>
    </row>
    <row r="75" spans="1:21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  <c r="U75">
        <v>2014</v>
      </c>
    </row>
    <row r="76" spans="1:2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  <c r="U76">
        <v>2016</v>
      </c>
    </row>
    <row r="77" spans="1:21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  <c r="U77">
        <v>2014</v>
      </c>
    </row>
    <row r="78" spans="1:21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  <c r="U78">
        <v>2014</v>
      </c>
    </row>
    <row r="79" spans="1:21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  <c r="U79">
        <v>2014</v>
      </c>
    </row>
    <row r="80" spans="1:21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  <c r="U80">
        <v>2015</v>
      </c>
    </row>
    <row r="81" spans="1:21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  <c r="U81">
        <v>2014</v>
      </c>
    </row>
    <row r="82" spans="1:21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  <c r="U82">
        <v>2015</v>
      </c>
    </row>
    <row r="83" spans="1:21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  <c r="U83">
        <v>2015</v>
      </c>
    </row>
    <row r="84" spans="1:21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  <c r="U84">
        <v>2014</v>
      </c>
    </row>
    <row r="85" spans="1:21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  <c r="U85">
        <v>2015</v>
      </c>
    </row>
    <row r="86" spans="1:21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  <c r="U86">
        <v>2014</v>
      </c>
    </row>
    <row r="87" spans="1:21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  <c r="U87">
        <v>2015</v>
      </c>
    </row>
    <row r="88" spans="1:21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  <c r="U88">
        <v>2015</v>
      </c>
    </row>
    <row r="89" spans="1:21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  <c r="U89">
        <v>2015</v>
      </c>
    </row>
    <row r="90" spans="1:21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  <c r="U90">
        <v>2014</v>
      </c>
    </row>
    <row r="91" spans="1:21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  <c r="U91">
        <v>2014</v>
      </c>
    </row>
    <row r="92" spans="1:21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  <c r="U92">
        <v>2014</v>
      </c>
    </row>
    <row r="93" spans="1:2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  <c r="U93">
        <v>2014</v>
      </c>
    </row>
    <row r="94" spans="1:21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  <c r="U94">
        <v>2016</v>
      </c>
    </row>
    <row r="95" spans="1:21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  <c r="U95">
        <v>2015</v>
      </c>
    </row>
    <row r="96" spans="1:21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  <c r="U96">
        <v>2015</v>
      </c>
    </row>
    <row r="97" spans="1:21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  <c r="U97">
        <v>2016</v>
      </c>
    </row>
    <row r="98" spans="1:21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  <c r="U98">
        <v>2016</v>
      </c>
    </row>
    <row r="99" spans="1:21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  <c r="U99">
        <v>2014</v>
      </c>
    </row>
    <row r="100" spans="1:21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  <c r="U100">
        <v>2015</v>
      </c>
    </row>
    <row r="101" spans="1:21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  <c r="U101">
        <v>2015</v>
      </c>
    </row>
    <row r="102" spans="1:21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  <c r="U102">
        <v>2014</v>
      </c>
    </row>
    <row r="103" spans="1:21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  <c r="U103">
        <v>2014</v>
      </c>
    </row>
    <row r="104" spans="1:21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  <c r="U104">
        <v>2016</v>
      </c>
    </row>
    <row r="105" spans="1:21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  <c r="U105">
        <v>2015</v>
      </c>
    </row>
    <row r="106" spans="1:21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  <c r="U106">
        <v>2014</v>
      </c>
    </row>
    <row r="107" spans="1:21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  <c r="U107">
        <v>2014</v>
      </c>
    </row>
    <row r="108" spans="1:21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  <c r="U108">
        <v>2015</v>
      </c>
    </row>
    <row r="109" spans="1:21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  <c r="U109">
        <v>2015</v>
      </c>
    </row>
    <row r="110" spans="1:21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  <c r="U110">
        <v>2015</v>
      </c>
    </row>
    <row r="111" spans="1:21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  <c r="U111">
        <v>2015</v>
      </c>
    </row>
    <row r="112" spans="1:21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  <c r="U112">
        <v>2014</v>
      </c>
    </row>
    <row r="113" spans="1:21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  <c r="U113">
        <v>2014</v>
      </c>
    </row>
    <row r="114" spans="1:21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  <c r="U114">
        <v>2014</v>
      </c>
    </row>
    <row r="115" spans="1:21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  <c r="U115">
        <v>2015</v>
      </c>
    </row>
    <row r="116" spans="1:21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  <c r="U116">
        <v>2014</v>
      </c>
    </row>
    <row r="117" spans="1:21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  <c r="U117">
        <v>2015</v>
      </c>
    </row>
    <row r="118" spans="1:21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  <c r="U118">
        <v>2015</v>
      </c>
    </row>
    <row r="119" spans="1:21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  <c r="U119">
        <v>2015</v>
      </c>
    </row>
    <row r="120" spans="1:21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  <c r="U120">
        <v>2014</v>
      </c>
    </row>
    <row r="121" spans="1:21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  <c r="U121">
        <v>2014</v>
      </c>
    </row>
    <row r="122" spans="1:21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  <c r="U122">
        <v>2015</v>
      </c>
    </row>
    <row r="123" spans="1:21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  <c r="U123">
        <v>2016</v>
      </c>
    </row>
    <row r="124" spans="1:21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  <c r="U124">
        <v>2015</v>
      </c>
    </row>
    <row r="125" spans="1:21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  <c r="U125">
        <v>2016</v>
      </c>
    </row>
    <row r="126" spans="1:21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  <c r="U126">
        <v>2016</v>
      </c>
    </row>
    <row r="127" spans="1:21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  <c r="U127">
        <v>2015</v>
      </c>
    </row>
    <row r="128" spans="1:21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  <c r="U128">
        <v>2016</v>
      </c>
    </row>
    <row r="129" spans="1:21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  <c r="U129">
        <v>2016</v>
      </c>
    </row>
    <row r="130" spans="1:21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  <c r="U130">
        <v>2015</v>
      </c>
    </row>
    <row r="131" spans="1:21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  <c r="U131">
        <v>2014</v>
      </c>
    </row>
    <row r="132" spans="1:21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  <c r="U132">
        <v>2014</v>
      </c>
    </row>
    <row r="133" spans="1:21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  <c r="U133">
        <v>2015</v>
      </c>
    </row>
    <row r="134" spans="1:21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  <c r="U134">
        <v>2015</v>
      </c>
    </row>
    <row r="135" spans="1:21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  <c r="U135">
        <v>2015</v>
      </c>
    </row>
    <row r="136" spans="1:21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  <c r="U136">
        <v>2015</v>
      </c>
    </row>
    <row r="137" spans="1:21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  <c r="U137">
        <v>2015</v>
      </c>
    </row>
    <row r="138" spans="1:21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  <c r="U138">
        <v>2016</v>
      </c>
    </row>
    <row r="139" spans="1:21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  <c r="U139">
        <v>2016</v>
      </c>
    </row>
    <row r="140" spans="1:21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  <c r="U140">
        <v>2015</v>
      </c>
    </row>
    <row r="141" spans="1:21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  <c r="U141">
        <v>2016</v>
      </c>
    </row>
    <row r="142" spans="1:21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  <c r="U142">
        <v>2015</v>
      </c>
    </row>
    <row r="143" spans="1:21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  <c r="U143">
        <v>2016</v>
      </c>
    </row>
    <row r="144" spans="1:21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  <c r="U144">
        <v>2016</v>
      </c>
    </row>
    <row r="145" spans="1:21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  <c r="U145">
        <v>2014</v>
      </c>
    </row>
    <row r="146" spans="1:21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  <c r="U146">
        <v>2014</v>
      </c>
    </row>
    <row r="147" spans="1:21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  <c r="U147">
        <v>2015</v>
      </c>
    </row>
    <row r="148" spans="1:21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  <c r="U148">
        <v>2015</v>
      </c>
    </row>
    <row r="149" spans="1:21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  <c r="U149">
        <v>2016</v>
      </c>
    </row>
    <row r="150" spans="1:21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  <c r="U150">
        <v>2014</v>
      </c>
    </row>
    <row r="151" spans="1:21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  <c r="U151">
        <v>2017</v>
      </c>
    </row>
    <row r="152" spans="1:21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  <c r="U152">
        <v>2016</v>
      </c>
    </row>
    <row r="153" spans="1:21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  <c r="U153">
        <v>2016</v>
      </c>
    </row>
    <row r="154" spans="1:21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  <c r="U154">
        <v>2016</v>
      </c>
    </row>
    <row r="155" spans="1:21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  <c r="U155">
        <v>2014</v>
      </c>
    </row>
    <row r="156" spans="1:21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  <c r="U156">
        <v>2014</v>
      </c>
    </row>
    <row r="157" spans="1:21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  <c r="U157">
        <v>2016</v>
      </c>
    </row>
    <row r="158" spans="1:21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  <c r="U158">
        <v>2016</v>
      </c>
    </row>
    <row r="159" spans="1:21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  <c r="U159">
        <v>2014</v>
      </c>
    </row>
    <row r="160" spans="1:21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  <c r="U160">
        <v>2016</v>
      </c>
    </row>
    <row r="161" spans="1:21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  <c r="U161">
        <v>2014</v>
      </c>
    </row>
    <row r="162" spans="1:21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  <c r="U162">
        <v>2014</v>
      </c>
    </row>
    <row r="163" spans="1:21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  <c r="U163">
        <v>2016</v>
      </c>
    </row>
    <row r="164" spans="1:21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  <c r="U164">
        <v>2014</v>
      </c>
    </row>
    <row r="165" spans="1:21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  <c r="U165">
        <v>2016</v>
      </c>
    </row>
    <row r="166" spans="1:21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  <c r="U166">
        <v>2015</v>
      </c>
    </row>
    <row r="167" spans="1:21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  <c r="U167">
        <v>2015</v>
      </c>
    </row>
    <row r="168" spans="1:21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  <c r="U168">
        <v>2015</v>
      </c>
    </row>
    <row r="169" spans="1:21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  <c r="U169">
        <v>2015</v>
      </c>
    </row>
    <row r="170" spans="1:21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  <c r="U170">
        <v>2015</v>
      </c>
    </row>
    <row r="171" spans="1:21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  <c r="U171">
        <v>2014</v>
      </c>
    </row>
    <row r="172" spans="1:21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  <c r="U172">
        <v>2014</v>
      </c>
    </row>
    <row r="173" spans="1:21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  <c r="U173">
        <v>2015</v>
      </c>
    </row>
    <row r="174" spans="1:21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  <c r="U174">
        <v>2014</v>
      </c>
    </row>
    <row r="175" spans="1:21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  <c r="U175">
        <v>2016</v>
      </c>
    </row>
    <row r="176" spans="1:21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  <c r="U176">
        <v>2014</v>
      </c>
    </row>
    <row r="177" spans="1:21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  <c r="U177">
        <v>2015</v>
      </c>
    </row>
    <row r="178" spans="1:2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  <c r="U178">
        <v>2014</v>
      </c>
    </row>
    <row r="179" spans="1:21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  <c r="U179">
        <v>2014</v>
      </c>
    </row>
    <row r="180" spans="1:21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  <c r="U180">
        <v>2016</v>
      </c>
    </row>
    <row r="181" spans="1:21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  <c r="U181">
        <v>2014</v>
      </c>
    </row>
    <row r="182" spans="1:21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  <c r="U182">
        <v>2014</v>
      </c>
    </row>
    <row r="183" spans="1:21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  <c r="U183">
        <v>2015</v>
      </c>
    </row>
    <row r="184" spans="1:21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  <c r="U184">
        <v>2016</v>
      </c>
    </row>
    <row r="185" spans="1:21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  <c r="U185">
        <v>2015</v>
      </c>
    </row>
    <row r="186" spans="1:21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  <c r="U186">
        <v>2014</v>
      </c>
    </row>
    <row r="187" spans="1:21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  <c r="U187">
        <v>2016</v>
      </c>
    </row>
    <row r="188" spans="1:21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  <c r="U188">
        <v>2015</v>
      </c>
    </row>
    <row r="189" spans="1:21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  <c r="U189">
        <v>2014</v>
      </c>
    </row>
    <row r="190" spans="1:21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  <c r="U190">
        <v>2014</v>
      </c>
    </row>
    <row r="191" spans="1:21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  <c r="U191">
        <v>2016</v>
      </c>
    </row>
    <row r="192" spans="1:21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  <c r="U192">
        <v>2015</v>
      </c>
    </row>
    <row r="193" spans="1:21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  <c r="U193">
        <v>2015</v>
      </c>
    </row>
    <row r="194" spans="1:21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  <c r="U194">
        <v>2017</v>
      </c>
    </row>
    <row r="195" spans="1:21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  <c r="U195">
        <v>2014</v>
      </c>
    </row>
    <row r="196" spans="1:21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  <c r="U196">
        <v>2015</v>
      </c>
    </row>
    <row r="197" spans="1:21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  <c r="U197">
        <v>2016</v>
      </c>
    </row>
    <row r="198" spans="1:21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  <c r="U198">
        <v>2014</v>
      </c>
    </row>
    <row r="199" spans="1:21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  <c r="U199">
        <v>2015</v>
      </c>
    </row>
    <row r="200" spans="1:21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  <c r="U200">
        <v>2015</v>
      </c>
    </row>
    <row r="201" spans="1:21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  <c r="U201">
        <v>2014</v>
      </c>
    </row>
    <row r="202" spans="1:21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  <c r="U202">
        <v>2014</v>
      </c>
    </row>
    <row r="203" spans="1:21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  <c r="U203">
        <v>2016</v>
      </c>
    </row>
    <row r="204" spans="1:21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  <c r="U204">
        <v>2014</v>
      </c>
    </row>
    <row r="205" spans="1:21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  <c r="U205">
        <v>2015</v>
      </c>
    </row>
    <row r="206" spans="1:21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  <c r="U206">
        <v>2015</v>
      </c>
    </row>
    <row r="207" spans="1:21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  <c r="U207">
        <v>2014</v>
      </c>
    </row>
    <row r="208" spans="1:21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  <c r="U208">
        <v>2015</v>
      </c>
    </row>
    <row r="209" spans="1:21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  <c r="U209">
        <v>2014</v>
      </c>
    </row>
    <row r="210" spans="1:21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  <c r="U210">
        <v>2014</v>
      </c>
    </row>
    <row r="211" spans="1:21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  <c r="U211">
        <v>2015</v>
      </c>
    </row>
    <row r="212" spans="1:21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  <c r="U212">
        <v>2014</v>
      </c>
    </row>
    <row r="213" spans="1:21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  <c r="U213">
        <v>2014</v>
      </c>
    </row>
    <row r="214" spans="1:21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  <c r="U214">
        <v>2014</v>
      </c>
    </row>
    <row r="215" spans="1:21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  <c r="U215">
        <v>2016</v>
      </c>
    </row>
    <row r="216" spans="1:21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  <c r="U216">
        <v>2016</v>
      </c>
    </row>
    <row r="217" spans="1:21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  <c r="U217">
        <v>2016</v>
      </c>
    </row>
    <row r="218" spans="1:21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  <c r="U218">
        <v>2016</v>
      </c>
    </row>
    <row r="219" spans="1:21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  <c r="U219">
        <v>2016</v>
      </c>
    </row>
    <row r="220" spans="1:21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  <c r="U220">
        <v>2014</v>
      </c>
    </row>
    <row r="221" spans="1:21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  <c r="U221">
        <v>2016</v>
      </c>
    </row>
    <row r="222" spans="1:21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  <c r="U222">
        <v>2015</v>
      </c>
    </row>
    <row r="223" spans="1:21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  <c r="U223">
        <v>2016</v>
      </c>
    </row>
    <row r="224" spans="1:21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  <c r="U224">
        <v>2015</v>
      </c>
    </row>
    <row r="225" spans="1:21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  <c r="U225">
        <v>2015</v>
      </c>
    </row>
    <row r="226" spans="1:21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  <c r="U226">
        <v>2014</v>
      </c>
    </row>
    <row r="227" spans="1:21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  <c r="U227">
        <v>2016</v>
      </c>
    </row>
    <row r="228" spans="1:21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  <c r="U228">
        <v>2016</v>
      </c>
    </row>
    <row r="229" spans="1:21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  <c r="U229">
        <v>2016</v>
      </c>
    </row>
    <row r="230" spans="1:21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  <c r="U230">
        <v>2015</v>
      </c>
    </row>
    <row r="231" spans="1:21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  <c r="U231">
        <v>2015</v>
      </c>
    </row>
    <row r="232" spans="1:21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  <c r="U232">
        <v>2015</v>
      </c>
    </row>
    <row r="233" spans="1:21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  <c r="U233">
        <v>2015</v>
      </c>
    </row>
    <row r="234" spans="1:21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  <c r="U234">
        <v>2015</v>
      </c>
    </row>
    <row r="235" spans="1:2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  <c r="U235">
        <v>2016</v>
      </c>
    </row>
    <row r="236" spans="1:21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  <c r="U236">
        <v>2015</v>
      </c>
    </row>
    <row r="237" spans="1:21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  <c r="U237">
        <v>2015</v>
      </c>
    </row>
    <row r="238" spans="1:21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  <c r="U238">
        <v>2014</v>
      </c>
    </row>
    <row r="239" spans="1:21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  <c r="U239">
        <v>2015</v>
      </c>
    </row>
    <row r="240" spans="1:21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  <c r="U240">
        <v>2014</v>
      </c>
    </row>
    <row r="241" spans="1:21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  <c r="U241">
        <v>2016</v>
      </c>
    </row>
    <row r="242" spans="1:21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  <c r="U242">
        <v>2016</v>
      </c>
    </row>
    <row r="243" spans="1:21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  <c r="U243">
        <v>2014</v>
      </c>
    </row>
    <row r="244" spans="1:21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  <c r="U244">
        <v>2016</v>
      </c>
    </row>
    <row r="245" spans="1:21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  <c r="U245">
        <v>2016</v>
      </c>
    </row>
    <row r="246" spans="1:21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  <c r="U246">
        <v>2015</v>
      </c>
    </row>
    <row r="247" spans="1:21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  <c r="U247">
        <v>2015</v>
      </c>
    </row>
    <row r="248" spans="1:21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  <c r="U248">
        <v>2014</v>
      </c>
    </row>
    <row r="249" spans="1:21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  <c r="U249">
        <v>2017</v>
      </c>
    </row>
    <row r="250" spans="1:21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  <c r="U250">
        <v>2015</v>
      </c>
    </row>
    <row r="251" spans="1:21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  <c r="U251">
        <v>2015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:P1 O2:O25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1041-168F-463E-8288-8E7C21F4D924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  <c r="F6" s="18"/>
    </row>
    <row r="7" spans="1:6" x14ac:dyDescent="0.3">
      <c r="A7" s="15" t="s">
        <v>8374</v>
      </c>
      <c r="B7" s="13">
        <v>71</v>
      </c>
      <c r="C7" s="13">
        <v>39</v>
      </c>
      <c r="D7" s="13">
        <v>3</v>
      </c>
      <c r="E7" s="20">
        <v>113</v>
      </c>
      <c r="F7" s="19"/>
    </row>
    <row r="8" spans="1:6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  <c r="F8" s="19"/>
    </row>
    <row r="9" spans="1:6" x14ac:dyDescent="0.3">
      <c r="A9" s="15" t="s">
        <v>8376</v>
      </c>
      <c r="B9" s="13">
        <v>71</v>
      </c>
      <c r="C9" s="13">
        <v>40</v>
      </c>
      <c r="D9" s="13">
        <v>2</v>
      </c>
      <c r="E9" s="20">
        <v>113</v>
      </c>
      <c r="F9" s="19"/>
    </row>
    <row r="10" spans="1:6" x14ac:dyDescent="0.3">
      <c r="A10" s="15" t="s">
        <v>8367</v>
      </c>
      <c r="B10" s="13">
        <v>111</v>
      </c>
      <c r="C10" s="13">
        <v>52</v>
      </c>
      <c r="D10" s="13">
        <v>3</v>
      </c>
      <c r="E10" s="20">
        <v>166</v>
      </c>
      <c r="F10" s="19"/>
    </row>
    <row r="11" spans="1:6" x14ac:dyDescent="0.3">
      <c r="A11" s="15" t="s">
        <v>8377</v>
      </c>
      <c r="B11" s="13">
        <v>100</v>
      </c>
      <c r="C11" s="13">
        <v>49</v>
      </c>
      <c r="D11" s="13">
        <v>4</v>
      </c>
      <c r="E11" s="20">
        <v>153</v>
      </c>
      <c r="F11" s="19"/>
    </row>
    <row r="12" spans="1:6" x14ac:dyDescent="0.3">
      <c r="A12" s="15" t="s">
        <v>8368</v>
      </c>
      <c r="B12" s="13">
        <v>87</v>
      </c>
      <c r="C12" s="13">
        <v>50</v>
      </c>
      <c r="D12" s="13">
        <v>1</v>
      </c>
      <c r="E12" s="20">
        <v>138</v>
      </c>
      <c r="F12" s="19"/>
    </row>
    <row r="13" spans="1:6" x14ac:dyDescent="0.3">
      <c r="A13" s="15" t="s">
        <v>8369</v>
      </c>
      <c r="B13" s="13">
        <v>72</v>
      </c>
      <c r="C13" s="13">
        <v>47</v>
      </c>
      <c r="D13" s="13">
        <v>4</v>
      </c>
      <c r="E13" s="20">
        <v>123</v>
      </c>
      <c r="F13" s="18"/>
    </row>
    <row r="14" spans="1:6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  <c r="F14" s="19"/>
    </row>
    <row r="15" spans="1:6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  <c r="F15" s="18"/>
    </row>
    <row r="16" spans="1:6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  <c r="F16" s="19"/>
    </row>
    <row r="17" spans="1:6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  <c r="F17" s="18"/>
    </row>
    <row r="18" spans="1:6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C1CF-DF3D-4AE9-9B13-69A4BEC40F40}">
  <dimension ref="A1:H14"/>
  <sheetViews>
    <sheetView workbookViewId="0"/>
  </sheetViews>
  <sheetFormatPr defaultRowHeight="14.4" x14ac:dyDescent="0.3"/>
  <cols>
    <col min="1" max="8" width="20.21875" customWidth="1"/>
  </cols>
  <sheetData>
    <row r="1" spans="1:8" x14ac:dyDescent="0.3">
      <c r="A1" s="17" t="s">
        <v>8381</v>
      </c>
      <c r="B1" s="1" t="s">
        <v>8398</v>
      </c>
      <c r="C1" s="1" t="s">
        <v>8416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3">
      <c r="A2" t="s">
        <v>8404</v>
      </c>
      <c r="B2">
        <f>COUNTIFS(Kickstarter!$D$1:$D$4115,"&lt;1000",Kickstarter!$F$1:$F$4115,"successful",Kickstarter!$R$1:$R$4115,"plays")</f>
        <v>141</v>
      </c>
      <c r="C2">
        <f>COUNTIFS(Kickstarter!$D$1:$D$4115,"&lt;1000",Kickstarter!$F$1:$F$4115,"failed",Kickstarter!$R$1:$R$4115,"plays")</f>
        <v>45</v>
      </c>
      <c r="D2">
        <f>COUNTIFS(Kickstarter!$D$1:$D$4115,"&lt;1000",Kickstarter!$F$1:$F$4115,"canceled",Kickstarter!$R$1:$R$4115,"plays")</f>
        <v>0</v>
      </c>
      <c r="E2">
        <f>SUM(B2:D2)</f>
        <v>186</v>
      </c>
      <c r="F2" s="18">
        <f>B2/$E2</f>
        <v>0.75806451612903225</v>
      </c>
      <c r="G2" s="18">
        <f t="shared" ref="G2:G13" si="0">C2/$E2</f>
        <v>0.24193548387096775</v>
      </c>
      <c r="H2" s="18">
        <f t="shared" ref="H2:H13" si="1">D2/$E2</f>
        <v>0</v>
      </c>
    </row>
    <row r="3" spans="1:8" x14ac:dyDescent="0.3">
      <c r="A3" t="s">
        <v>8405</v>
      </c>
      <c r="B3">
        <f>COUNTIFS(Kickstarter!$D$1:$D$4115,"&gt;=1000",Kickstarter!$D$1:$D$4115,"&lt;5000",Kickstarter!$F$1:$F$4115,"successful",Kickstarter!$R$1:$R$4115,"plays")</f>
        <v>388</v>
      </c>
      <c r="C3">
        <f>COUNTIFS(Kickstarter!$D$1:$D$4115,"&gt;=1000",Kickstarter!$D$1:$D$4115,"&lt;5000",Kickstarter!$F$1:$F$4115,"failed",Kickstarter!$R$1:$R$4115,"plays")</f>
        <v>146</v>
      </c>
      <c r="D3">
        <f>COUNTIFS(Kickstarter!$D$1:$D$4115,"&gt;=1000",Kickstarter!$D$1:$D$4115,"&lt;5000",Kickstarter!$F$1:$F$4115,"canceled",Kickstarter!$R$1:$R$4115,"plays")</f>
        <v>0</v>
      </c>
      <c r="E3">
        <f t="shared" ref="E3:E13" si="2">SUM(B3:D3)</f>
        <v>534</v>
      </c>
      <c r="F3" s="18">
        <f t="shared" ref="F3:F13" si="3">B3/$E3</f>
        <v>0.72659176029962547</v>
      </c>
      <c r="G3" s="18">
        <f t="shared" si="0"/>
        <v>0.27340823970037453</v>
      </c>
      <c r="H3" s="18">
        <f t="shared" si="1"/>
        <v>0</v>
      </c>
    </row>
    <row r="4" spans="1:8" x14ac:dyDescent="0.3">
      <c r="A4" t="s">
        <v>8406</v>
      </c>
      <c r="B4">
        <f>COUNTIFS(Kickstarter!$D$1:$D$4115,"&gt;=5000",Kickstarter!$D$1:$D$4115,"&lt;10000",Kickstarter!$F$1:$F$4115,"successful",Kickstarter!$R$1:$R$4115,"plays")</f>
        <v>93</v>
      </c>
      <c r="C4">
        <f>COUNTIFS(Kickstarter!$D$1:$D$4115,"&gt;=5000",Kickstarter!$D$1:$D$4115,"&lt;10000",Kickstarter!$F$1:$F$4115,"failed",Kickstarter!$R$1:$R$4115,"plays")</f>
        <v>76</v>
      </c>
      <c r="D4">
        <f>COUNTIFS(Kickstarter!$D$1:$D$4115,"&gt;=5000",Kickstarter!$D$1:$D$4115,"&lt;10000",Kickstarter!$F$1:$F$4115,"canceled",Kickstarter!$R$1:$R$4115,"plays")</f>
        <v>0</v>
      </c>
      <c r="E4">
        <f t="shared" si="2"/>
        <v>169</v>
      </c>
      <c r="F4" s="18">
        <f t="shared" si="3"/>
        <v>0.55029585798816572</v>
      </c>
      <c r="G4" s="18">
        <f t="shared" si="0"/>
        <v>0.44970414201183434</v>
      </c>
      <c r="H4" s="18">
        <f t="shared" si="1"/>
        <v>0</v>
      </c>
    </row>
    <row r="5" spans="1:8" x14ac:dyDescent="0.3">
      <c r="A5" t="s">
        <v>8407</v>
      </c>
      <c r="B5">
        <f>COUNTIFS(Kickstarter!$D$1:$D$4115,"&gt;=10000",Kickstarter!$D$1:$D$4115,"&lt;15000",Kickstarter!$F$1:$F$4115,"successful",Kickstarter!$R$1:$R$4115,"plays")</f>
        <v>39</v>
      </c>
      <c r="C5">
        <f>COUNTIFS(Kickstarter!$D$1:$D$4115,"&gt;=10000",Kickstarter!$D$1:$D$4115,"&lt;15000",Kickstarter!$F$1:$F$4115,"failed",Kickstarter!$R$1:$R$4115,"plays")</f>
        <v>33</v>
      </c>
      <c r="D5">
        <f>COUNTIFS(Kickstarter!$D$1:$D$4115,"&gt;=10000",Kickstarter!$D$1:$D$4115,"&lt;15000",Kickstarter!$F$1:$F$4115,"canceled",Kickstarter!$R$1:$R$4115,"plays")</f>
        <v>0</v>
      </c>
      <c r="E5">
        <f t="shared" si="2"/>
        <v>72</v>
      </c>
      <c r="F5" s="18">
        <f t="shared" si="3"/>
        <v>0.54166666666666663</v>
      </c>
      <c r="G5" s="18">
        <f t="shared" si="0"/>
        <v>0.45833333333333331</v>
      </c>
      <c r="H5" s="18">
        <f t="shared" si="1"/>
        <v>0</v>
      </c>
    </row>
    <row r="6" spans="1:8" x14ac:dyDescent="0.3">
      <c r="A6" t="s">
        <v>8408</v>
      </c>
      <c r="B6">
        <f>COUNTIFS(Kickstarter!$D$1:$D$4115,"&gt;=15000",Kickstarter!$D$1:$D$4115,"&lt;20000",Kickstarter!$F$1:$F$4115,"successful",Kickstarter!$R$1:$R$4115,"plays")</f>
        <v>12</v>
      </c>
      <c r="C6">
        <f>COUNTIFS(Kickstarter!$D$1:$D$4115,"&gt;=15000",Kickstarter!$D$1:$D$4115,"&lt;20000",Kickstarter!$F$1:$F$4115,"failed",Kickstarter!$R$1:$R$4115,"plays")</f>
        <v>12</v>
      </c>
      <c r="D6">
        <f>COUNTIFS(Kickstarter!$D$1:$D$4115,"&gt;=15000",Kickstarter!$D$1:$D$4115,"&lt;20000",Kickstarter!$F$1:$F$4115,"canceled",Kickstarter!$R$1:$R$4115,"plays")</f>
        <v>0</v>
      </c>
      <c r="E6">
        <f t="shared" si="2"/>
        <v>24</v>
      </c>
      <c r="F6" s="18">
        <f t="shared" si="3"/>
        <v>0.5</v>
      </c>
      <c r="G6" s="18">
        <f t="shared" si="0"/>
        <v>0.5</v>
      </c>
      <c r="H6" s="18">
        <f t="shared" si="1"/>
        <v>0</v>
      </c>
    </row>
    <row r="7" spans="1:8" x14ac:dyDescent="0.3">
      <c r="A7" t="s">
        <v>8409</v>
      </c>
      <c r="B7">
        <f>COUNTIFS(Kickstarter!$D$1:$D$4115,"&gt;=20000",Kickstarter!$D$1:$D$4115,"&lt;25000",Kickstarter!$F$1:$F$4115,"successful",Kickstarter!$R$1:$R$4115,"plays")</f>
        <v>9</v>
      </c>
      <c r="C7">
        <f>COUNTIFS(Kickstarter!$D$1:$D$4115,"&gt;=20000",Kickstarter!$D$1:$D$4115,"&lt;25000",Kickstarter!$F$1:$F$4115,"failed",Kickstarter!$R$1:$R$4115,"plays")</f>
        <v>11</v>
      </c>
      <c r="D7">
        <f>COUNTIFS(Kickstarter!$D$1:$D$4115,"&gt;=20000",Kickstarter!$D$1:$D$4115,"&lt;25000",Kickstarter!$F$1:$F$4115,"canceled",Kickstarter!$R$1:$R$4115,"plays")</f>
        <v>0</v>
      </c>
      <c r="E7">
        <f t="shared" si="2"/>
        <v>20</v>
      </c>
      <c r="F7" s="18">
        <f t="shared" si="3"/>
        <v>0.45</v>
      </c>
      <c r="G7" s="18">
        <f t="shared" si="0"/>
        <v>0.55000000000000004</v>
      </c>
      <c r="H7" s="18">
        <f t="shared" si="1"/>
        <v>0</v>
      </c>
    </row>
    <row r="8" spans="1:8" x14ac:dyDescent="0.3">
      <c r="A8" t="s">
        <v>8410</v>
      </c>
      <c r="B8">
        <f>COUNTIFS(Kickstarter!$D$1:$D$4115,"&gt;=25000",Kickstarter!$D$1:$D$4115,"&lt;30000",Kickstarter!$F$1:$F$4115,"successful",Kickstarter!$R$1:$R$4115,"plays")</f>
        <v>1</v>
      </c>
      <c r="C8">
        <f>COUNTIFS(Kickstarter!$D$1:$D$4115,"&gt;=25000",Kickstarter!$D$1:$D$4115,"&lt;30000",Kickstarter!$F$1:$F$4115,"failed",Kickstarter!$R$1:$R$4115,"plays")</f>
        <v>4</v>
      </c>
      <c r="D8">
        <f>COUNTIFS(Kickstarter!$D$1:$D$4115,"&gt;=25000",Kickstarter!$D$1:$D$4115,"&lt;30000",Kickstarter!$F$1:$F$4115,"canceled",Kickstarter!$R$1:$R$4115,"plays")</f>
        <v>0</v>
      </c>
      <c r="E8">
        <f t="shared" si="2"/>
        <v>5</v>
      </c>
      <c r="F8" s="18">
        <f t="shared" si="3"/>
        <v>0.2</v>
      </c>
      <c r="G8" s="18">
        <f t="shared" si="0"/>
        <v>0.8</v>
      </c>
      <c r="H8" s="18">
        <f t="shared" si="1"/>
        <v>0</v>
      </c>
    </row>
    <row r="9" spans="1:8" x14ac:dyDescent="0.3">
      <c r="A9" t="s">
        <v>8411</v>
      </c>
      <c r="B9">
        <f>COUNTIFS(Kickstarter!$D$1:$D$4115,"&gt;=30000",Kickstarter!$D$1:$D$4115,"&lt;35000",Kickstarter!$F$1:$F$4115,"successful",Kickstarter!$R$1:$R$4115,"plays")</f>
        <v>3</v>
      </c>
      <c r="C9">
        <f>COUNTIFS(Kickstarter!$D$1:$D$4115,"&gt;=30000",Kickstarter!$D$1:$D$4115,"&lt;35000",Kickstarter!$F$1:$F$4115,"failed",Kickstarter!$R$1:$R$4115,"plays")</f>
        <v>8</v>
      </c>
      <c r="D9">
        <f>COUNTIFS(Kickstarter!$D$1:$D$4115,"&gt;=30000",Kickstarter!$D$1:$D$4115,"&lt;35000",Kickstarter!$F$1:$F$4115,"canceled",Kickstarter!$R$1:$R$4115,"plays")</f>
        <v>0</v>
      </c>
      <c r="E9">
        <f t="shared" si="2"/>
        <v>11</v>
      </c>
      <c r="F9" s="18">
        <f t="shared" si="3"/>
        <v>0.27272727272727271</v>
      </c>
      <c r="G9" s="18">
        <f t="shared" si="0"/>
        <v>0.72727272727272729</v>
      </c>
      <c r="H9" s="18">
        <f t="shared" si="1"/>
        <v>0</v>
      </c>
    </row>
    <row r="10" spans="1:8" x14ac:dyDescent="0.3">
      <c r="A10" t="s">
        <v>8412</v>
      </c>
      <c r="B10">
        <f>COUNTIFS(Kickstarter!$D$1:$D$4115,"&gt;=35000",Kickstarter!$D$1:$D$4115,"&lt;40000",Kickstarter!$F$1:$F$4115,"successful",Kickstarter!$R$1:$R$4115,"plays")</f>
        <v>4</v>
      </c>
      <c r="C10">
        <f>COUNTIFS(Kickstarter!$D$1:$D$4115,"&gt;=35000",Kickstarter!$D$1:$D$4115,"&lt;40000",Kickstarter!$F$1:$F$4115,"failed",Kickstarter!$R$1:$R$4115,"plays")</f>
        <v>2</v>
      </c>
      <c r="D10">
        <f>COUNTIFS(Kickstarter!$D$1:$D$4115,"&gt;=35000",Kickstarter!$D$1:$D$4115,"&lt;40000",Kickstarter!$F$1:$F$4115,"canceled",Kickstarter!$R$1:$R$4115,"plays")</f>
        <v>0</v>
      </c>
      <c r="E10">
        <f t="shared" si="2"/>
        <v>6</v>
      </c>
      <c r="F10" s="18">
        <f t="shared" si="3"/>
        <v>0.66666666666666663</v>
      </c>
      <c r="G10" s="18">
        <f t="shared" si="0"/>
        <v>0.33333333333333331</v>
      </c>
      <c r="H10" s="18">
        <f t="shared" si="1"/>
        <v>0</v>
      </c>
    </row>
    <row r="11" spans="1:8" x14ac:dyDescent="0.3">
      <c r="A11" t="s">
        <v>8413</v>
      </c>
      <c r="B11">
        <f>COUNTIFS(Kickstarter!$D$1:$D$4115,"&gt;=40000",Kickstarter!$D$1:$D$4115,"&lt;45000",Kickstarter!$F$1:$F$4115,"successful",Kickstarter!$R$1:$R$4115,"plays")</f>
        <v>2</v>
      </c>
      <c r="C11">
        <f>COUNTIFS(Kickstarter!$D$1:$D$4115,"&gt;=40000",Kickstarter!$D$1:$D$4115,"&lt;45000",Kickstarter!$F$1:$F$4115,"failed",Kickstarter!$R$1:$R$4115,"plays")</f>
        <v>1</v>
      </c>
      <c r="D11">
        <f>COUNTIFS(Kickstarter!$D$1:$D$4115,"&gt;=40000",Kickstarter!$D$1:$D$4115,"&lt;45000",Kickstarter!$F$1:$F$4115,"canceled",Kickstarter!$R$1:$R$4115,"plays")</f>
        <v>0</v>
      </c>
      <c r="E11">
        <f t="shared" si="2"/>
        <v>3</v>
      </c>
      <c r="F11" s="18">
        <f t="shared" si="3"/>
        <v>0.66666666666666663</v>
      </c>
      <c r="G11" s="18">
        <f t="shared" si="0"/>
        <v>0.33333333333333331</v>
      </c>
      <c r="H11" s="18">
        <f t="shared" si="1"/>
        <v>0</v>
      </c>
    </row>
    <row r="12" spans="1:8" x14ac:dyDescent="0.3">
      <c r="A12" t="s">
        <v>8414</v>
      </c>
      <c r="B12">
        <f>COUNTIFS(Kickstarter!$D$1:$D$4115,"&gt;=45000",Kickstarter!$D$1:$D$4115,"&lt;50000",Kickstarter!$F$1:$F$4115,"successful",Kickstarter!$R$1:$R$4115,"plays")</f>
        <v>0</v>
      </c>
      <c r="C12">
        <f>COUNTIFS(Kickstarter!$D$1:$D$4115,"&gt;=45000",Kickstarter!$D$1:$D$4115,"&lt;50000",Kickstarter!$F$1:$F$4115,"failed",Kickstarter!$R$1:$R$4115,"plays")</f>
        <v>1</v>
      </c>
      <c r="D12">
        <f>COUNTIFS(Kickstarter!$D$1:$D$4115,"&gt;=45000",Kickstarter!$D$1:$D$4115,"&lt;50000",Kickstarter!$F$1:$F$4115,"canceled",Kickstarter!$R$1:$R$4115,"plays")</f>
        <v>0</v>
      </c>
      <c r="E12">
        <f t="shared" si="2"/>
        <v>1</v>
      </c>
      <c r="F12" s="18">
        <f t="shared" si="3"/>
        <v>0</v>
      </c>
      <c r="G12" s="18">
        <f t="shared" si="0"/>
        <v>1</v>
      </c>
      <c r="H12" s="18">
        <f t="shared" si="1"/>
        <v>0</v>
      </c>
    </row>
    <row r="13" spans="1:8" x14ac:dyDescent="0.3">
      <c r="A13" t="s">
        <v>8415</v>
      </c>
      <c r="B13">
        <f>COUNTIFS(Kickstarter!$D$1:$D$4115,"&gt;=50000",Kickstarter!$F$1:$F$4115,"successful",Kickstarter!$R$1:$R$4115,"plays")</f>
        <v>2</v>
      </c>
      <c r="C13">
        <f>COUNTIFS(Kickstarter!$D$1:$D$4115,"&gt;=50000",Kickstarter!$F$1:$F$4115,"failed",Kickstarter!$R$1:$R$4115,"plays")</f>
        <v>14</v>
      </c>
      <c r="D13">
        <f>COUNTIFS(Kickstarter!$D$1:$D$4115,"&gt;=50000",Kickstarter!$F$1:$F$4115,"canceled",Kickstarter!$R$1:$R$4115,"plays")</f>
        <v>0</v>
      </c>
      <c r="E13">
        <f t="shared" si="2"/>
        <v>16</v>
      </c>
      <c r="F13" s="18">
        <f t="shared" si="3"/>
        <v>0.125</v>
      </c>
      <c r="G13" s="18">
        <f t="shared" si="0"/>
        <v>0.875</v>
      </c>
      <c r="H13" s="18">
        <f t="shared" si="1"/>
        <v>0</v>
      </c>
    </row>
    <row r="14" spans="1:8" x14ac:dyDescent="0.3">
      <c r="C14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A2619-6975-45D6-ADC0-DEB360574698}">
  <dimension ref="A1:F6"/>
  <sheetViews>
    <sheetView workbookViewId="0">
      <selection activeCell="B2" sqref="B2"/>
    </sheetView>
  </sheetViews>
  <sheetFormatPr defaultRowHeight="14.4" x14ac:dyDescent="0.3"/>
  <cols>
    <col min="1" max="1" width="30.5546875" bestFit="1" customWidth="1"/>
    <col min="2" max="2" width="117.21875" bestFit="1" customWidth="1"/>
    <col min="4" max="4" width="7.33203125" bestFit="1" customWidth="1"/>
    <col min="5" max="5" width="15.6640625" bestFit="1" customWidth="1"/>
    <col min="6" max="6" width="16.6640625" bestFit="1" customWidth="1"/>
  </cols>
  <sheetData>
    <row r="1" spans="1:6" x14ac:dyDescent="0.3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3024-33A3-4DC0-8CB5-BE0A17612B78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D88D-C939-42F2-9D49-454BEDD78634}">
  <dimension ref="A1:D14"/>
  <sheetViews>
    <sheetView workbookViewId="0"/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  <col min="4" max="4" width="10.109375" bestFit="1" customWidth="1"/>
  </cols>
  <sheetData>
    <row r="1" spans="1:4" x14ac:dyDescent="0.3">
      <c r="B1" t="s">
        <v>8384</v>
      </c>
      <c r="C1" t="s">
        <v>8385</v>
      </c>
    </row>
    <row r="2" spans="1:4" x14ac:dyDescent="0.3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  <c r="D2" s="6"/>
    </row>
    <row r="3" spans="1:4" x14ac:dyDescent="0.3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4" x14ac:dyDescent="0.3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4" x14ac:dyDescent="0.3">
      <c r="A5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4" x14ac:dyDescent="0.3">
      <c r="A6" t="s">
        <v>8392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4" x14ac:dyDescent="0.3">
      <c r="A7" t="s">
        <v>8393</v>
      </c>
      <c r="B7" s="16">
        <f>B5-B6</f>
        <v>3500</v>
      </c>
      <c r="C7" s="16">
        <f>C5-C6</f>
        <v>8000</v>
      </c>
    </row>
    <row r="8" spans="1:4" x14ac:dyDescent="0.3">
      <c r="B8" s="16"/>
      <c r="C8" s="16"/>
    </row>
    <row r="9" spans="1:4" x14ac:dyDescent="0.3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4" x14ac:dyDescent="0.3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4" x14ac:dyDescent="0.3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4" x14ac:dyDescent="0.3">
      <c r="A12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4" x14ac:dyDescent="0.3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4" x14ac:dyDescent="0.3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E66C-20E2-48AA-B615-EDC677068E8B}">
  <dimension ref="A1:F6"/>
  <sheetViews>
    <sheetView workbookViewId="0">
      <selection activeCell="N22" sqref="N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6AF60-3CCD-4F79-BE0F-445769E93FEF}">
  <dimension ref="A1:E7"/>
  <sheetViews>
    <sheetView workbookViewId="0">
      <selection activeCell="M15" sqref="M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Theater Outcomes by Launch Date</vt:lpstr>
      <vt:lpstr>Outcomes Based on Goals</vt:lpstr>
      <vt:lpstr>Edinburgh Research</vt:lpstr>
      <vt:lpstr>Outcomes Based on Launch Data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Keyton Porras</cp:lastModifiedBy>
  <dcterms:created xsi:type="dcterms:W3CDTF">2017-04-20T15:17:24Z</dcterms:created>
  <dcterms:modified xsi:type="dcterms:W3CDTF">2022-04-06T18:12:50Z</dcterms:modified>
</cp:coreProperties>
</file>