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ewen\Desktop\linear\coursework\my work\"/>
    </mc:Choice>
  </mc:AlternateContent>
  <xr:revisionPtr revIDLastSave="0" documentId="13_ncr:1_{5EDD5F03-9997-4C72-843C-78CF3DFEC5C4}" xr6:coauthVersionLast="47" xr6:coauthVersionMax="47" xr10:uidLastSave="{00000000-0000-0000-0000-000000000000}"/>
  <bookViews>
    <workbookView xWindow="-110" yWindow="-110" windowWidth="25820" windowHeight="15500" activeTab="3" xr2:uid="{33F7D9A4-3545-49D3-9918-B931A6741A67}"/>
  </bookViews>
  <sheets>
    <sheet name="car_rental_2" sheetId="6" r:id="rId1"/>
    <sheet name="Q1" sheetId="11" r:id="rId2"/>
    <sheet name="Q2" sheetId="12" r:id="rId3"/>
    <sheet name="Q3" sheetId="14" r:id="rId4"/>
    <sheet name="Q4" sheetId="16" r:id="rId5"/>
  </sheets>
  <definedNames>
    <definedName name="OpenSolver_ChosenSolver" localSheetId="0" hidden="1">CBC</definedName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4" hidden="1">CBC</definedName>
    <definedName name="OpenSolver_DualsNewSheet" localSheetId="0" hidden="1">0</definedName>
    <definedName name="OpenSolver_DualsNewSheet" localSheetId="1" hidden="1">0</definedName>
    <definedName name="OpenSolver_DualsNewSheet" localSheetId="2" hidden="1">0</definedName>
    <definedName name="OpenSolver_DualsNewSheet" localSheetId="3" hidden="1">0</definedName>
    <definedName name="OpenSolver_DualsNewSheet" localSheetId="4" hidden="1">0</definedName>
    <definedName name="OpenSolver_LinearityCheck" localSheetId="0" hidden="1">1</definedName>
    <definedName name="OpenSolver_LinearityCheck" localSheetId="1" hidden="1">1</definedName>
    <definedName name="OpenSolver_LinearityCheck" localSheetId="2" hidden="1">1</definedName>
    <definedName name="OpenSolver_LinearityCheck" localSheetId="3" hidden="1">1</definedName>
    <definedName name="OpenSolver_LinearityCheck" localSheetId="4" hidden="1">1</definedName>
    <definedName name="OpenSolver_UpdateSensitivity" localSheetId="0" hidden="1">1</definedName>
    <definedName name="OpenSolver_UpdateSensitivity" localSheetId="1" hidden="1">1</definedName>
    <definedName name="OpenSolver_UpdateSensitivity" localSheetId="2" hidden="1">1</definedName>
    <definedName name="OpenSolver_UpdateSensitivity" localSheetId="3" hidden="1">1</definedName>
    <definedName name="OpenSolver_UpdateSensitivity" localSheetId="4" hidden="1">1</definedName>
    <definedName name="solver_adj" localSheetId="0" hidden="1">car_rental_2!$J$7:$O$10,car_rental_2!$T$7:$Y$10,car_rental_2!$AD$16:$AI$19,car_rental_2!$AD$25:$AI$28,car_rental_2!$U$34:$Z$49,car_rental_2!$K$34:$P$49,car_rental_2!$AG$8:$AH$9,car_rental_2!$AG$10</definedName>
    <definedName name="solver_adj" localSheetId="1" hidden="1">'Q1'!$J$7:$O$10,'Q1'!$T$7:$Y$10,'Q1'!$AD$16:$AI$19,'Q1'!$AD$25:$AI$28,'Q1'!$U$34:$Z$49,'Q1'!$K$34:$P$49,'Q1'!$AG$8:$AH$9,'Q1'!$AG$10</definedName>
    <definedName name="solver_adj" localSheetId="2" hidden="1">'Q2'!$J$7:$O$10,'Q2'!$T$7:$Y$10,'Q2'!$AD$16:$AI$19,'Q2'!$AD$25:$AI$28,'Q2'!$U$34:$Z$49,'Q2'!$K$34:$P$49,'Q2'!$AG$8:$AH$9,'Q2'!$AG$10</definedName>
    <definedName name="solver_adj" localSheetId="3" hidden="1">'Q3'!$J$7:$O$10,'Q3'!$T$7:$Y$10,'Q3'!$AD$16:$AI$19,'Q3'!$AD$25:$AI$28,'Q3'!$U$34:$Z$49,'Q3'!$K$34:$P$49,'Q3'!$AG$8:$AH$9,'Q3'!$AG$10,'Q3'!$AI$8</definedName>
    <definedName name="solver_adj" localSheetId="4" hidden="1">'Q4'!$J$7:$O$10,'Q4'!$T$7:$Y$10,'Q4'!$AD$16:$AI$19,'Q4'!$AD$25:$AI$28,'Q4'!$U$34:$Z$49,'Q4'!$K$34:$P$49,'Q4'!$AG$8:$AH$9,'Q4'!$AG$10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car_rental_2!$T$8:$Y$8</definedName>
    <definedName name="solver_lhs1" localSheetId="1" hidden="1">'Q1'!$AG$11</definedName>
    <definedName name="solver_lhs1" localSheetId="2" hidden="1">'Q2'!$AG$11</definedName>
    <definedName name="solver_lhs1" localSheetId="3" hidden="1">'Q3'!$AG$11</definedName>
    <definedName name="solver_lhs1" localSheetId="4" hidden="1">'Q4'!$T$8:$Y$8</definedName>
    <definedName name="solver_lhs10" localSheetId="0" hidden="1">car_rental_2!$AG$8</definedName>
    <definedName name="solver_lhs10" localSheetId="1" hidden="1">'Q1'!$T$10:$Y$10</definedName>
    <definedName name="solver_lhs10" localSheetId="2" hidden="1">'Q2'!$T$10:$Y$10</definedName>
    <definedName name="solver_lhs10" localSheetId="3" hidden="1">'Q3'!$T$9:$Y$9</definedName>
    <definedName name="solver_lhs10" localSheetId="4" hidden="1">'Q4'!$AG$8</definedName>
    <definedName name="solver_lhs11" localSheetId="0" hidden="1">car_rental_2!$AG$8:$AH$9</definedName>
    <definedName name="solver_lhs11" localSheetId="1" hidden="1">'Q1'!$T$7:$Y$7</definedName>
    <definedName name="solver_lhs11" localSheetId="2" hidden="1">'Q2'!$T$7:$Y$7</definedName>
    <definedName name="solver_lhs11" localSheetId="3" hidden="1">'Q3'!$T$10:$Y$10</definedName>
    <definedName name="solver_lhs11" localSheetId="4" hidden="1">'Q4'!$AG$8:$AH$9</definedName>
    <definedName name="solver_lhs12" localSheetId="0" hidden="1">car_rental_2!$AG$9</definedName>
    <definedName name="solver_lhs12" localSheetId="1" hidden="1">'Q1'!$T$8:$Y$8</definedName>
    <definedName name="solver_lhs12" localSheetId="2" hidden="1">'Q2'!$T$8:$Y$8</definedName>
    <definedName name="solver_lhs12" localSheetId="3" hidden="1">'Q3'!$T$8:$Y$8</definedName>
    <definedName name="solver_lhs12" localSheetId="4" hidden="1">'Q4'!$AG$9</definedName>
    <definedName name="solver_lhs13" localSheetId="3" hidden="1">'Q3'!$T$7:$Y$7</definedName>
    <definedName name="solver_lhs2" localSheetId="0" hidden="1">car_rental_2!$T$7:$Y$7</definedName>
    <definedName name="solver_lhs2" localSheetId="1" hidden="1">'Q1'!$AG$8</definedName>
    <definedName name="solver_lhs2" localSheetId="2" hidden="1">'Q2'!$AG$8</definedName>
    <definedName name="solver_lhs2" localSheetId="3" hidden="1">'Q3'!$AG$8</definedName>
    <definedName name="solver_lhs2" localSheetId="4" hidden="1">'Q4'!$T$7:$Y$7</definedName>
    <definedName name="solver_lhs3" localSheetId="0" hidden="1">car_rental_2!$T$10:$Y$10</definedName>
    <definedName name="solver_lhs3" localSheetId="1" hidden="1">'Q1'!$AG$8:$AH$9</definedName>
    <definedName name="solver_lhs3" localSheetId="2" hidden="1">'Q2'!$AG$8:$AH$9</definedName>
    <definedName name="solver_lhs3" localSheetId="3" hidden="1">'Q3'!$AG$8:$AH$9</definedName>
    <definedName name="solver_lhs3" localSheetId="4" hidden="1">'Q4'!$T$10:$Y$10</definedName>
    <definedName name="solver_lhs4" localSheetId="0" hidden="1">car_rental_2!$T$9:$Y$9</definedName>
    <definedName name="solver_lhs4" localSheetId="1" hidden="1">'Q1'!$AG$9</definedName>
    <definedName name="solver_lhs4" localSheetId="2" hidden="1">'Q2'!$AG$9</definedName>
    <definedName name="solver_lhs4" localSheetId="3" hidden="1">'Q3'!$AG$9</definedName>
    <definedName name="solver_lhs4" localSheetId="4" hidden="1">'Q4'!$T$9:$Y$9</definedName>
    <definedName name="solver_lhs5" localSheetId="0" hidden="1">car_rental_2!$J$7:$O$10</definedName>
    <definedName name="solver_lhs5" localSheetId="1" hidden="1">'Q1'!$AG$10</definedName>
    <definedName name="solver_lhs5" localSheetId="2" hidden="1">'Q2'!$AG$10</definedName>
    <definedName name="solver_lhs5" localSheetId="3" hidden="1">'Q3'!$AG$10</definedName>
    <definedName name="solver_lhs5" localSheetId="4" hidden="1">'Q4'!$J$7:$O$10</definedName>
    <definedName name="solver_lhs6" localSheetId="0" hidden="1">car_rental_2!$J$25:$O$28</definedName>
    <definedName name="solver_lhs6" localSheetId="1" hidden="1">'Q1'!$J$16:$O$19</definedName>
    <definedName name="solver_lhs6" localSheetId="2" hidden="1">'Q2'!$J$16:$O$19</definedName>
    <definedName name="solver_lhs6" localSheetId="3" hidden="1">'Q3'!$AI$8</definedName>
    <definedName name="solver_lhs6" localSheetId="4" hidden="1">'Q4'!$J$25:$O$28</definedName>
    <definedName name="solver_lhs7" localSheetId="0" hidden="1">car_rental_2!$J$16:$O$19</definedName>
    <definedName name="solver_lhs7" localSheetId="1" hidden="1">'Q1'!$J$25:$O$28</definedName>
    <definedName name="solver_lhs7" localSheetId="2" hidden="1">'Q2'!$J$25:$O$28</definedName>
    <definedName name="solver_lhs7" localSheetId="3" hidden="1">'Q3'!$J$16:$O$19</definedName>
    <definedName name="solver_lhs7" localSheetId="4" hidden="1">'Q4'!$J$16:$O$19</definedName>
    <definedName name="solver_lhs8" localSheetId="0" hidden="1">car_rental_2!$AG$10</definedName>
    <definedName name="solver_lhs8" localSheetId="1" hidden="1">'Q1'!$J$7:$O$10</definedName>
    <definedName name="solver_lhs8" localSheetId="2" hidden="1">'Q2'!$J$7:$O$10</definedName>
    <definedName name="solver_lhs8" localSheetId="3" hidden="1">'Q3'!$J$25:$O$28</definedName>
    <definedName name="solver_lhs8" localSheetId="4" hidden="1">'Q4'!$AG$10</definedName>
    <definedName name="solver_lhs9" localSheetId="0" hidden="1">car_rental_2!$AG$11</definedName>
    <definedName name="solver_lhs9" localSheetId="1" hidden="1">'Q1'!$T$9:$Y$9</definedName>
    <definedName name="solver_lhs9" localSheetId="2" hidden="1">'Q2'!$T$9:$Y$9</definedName>
    <definedName name="solver_lhs9" localSheetId="3" hidden="1">'Q3'!$J$7:$O$10</definedName>
    <definedName name="solver_lhs9" localSheetId="4" hidden="1">'Q4'!$AG$11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12</definedName>
    <definedName name="solver_num" localSheetId="1" hidden="1">12</definedName>
    <definedName name="solver_num" localSheetId="2" hidden="1">12</definedName>
    <definedName name="solver_num" localSheetId="3" hidden="1">13</definedName>
    <definedName name="solver_num" localSheetId="4" hidden="1">12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car_rental_2!$U$60</definedName>
    <definedName name="solver_opt" localSheetId="1" hidden="1">'Q1'!$U$60</definedName>
    <definedName name="solver_opt" localSheetId="2" hidden="1">'Q2'!$U$60</definedName>
    <definedName name="solver_opt" localSheetId="3" hidden="1">'Q3'!$U$60</definedName>
    <definedName name="solver_opt" localSheetId="4" hidden="1">'Q4'!$U$60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0" localSheetId="0" hidden="1">3</definedName>
    <definedName name="solver_rel10" localSheetId="1" hidden="1">1</definedName>
    <definedName name="solver_rel10" localSheetId="2" hidden="1">1</definedName>
    <definedName name="solver_rel10" localSheetId="3" hidden="1">1</definedName>
    <definedName name="solver_rel10" localSheetId="4" hidden="1">3</definedName>
    <definedName name="solver_rel11" localSheetId="0" hidden="1">5</definedName>
    <definedName name="solver_rel11" localSheetId="1" hidden="1">1</definedName>
    <definedName name="solver_rel11" localSheetId="2" hidden="1">1</definedName>
    <definedName name="solver_rel11" localSheetId="3" hidden="1">1</definedName>
    <definedName name="solver_rel11" localSheetId="4" hidden="1">5</definedName>
    <definedName name="solver_rel12" localSheetId="0" hidden="1">3</definedName>
    <definedName name="solver_rel12" localSheetId="1" hidden="1">1</definedName>
    <definedName name="solver_rel12" localSheetId="2" hidden="1">1</definedName>
    <definedName name="solver_rel12" localSheetId="3" hidden="1">1</definedName>
    <definedName name="solver_rel12" localSheetId="4" hidden="1">3</definedName>
    <definedName name="solver_rel13" localSheetId="3" hidden="1">1</definedName>
    <definedName name="solver_rel2" localSheetId="0" hidden="1">1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1</definedName>
    <definedName name="solver_rel3" localSheetId="0" hidden="1">1</definedName>
    <definedName name="solver_rel3" localSheetId="1" hidden="1">5</definedName>
    <definedName name="solver_rel3" localSheetId="2" hidden="1">5</definedName>
    <definedName name="solver_rel3" localSheetId="3" hidden="1">5</definedName>
    <definedName name="solver_rel3" localSheetId="4" hidden="1">1</definedName>
    <definedName name="solver_rel4" localSheetId="0" hidden="1">1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4" localSheetId="4" hidden="1">1</definedName>
    <definedName name="solver_rel5" localSheetId="0" hidden="1">1</definedName>
    <definedName name="solver_rel5" localSheetId="1" hidden="1">5</definedName>
    <definedName name="solver_rel5" localSheetId="2" hidden="1">5</definedName>
    <definedName name="solver_rel5" localSheetId="3" hidden="1">5</definedName>
    <definedName name="solver_rel5" localSheetId="4" hidden="1">1</definedName>
    <definedName name="solver_rel6" localSheetId="0" hidden="1">2</definedName>
    <definedName name="solver_rel6" localSheetId="1" hidden="1">2</definedName>
    <definedName name="solver_rel6" localSheetId="2" hidden="1">2</definedName>
    <definedName name="solver_rel6" localSheetId="3" hidden="1">5</definedName>
    <definedName name="solver_rel6" localSheetId="4" hidden="1">2</definedName>
    <definedName name="solver_rel7" localSheetId="0" hidden="1">2</definedName>
    <definedName name="solver_rel7" localSheetId="1" hidden="1">2</definedName>
    <definedName name="solver_rel7" localSheetId="2" hidden="1">2</definedName>
    <definedName name="solver_rel7" localSheetId="3" hidden="1">2</definedName>
    <definedName name="solver_rel7" localSheetId="4" hidden="1">2</definedName>
    <definedName name="solver_rel8" localSheetId="0" hidden="1">5</definedName>
    <definedName name="solver_rel8" localSheetId="1" hidden="1">1</definedName>
    <definedName name="solver_rel8" localSheetId="2" hidden="1">1</definedName>
    <definedName name="solver_rel8" localSheetId="3" hidden="1">2</definedName>
    <definedName name="solver_rel8" localSheetId="4" hidden="1">5</definedName>
    <definedName name="solver_rel9" localSheetId="0" hidden="1">1</definedName>
    <definedName name="solver_rel9" localSheetId="1" hidden="1">1</definedName>
    <definedName name="solver_rel9" localSheetId="2" hidden="1">1</definedName>
    <definedName name="solver_rel9" localSheetId="3" hidden="1">1</definedName>
    <definedName name="solver_rel9" localSheetId="4" hidden="1">1</definedName>
    <definedName name="solver_rhs1" localSheetId="0" hidden="1">car_rental_2!$AD$8</definedName>
    <definedName name="solver_rhs1" localSheetId="1" hidden="1">'Q1'!$AJ$11</definedName>
    <definedName name="solver_rhs1" localSheetId="2" hidden="1">'Q2'!$AJ$11</definedName>
    <definedName name="solver_rhs1" localSheetId="3" hidden="1">'Q3'!$AJ$11</definedName>
    <definedName name="solver_rhs1" localSheetId="4" hidden="1">'Q4'!$AD$8</definedName>
    <definedName name="solver_rhs10" localSheetId="0" hidden="1">car_rental_2!$AH$8</definedName>
    <definedName name="solver_rhs10" localSheetId="1" hidden="1">'Q1'!$AD$10</definedName>
    <definedName name="solver_rhs10" localSheetId="2" hidden="1">'Q2'!$AD$10</definedName>
    <definedName name="solver_rhs10" localSheetId="3" hidden="1">'Q3'!$AD$9</definedName>
    <definedName name="solver_rhs10" localSheetId="4" hidden="1">'Q4'!$AH$8</definedName>
    <definedName name="solver_rhs11" localSheetId="0" hidden="1">"binary"</definedName>
    <definedName name="solver_rhs11" localSheetId="1" hidden="1">'Q1'!$AD$7</definedName>
    <definedName name="solver_rhs11" localSheetId="2" hidden="1">'Q2'!$AD$7</definedName>
    <definedName name="solver_rhs11" localSheetId="3" hidden="1">'Q3'!$AD$10</definedName>
    <definedName name="solver_rhs11" localSheetId="4" hidden="1">"binary"</definedName>
    <definedName name="solver_rhs12" localSheetId="0" hidden="1">car_rental_2!$AH$9</definedName>
    <definedName name="solver_rhs12" localSheetId="1" hidden="1">'Q1'!$AD$8</definedName>
    <definedName name="solver_rhs12" localSheetId="2" hidden="1">'Q2'!$AD$8</definedName>
    <definedName name="solver_rhs12" localSheetId="3" hidden="1">'Q3'!$AD$8</definedName>
    <definedName name="solver_rhs12" localSheetId="4" hidden="1">'Q4'!$AH$9</definedName>
    <definedName name="solver_rhs13" localSheetId="3" hidden="1">'Q3'!$AD$7</definedName>
    <definedName name="solver_rhs2" localSheetId="0" hidden="1">car_rental_2!$AD$7</definedName>
    <definedName name="solver_rhs2" localSheetId="1" hidden="1">'Q1'!$AH$8</definedName>
    <definedName name="solver_rhs2" localSheetId="2" hidden="1">'Q2'!$AH$8</definedName>
    <definedName name="solver_rhs2" localSheetId="3" hidden="1">'Q3'!$AH$8</definedName>
    <definedName name="solver_rhs2" localSheetId="4" hidden="1">'Q4'!$AD$7</definedName>
    <definedName name="solver_rhs3" localSheetId="0" hidden="1">car_rental_2!$AD$10</definedName>
    <definedName name="solver_rhs3" localSheetId="1" hidden="1">"binary"</definedName>
    <definedName name="solver_rhs3" localSheetId="2" hidden="1">"binary"</definedName>
    <definedName name="solver_rhs3" localSheetId="3" hidden="1">"binary"</definedName>
    <definedName name="solver_rhs3" localSheetId="4" hidden="1">'Q4'!$AD$10</definedName>
    <definedName name="solver_rhs4" localSheetId="0" hidden="1">car_rental_2!$AD$9</definedName>
    <definedName name="solver_rhs4" localSheetId="1" hidden="1">'Q1'!$AH$9</definedName>
    <definedName name="solver_rhs4" localSheetId="2" hidden="1">'Q2'!$AH$9</definedName>
    <definedName name="solver_rhs4" localSheetId="3" hidden="1">'Q3'!$AH$9</definedName>
    <definedName name="solver_rhs4" localSheetId="4" hidden="1">'Q4'!$AD$9</definedName>
    <definedName name="solver_rhs5" localSheetId="0" hidden="1">car_rental_2!$B$7:$G$10</definedName>
    <definedName name="solver_rhs5" localSheetId="1" hidden="1">"binary"</definedName>
    <definedName name="solver_rhs5" localSheetId="2" hidden="1">"binary"</definedName>
    <definedName name="solver_rhs5" localSheetId="3" hidden="1">"binary"</definedName>
    <definedName name="solver_rhs5" localSheetId="4" hidden="1">'Q4'!$B$7:$G$10</definedName>
    <definedName name="solver_rhs6" localSheetId="0" hidden="1">car_rental_2!$T$25:$Y$28</definedName>
    <definedName name="solver_rhs6" localSheetId="1" hidden="1">'Q1'!$T$16:$Y$19</definedName>
    <definedName name="solver_rhs6" localSheetId="2" hidden="1">'Q2'!$T$16:$Y$19</definedName>
    <definedName name="solver_rhs6" localSheetId="3" hidden="1">"binary"</definedName>
    <definedName name="solver_rhs6" localSheetId="4" hidden="1">'Q4'!$T$25:$Y$28</definedName>
    <definedName name="solver_rhs7" localSheetId="0" hidden="1">car_rental_2!$T$16:$Y$19</definedName>
    <definedName name="solver_rhs7" localSheetId="1" hidden="1">'Q1'!$T$25:$Y$28</definedName>
    <definedName name="solver_rhs7" localSheetId="2" hidden="1">'Q2'!$T$25:$Y$28</definedName>
    <definedName name="solver_rhs7" localSheetId="3" hidden="1">'Q3'!$T$16:$Y$19</definedName>
    <definedName name="solver_rhs7" localSheetId="4" hidden="1">'Q4'!$T$16:$Y$19</definedName>
    <definedName name="solver_rhs8" localSheetId="0" hidden="1">"binary"</definedName>
    <definedName name="solver_rhs8" localSheetId="1" hidden="1">'Q1'!$B$7:$G$10</definedName>
    <definedName name="solver_rhs8" localSheetId="2" hidden="1">'Q2'!$B$7:$G$10</definedName>
    <definedName name="solver_rhs8" localSheetId="3" hidden="1">'Q3'!$T$25:$Y$28</definedName>
    <definedName name="solver_rhs8" localSheetId="4" hidden="1">"binary"</definedName>
    <definedName name="solver_rhs9" localSheetId="0" hidden="1">car_rental_2!$AJ$11</definedName>
    <definedName name="solver_rhs9" localSheetId="1" hidden="1">'Q1'!$AD$9</definedName>
    <definedName name="solver_rhs9" localSheetId="2" hidden="1">'Q2'!$AD$9</definedName>
    <definedName name="solver_rhs9" localSheetId="3" hidden="1">'Q3'!$B$7:$G$10</definedName>
    <definedName name="solver_rhs9" localSheetId="4" hidden="1">'Q4'!$AJ$11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</definedName>
    <definedName name="solver_tol" localSheetId="1" hidden="1">0</definedName>
    <definedName name="solver_tol" localSheetId="2" hidden="1">0</definedName>
    <definedName name="solver_tol" localSheetId="3" hidden="1">0</definedName>
    <definedName name="solver_tol" localSheetId="4" hidden="1">0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6" i="16" l="1"/>
  <c r="Z85" i="16"/>
  <c r="Y85" i="16"/>
  <c r="X85" i="16"/>
  <c r="W85" i="16"/>
  <c r="V85" i="16"/>
  <c r="U85" i="16"/>
  <c r="P85" i="16"/>
  <c r="O85" i="16"/>
  <c r="N85" i="16"/>
  <c r="M85" i="16"/>
  <c r="L85" i="16"/>
  <c r="K85" i="16"/>
  <c r="Z84" i="16"/>
  <c r="Y84" i="16"/>
  <c r="X84" i="16"/>
  <c r="W84" i="16"/>
  <c r="V84" i="16"/>
  <c r="U84" i="16"/>
  <c r="AA84" i="16" s="1"/>
  <c r="P84" i="16"/>
  <c r="O84" i="16"/>
  <c r="N84" i="16"/>
  <c r="M84" i="16"/>
  <c r="L84" i="16"/>
  <c r="K84" i="16"/>
  <c r="Z83" i="16"/>
  <c r="Y83" i="16"/>
  <c r="X83" i="16"/>
  <c r="W83" i="16"/>
  <c r="V83" i="16"/>
  <c r="U83" i="16"/>
  <c r="P83" i="16"/>
  <c r="O83" i="16"/>
  <c r="N83" i="16"/>
  <c r="M83" i="16"/>
  <c r="L83" i="16"/>
  <c r="K83" i="16"/>
  <c r="Q83" i="16" s="1"/>
  <c r="Z82" i="16"/>
  <c r="Y82" i="16"/>
  <c r="X82" i="16"/>
  <c r="AA82" i="16" s="1"/>
  <c r="W82" i="16"/>
  <c r="V82" i="16"/>
  <c r="U82" i="16"/>
  <c r="P82" i="16"/>
  <c r="O82" i="16"/>
  <c r="N82" i="16"/>
  <c r="M82" i="16"/>
  <c r="L82" i="16"/>
  <c r="K82" i="16"/>
  <c r="Z81" i="16"/>
  <c r="Y81" i="16"/>
  <c r="X81" i="16"/>
  <c r="W81" i="16"/>
  <c r="V81" i="16"/>
  <c r="U81" i="16"/>
  <c r="P81" i="16"/>
  <c r="O81" i="16"/>
  <c r="N81" i="16"/>
  <c r="M81" i="16"/>
  <c r="L81" i="16"/>
  <c r="K81" i="16"/>
  <c r="Z80" i="16"/>
  <c r="Y80" i="16"/>
  <c r="X80" i="16"/>
  <c r="W80" i="16"/>
  <c r="V80" i="16"/>
  <c r="U80" i="16"/>
  <c r="P80" i="16"/>
  <c r="O80" i="16"/>
  <c r="N80" i="16"/>
  <c r="M80" i="16"/>
  <c r="L80" i="16"/>
  <c r="K80" i="16"/>
  <c r="Z79" i="16"/>
  <c r="Y79" i="16"/>
  <c r="X79" i="16"/>
  <c r="W79" i="16"/>
  <c r="V79" i="16"/>
  <c r="U79" i="16"/>
  <c r="P79" i="16"/>
  <c r="O79" i="16"/>
  <c r="N79" i="16"/>
  <c r="M79" i="16"/>
  <c r="L79" i="16"/>
  <c r="K79" i="16"/>
  <c r="Z78" i="16"/>
  <c r="Y78" i="16"/>
  <c r="X78" i="16"/>
  <c r="W78" i="16"/>
  <c r="V78" i="16"/>
  <c r="U78" i="16"/>
  <c r="P78" i="16"/>
  <c r="O78" i="16"/>
  <c r="N78" i="16"/>
  <c r="M78" i="16"/>
  <c r="L78" i="16"/>
  <c r="K78" i="16"/>
  <c r="Z77" i="16"/>
  <c r="Y77" i="16"/>
  <c r="X77" i="16"/>
  <c r="W77" i="16"/>
  <c r="V77" i="16"/>
  <c r="U77" i="16"/>
  <c r="P77" i="16"/>
  <c r="O77" i="16"/>
  <c r="N77" i="16"/>
  <c r="M77" i="16"/>
  <c r="L77" i="16"/>
  <c r="K77" i="16"/>
  <c r="Z76" i="16"/>
  <c r="Y76" i="16"/>
  <c r="X76" i="16"/>
  <c r="W76" i="16"/>
  <c r="V76" i="16"/>
  <c r="U76" i="16"/>
  <c r="P76" i="16"/>
  <c r="O76" i="16"/>
  <c r="N76" i="16"/>
  <c r="M76" i="16"/>
  <c r="L76" i="16"/>
  <c r="K76" i="16"/>
  <c r="Z75" i="16"/>
  <c r="Y75" i="16"/>
  <c r="X75" i="16"/>
  <c r="W75" i="16"/>
  <c r="V75" i="16"/>
  <c r="U75" i="16"/>
  <c r="P75" i="16"/>
  <c r="O75" i="16"/>
  <c r="N75" i="16"/>
  <c r="M75" i="16"/>
  <c r="L75" i="16"/>
  <c r="K75" i="16"/>
  <c r="Z74" i="16"/>
  <c r="Y74" i="16"/>
  <c r="X74" i="16"/>
  <c r="W74" i="16"/>
  <c r="V74" i="16"/>
  <c r="U74" i="16"/>
  <c r="AA74" i="16" s="1"/>
  <c r="P74" i="16"/>
  <c r="O74" i="16"/>
  <c r="N74" i="16"/>
  <c r="M74" i="16"/>
  <c r="L74" i="16"/>
  <c r="K74" i="16"/>
  <c r="Z73" i="16"/>
  <c r="Y73" i="16"/>
  <c r="X73" i="16"/>
  <c r="W73" i="16"/>
  <c r="V73" i="16"/>
  <c r="U73" i="16"/>
  <c r="P73" i="16"/>
  <c r="O73" i="16"/>
  <c r="N73" i="16"/>
  <c r="M73" i="16"/>
  <c r="L73" i="16"/>
  <c r="K73" i="16"/>
  <c r="Z72" i="16"/>
  <c r="Y72" i="16"/>
  <c r="X72" i="16"/>
  <c r="W72" i="16"/>
  <c r="V72" i="16"/>
  <c r="U72" i="16"/>
  <c r="P72" i="16"/>
  <c r="O72" i="16"/>
  <c r="N72" i="16"/>
  <c r="M72" i="16"/>
  <c r="L72" i="16"/>
  <c r="K72" i="16"/>
  <c r="Z71" i="16"/>
  <c r="Y71" i="16"/>
  <c r="X71" i="16"/>
  <c r="W71" i="16"/>
  <c r="V71" i="16"/>
  <c r="U71" i="16"/>
  <c r="P71" i="16"/>
  <c r="O71" i="16"/>
  <c r="N71" i="16"/>
  <c r="M71" i="16"/>
  <c r="L71" i="16"/>
  <c r="K71" i="16"/>
  <c r="Z70" i="16"/>
  <c r="Y70" i="16"/>
  <c r="X70" i="16"/>
  <c r="W70" i="16"/>
  <c r="V70" i="16"/>
  <c r="U70" i="16"/>
  <c r="P70" i="16"/>
  <c r="O70" i="16"/>
  <c r="N70" i="16"/>
  <c r="M70" i="16"/>
  <c r="L70" i="16"/>
  <c r="K70" i="16"/>
  <c r="Q64" i="16"/>
  <c r="P64" i="16"/>
  <c r="O64" i="16"/>
  <c r="N64" i="16"/>
  <c r="M64" i="16"/>
  <c r="L64" i="16"/>
  <c r="K64" i="16"/>
  <c r="J64" i="16"/>
  <c r="Q63" i="16"/>
  <c r="P63" i="16"/>
  <c r="O63" i="16"/>
  <c r="Q62" i="16"/>
  <c r="P62" i="16"/>
  <c r="O62" i="16"/>
  <c r="N62" i="16"/>
  <c r="M62" i="16"/>
  <c r="L62" i="16"/>
  <c r="K62" i="16"/>
  <c r="J62" i="16"/>
  <c r="Q61" i="16"/>
  <c r="P61" i="16"/>
  <c r="O61" i="16"/>
  <c r="N61" i="16"/>
  <c r="M61" i="16"/>
  <c r="P60" i="16"/>
  <c r="O60" i="16"/>
  <c r="N60" i="16"/>
  <c r="M60" i="16"/>
  <c r="L60" i="16"/>
  <c r="K60" i="16"/>
  <c r="J60" i="16"/>
  <c r="Q59" i="16"/>
  <c r="P59" i="16"/>
  <c r="O59" i="16"/>
  <c r="N59" i="16"/>
  <c r="M59" i="16"/>
  <c r="L59" i="16"/>
  <c r="Y57" i="16"/>
  <c r="C50" i="16"/>
  <c r="N63" i="16" s="1"/>
  <c r="Y28" i="16"/>
  <c r="X28" i="16"/>
  <c r="W28" i="16"/>
  <c r="V28" i="16"/>
  <c r="U28" i="16"/>
  <c r="T28" i="16"/>
  <c r="O28" i="16"/>
  <c r="N28" i="16"/>
  <c r="M28" i="16"/>
  <c r="L28" i="16"/>
  <c r="K28" i="16"/>
  <c r="J28" i="16"/>
  <c r="Y27" i="16"/>
  <c r="X27" i="16"/>
  <c r="W27" i="16"/>
  <c r="V27" i="16"/>
  <c r="U27" i="16"/>
  <c r="T27" i="16"/>
  <c r="O27" i="16"/>
  <c r="N27" i="16"/>
  <c r="M27" i="16"/>
  <c r="L27" i="16"/>
  <c r="K27" i="16"/>
  <c r="J27" i="16"/>
  <c r="Y26" i="16"/>
  <c r="X26" i="16"/>
  <c r="W26" i="16"/>
  <c r="V26" i="16"/>
  <c r="U26" i="16"/>
  <c r="T26" i="16"/>
  <c r="O26" i="16"/>
  <c r="N26" i="16"/>
  <c r="M26" i="16"/>
  <c r="L26" i="16"/>
  <c r="K26" i="16"/>
  <c r="J26" i="16"/>
  <c r="Y25" i="16"/>
  <c r="X25" i="16"/>
  <c r="W25" i="16"/>
  <c r="V25" i="16"/>
  <c r="U25" i="16"/>
  <c r="T25" i="16"/>
  <c r="O25" i="16"/>
  <c r="N25" i="16"/>
  <c r="M25" i="16"/>
  <c r="L25" i="16"/>
  <c r="K25" i="16"/>
  <c r="J25" i="16"/>
  <c r="Y19" i="16"/>
  <c r="X19" i="16"/>
  <c r="W19" i="16"/>
  <c r="V19" i="16"/>
  <c r="U19" i="16"/>
  <c r="T19" i="16"/>
  <c r="O19" i="16"/>
  <c r="N19" i="16"/>
  <c r="M19" i="16"/>
  <c r="L19" i="16"/>
  <c r="K19" i="16"/>
  <c r="J19" i="16"/>
  <c r="Y18" i="16"/>
  <c r="X18" i="16"/>
  <c r="W18" i="16"/>
  <c r="V18" i="16"/>
  <c r="U18" i="16"/>
  <c r="T18" i="16"/>
  <c r="O18" i="16"/>
  <c r="N18" i="16"/>
  <c r="M18" i="16"/>
  <c r="L18" i="16"/>
  <c r="K18" i="16"/>
  <c r="J18" i="16"/>
  <c r="Y17" i="16"/>
  <c r="X17" i="16"/>
  <c r="W17" i="16"/>
  <c r="V17" i="16"/>
  <c r="U17" i="16"/>
  <c r="T17" i="16"/>
  <c r="O17" i="16"/>
  <c r="N17" i="16"/>
  <c r="M17" i="16"/>
  <c r="L17" i="16"/>
  <c r="K17" i="16"/>
  <c r="J17" i="16"/>
  <c r="Y16" i="16"/>
  <c r="X16" i="16"/>
  <c r="W16" i="16"/>
  <c r="V16" i="16"/>
  <c r="U16" i="16"/>
  <c r="T16" i="16"/>
  <c r="O16" i="16"/>
  <c r="N16" i="16"/>
  <c r="M16" i="16"/>
  <c r="L16" i="16"/>
  <c r="K16" i="16"/>
  <c r="J16" i="16"/>
  <c r="AG11" i="16"/>
  <c r="Z11" i="16"/>
  <c r="Y11" i="16"/>
  <c r="X11" i="16"/>
  <c r="W11" i="16"/>
  <c r="V11" i="16"/>
  <c r="U11" i="16"/>
  <c r="T11" i="16"/>
  <c r="P11" i="16"/>
  <c r="O11" i="16"/>
  <c r="N11" i="16"/>
  <c r="M11" i="16"/>
  <c r="L11" i="16"/>
  <c r="K11" i="16"/>
  <c r="J11" i="16"/>
  <c r="AD10" i="16"/>
  <c r="Z10" i="16"/>
  <c r="P10" i="16"/>
  <c r="AD9" i="16"/>
  <c r="Z9" i="16"/>
  <c r="P9" i="16"/>
  <c r="AD8" i="16"/>
  <c r="Z8" i="16"/>
  <c r="P8" i="16"/>
  <c r="AD7" i="16"/>
  <c r="Z7" i="16"/>
  <c r="P7" i="16"/>
  <c r="AG11" i="14"/>
  <c r="AD9" i="14"/>
  <c r="AD8" i="14"/>
  <c r="Y57" i="14"/>
  <c r="K86" i="14"/>
  <c r="Z85" i="14"/>
  <c r="Y85" i="14"/>
  <c r="X85" i="14"/>
  <c r="W85" i="14"/>
  <c r="V85" i="14"/>
  <c r="U85" i="14"/>
  <c r="P85" i="14"/>
  <c r="O85" i="14"/>
  <c r="N85" i="14"/>
  <c r="M85" i="14"/>
  <c r="L85" i="14"/>
  <c r="K85" i="14"/>
  <c r="Z84" i="14"/>
  <c r="Y84" i="14"/>
  <c r="X84" i="14"/>
  <c r="W84" i="14"/>
  <c r="V84" i="14"/>
  <c r="U84" i="14"/>
  <c r="P84" i="14"/>
  <c r="O84" i="14"/>
  <c r="N84" i="14"/>
  <c r="M84" i="14"/>
  <c r="L84" i="14"/>
  <c r="K84" i="14"/>
  <c r="Z83" i="14"/>
  <c r="Y83" i="14"/>
  <c r="X83" i="14"/>
  <c r="W83" i="14"/>
  <c r="V83" i="14"/>
  <c r="U83" i="14"/>
  <c r="P83" i="14"/>
  <c r="O83" i="14"/>
  <c r="N83" i="14"/>
  <c r="M83" i="14"/>
  <c r="L83" i="14"/>
  <c r="K83" i="14"/>
  <c r="Z82" i="14"/>
  <c r="Y82" i="14"/>
  <c r="X82" i="14"/>
  <c r="W82" i="14"/>
  <c r="V82" i="14"/>
  <c r="U82" i="14"/>
  <c r="P82" i="14"/>
  <c r="O82" i="14"/>
  <c r="N82" i="14"/>
  <c r="M82" i="14"/>
  <c r="L82" i="14"/>
  <c r="K82" i="14"/>
  <c r="Z81" i="14"/>
  <c r="Y81" i="14"/>
  <c r="X81" i="14"/>
  <c r="W81" i="14"/>
  <c r="V81" i="14"/>
  <c r="U81" i="14"/>
  <c r="P81" i="14"/>
  <c r="O81" i="14"/>
  <c r="N81" i="14"/>
  <c r="M81" i="14"/>
  <c r="L81" i="14"/>
  <c r="K81" i="14"/>
  <c r="Z80" i="14"/>
  <c r="Y80" i="14"/>
  <c r="X80" i="14"/>
  <c r="W80" i="14"/>
  <c r="V80" i="14"/>
  <c r="U80" i="14"/>
  <c r="P80" i="14"/>
  <c r="O80" i="14"/>
  <c r="N80" i="14"/>
  <c r="M80" i="14"/>
  <c r="L80" i="14"/>
  <c r="K80" i="14"/>
  <c r="Z79" i="14"/>
  <c r="Y79" i="14"/>
  <c r="X79" i="14"/>
  <c r="W79" i="14"/>
  <c r="V79" i="14"/>
  <c r="U79" i="14"/>
  <c r="P79" i="14"/>
  <c r="O79" i="14"/>
  <c r="N79" i="14"/>
  <c r="M79" i="14"/>
  <c r="L79" i="14"/>
  <c r="K79" i="14"/>
  <c r="Z78" i="14"/>
  <c r="Y78" i="14"/>
  <c r="X78" i="14"/>
  <c r="W78" i="14"/>
  <c r="V78" i="14"/>
  <c r="U78" i="14"/>
  <c r="P78" i="14"/>
  <c r="O78" i="14"/>
  <c r="N78" i="14"/>
  <c r="M78" i="14"/>
  <c r="L78" i="14"/>
  <c r="K78" i="14"/>
  <c r="Z77" i="14"/>
  <c r="Y77" i="14"/>
  <c r="X77" i="14"/>
  <c r="W77" i="14"/>
  <c r="V77" i="14"/>
  <c r="U77" i="14"/>
  <c r="P77" i="14"/>
  <c r="O77" i="14"/>
  <c r="N77" i="14"/>
  <c r="M77" i="14"/>
  <c r="L77" i="14"/>
  <c r="K77" i="14"/>
  <c r="Z76" i="14"/>
  <c r="Y76" i="14"/>
  <c r="X76" i="14"/>
  <c r="W76" i="14"/>
  <c r="V76" i="14"/>
  <c r="U76" i="14"/>
  <c r="P76" i="14"/>
  <c r="O76" i="14"/>
  <c r="N76" i="14"/>
  <c r="M76" i="14"/>
  <c r="L76" i="14"/>
  <c r="K76" i="14"/>
  <c r="Z75" i="14"/>
  <c r="Y75" i="14"/>
  <c r="X75" i="14"/>
  <c r="W75" i="14"/>
  <c r="V75" i="14"/>
  <c r="U75" i="14"/>
  <c r="P75" i="14"/>
  <c r="O75" i="14"/>
  <c r="N75" i="14"/>
  <c r="M75" i="14"/>
  <c r="L75" i="14"/>
  <c r="K75" i="14"/>
  <c r="Z74" i="14"/>
  <c r="Y74" i="14"/>
  <c r="X74" i="14"/>
  <c r="W74" i="14"/>
  <c r="V74" i="14"/>
  <c r="U74" i="14"/>
  <c r="P74" i="14"/>
  <c r="O74" i="14"/>
  <c r="N74" i="14"/>
  <c r="M74" i="14"/>
  <c r="L74" i="14"/>
  <c r="K74" i="14"/>
  <c r="Z73" i="14"/>
  <c r="Y73" i="14"/>
  <c r="X73" i="14"/>
  <c r="W73" i="14"/>
  <c r="V73" i="14"/>
  <c r="U73" i="14"/>
  <c r="P73" i="14"/>
  <c r="O73" i="14"/>
  <c r="N73" i="14"/>
  <c r="M73" i="14"/>
  <c r="L73" i="14"/>
  <c r="K73" i="14"/>
  <c r="Z72" i="14"/>
  <c r="Y72" i="14"/>
  <c r="X72" i="14"/>
  <c r="W72" i="14"/>
  <c r="V72" i="14"/>
  <c r="U72" i="14"/>
  <c r="P72" i="14"/>
  <c r="O72" i="14"/>
  <c r="N72" i="14"/>
  <c r="M72" i="14"/>
  <c r="L72" i="14"/>
  <c r="K72" i="14"/>
  <c r="Z71" i="14"/>
  <c r="Y71" i="14"/>
  <c r="X71" i="14"/>
  <c r="W71" i="14"/>
  <c r="V71" i="14"/>
  <c r="U71" i="14"/>
  <c r="P71" i="14"/>
  <c r="O71" i="14"/>
  <c r="N71" i="14"/>
  <c r="M71" i="14"/>
  <c r="L71" i="14"/>
  <c r="K71" i="14"/>
  <c r="Z70" i="14"/>
  <c r="Y70" i="14"/>
  <c r="X70" i="14"/>
  <c r="W70" i="14"/>
  <c r="V70" i="14"/>
  <c r="U70" i="14"/>
  <c r="P70" i="14"/>
  <c r="O70" i="14"/>
  <c r="N70" i="14"/>
  <c r="M70" i="14"/>
  <c r="L70" i="14"/>
  <c r="K70" i="14"/>
  <c r="L64" i="14"/>
  <c r="K64" i="14"/>
  <c r="J64" i="14"/>
  <c r="Q63" i="14"/>
  <c r="P63" i="14"/>
  <c r="O63" i="14"/>
  <c r="Q62" i="14"/>
  <c r="P62" i="14"/>
  <c r="J62" i="14"/>
  <c r="Q61" i="14"/>
  <c r="P61" i="14"/>
  <c r="O61" i="14"/>
  <c r="N61" i="14"/>
  <c r="M61" i="14"/>
  <c r="P60" i="14"/>
  <c r="O60" i="14"/>
  <c r="Q59" i="14"/>
  <c r="P59" i="14"/>
  <c r="O59" i="14"/>
  <c r="N59" i="14"/>
  <c r="M59" i="14"/>
  <c r="L59" i="14"/>
  <c r="C50" i="14"/>
  <c r="N63" i="14" s="1"/>
  <c r="Y28" i="14"/>
  <c r="X28" i="14"/>
  <c r="W28" i="14"/>
  <c r="V28" i="14"/>
  <c r="U28" i="14"/>
  <c r="T28" i="14"/>
  <c r="O28" i="14"/>
  <c r="N28" i="14"/>
  <c r="M28" i="14"/>
  <c r="L28" i="14"/>
  <c r="K28" i="14"/>
  <c r="J28" i="14"/>
  <c r="Y27" i="14"/>
  <c r="X27" i="14"/>
  <c r="W27" i="14"/>
  <c r="V27" i="14"/>
  <c r="U27" i="14"/>
  <c r="T27" i="14"/>
  <c r="O27" i="14"/>
  <c r="N27" i="14"/>
  <c r="M27" i="14"/>
  <c r="L27" i="14"/>
  <c r="K27" i="14"/>
  <c r="J27" i="14"/>
  <c r="Y26" i="14"/>
  <c r="X26" i="14"/>
  <c r="W26" i="14"/>
  <c r="V26" i="14"/>
  <c r="U26" i="14"/>
  <c r="T26" i="14"/>
  <c r="O26" i="14"/>
  <c r="N26" i="14"/>
  <c r="M26" i="14"/>
  <c r="L26" i="14"/>
  <c r="K26" i="14"/>
  <c r="J26" i="14"/>
  <c r="Y25" i="14"/>
  <c r="X25" i="14"/>
  <c r="W25" i="14"/>
  <c r="V25" i="14"/>
  <c r="U25" i="14"/>
  <c r="T25" i="14"/>
  <c r="O25" i="14"/>
  <c r="N25" i="14"/>
  <c r="M25" i="14"/>
  <c r="L25" i="14"/>
  <c r="K25" i="14"/>
  <c r="J25" i="14"/>
  <c r="Y19" i="14"/>
  <c r="X19" i="14"/>
  <c r="W19" i="14"/>
  <c r="V19" i="14"/>
  <c r="U19" i="14"/>
  <c r="T19" i="14"/>
  <c r="O19" i="14"/>
  <c r="N19" i="14"/>
  <c r="M19" i="14"/>
  <c r="L19" i="14"/>
  <c r="K19" i="14"/>
  <c r="J19" i="14"/>
  <c r="Y18" i="14"/>
  <c r="X18" i="14"/>
  <c r="W18" i="14"/>
  <c r="V18" i="14"/>
  <c r="U18" i="14"/>
  <c r="T18" i="14"/>
  <c r="O18" i="14"/>
  <c r="N18" i="14"/>
  <c r="M18" i="14"/>
  <c r="L18" i="14"/>
  <c r="K18" i="14"/>
  <c r="J18" i="14"/>
  <c r="Y17" i="14"/>
  <c r="X17" i="14"/>
  <c r="W17" i="14"/>
  <c r="V17" i="14"/>
  <c r="U17" i="14"/>
  <c r="T17" i="14"/>
  <c r="O17" i="14"/>
  <c r="N17" i="14"/>
  <c r="M17" i="14"/>
  <c r="L17" i="14"/>
  <c r="K17" i="14"/>
  <c r="J17" i="14"/>
  <c r="Y16" i="14"/>
  <c r="X16" i="14"/>
  <c r="W16" i="14"/>
  <c r="V16" i="14"/>
  <c r="U16" i="14"/>
  <c r="T16" i="14"/>
  <c r="O16" i="14"/>
  <c r="N16" i="14"/>
  <c r="M16" i="14"/>
  <c r="L16" i="14"/>
  <c r="K16" i="14"/>
  <c r="J16" i="14"/>
  <c r="Z11" i="14"/>
  <c r="Y11" i="14"/>
  <c r="X11" i="14"/>
  <c r="W11" i="14"/>
  <c r="V11" i="14"/>
  <c r="U11" i="14"/>
  <c r="T11" i="14"/>
  <c r="P11" i="14"/>
  <c r="O11" i="14"/>
  <c r="N11" i="14"/>
  <c r="M11" i="14"/>
  <c r="L11" i="14"/>
  <c r="K11" i="14"/>
  <c r="J11" i="14"/>
  <c r="AD10" i="14"/>
  <c r="Z10" i="14"/>
  <c r="P10" i="14"/>
  <c r="Z9" i="14"/>
  <c r="P9" i="14"/>
  <c r="Z8" i="14"/>
  <c r="P8" i="14"/>
  <c r="AD7" i="14"/>
  <c r="Z7" i="14"/>
  <c r="P7" i="14"/>
  <c r="C50" i="12"/>
  <c r="K86" i="12"/>
  <c r="Z85" i="12"/>
  <c r="Y85" i="12"/>
  <c r="X85" i="12"/>
  <c r="W85" i="12"/>
  <c r="V85" i="12"/>
  <c r="U85" i="12"/>
  <c r="P85" i="12"/>
  <c r="O85" i="12"/>
  <c r="N85" i="12"/>
  <c r="M85" i="12"/>
  <c r="L85" i="12"/>
  <c r="K85" i="12"/>
  <c r="Z84" i="12"/>
  <c r="Y84" i="12"/>
  <c r="X84" i="12"/>
  <c r="W84" i="12"/>
  <c r="V84" i="12"/>
  <c r="U84" i="12"/>
  <c r="P84" i="12"/>
  <c r="O84" i="12"/>
  <c r="N84" i="12"/>
  <c r="M84" i="12"/>
  <c r="L84" i="12"/>
  <c r="K84" i="12"/>
  <c r="Z83" i="12"/>
  <c r="Y83" i="12"/>
  <c r="X83" i="12"/>
  <c r="W83" i="12"/>
  <c r="V83" i="12"/>
  <c r="U83" i="12"/>
  <c r="P83" i="12"/>
  <c r="O83" i="12"/>
  <c r="N83" i="12"/>
  <c r="M83" i="12"/>
  <c r="L83" i="12"/>
  <c r="K83" i="12"/>
  <c r="Z82" i="12"/>
  <c r="Y82" i="12"/>
  <c r="X82" i="12"/>
  <c r="W82" i="12"/>
  <c r="V82" i="12"/>
  <c r="U82" i="12"/>
  <c r="P82" i="12"/>
  <c r="O82" i="12"/>
  <c r="N82" i="12"/>
  <c r="M82" i="12"/>
  <c r="L82" i="12"/>
  <c r="K82" i="12"/>
  <c r="Q82" i="12" s="1"/>
  <c r="Z81" i="12"/>
  <c r="Y81" i="12"/>
  <c r="X81" i="12"/>
  <c r="W81" i="12"/>
  <c r="V81" i="12"/>
  <c r="U81" i="12"/>
  <c r="P81" i="12"/>
  <c r="O81" i="12"/>
  <c r="N81" i="12"/>
  <c r="M81" i="12"/>
  <c r="L81" i="12"/>
  <c r="K81" i="12"/>
  <c r="Z80" i="12"/>
  <c r="Y80" i="12"/>
  <c r="X80" i="12"/>
  <c r="W80" i="12"/>
  <c r="V80" i="12"/>
  <c r="U80" i="12"/>
  <c r="P80" i="12"/>
  <c r="O80" i="12"/>
  <c r="N80" i="12"/>
  <c r="M80" i="12"/>
  <c r="L80" i="12"/>
  <c r="K80" i="12"/>
  <c r="Z79" i="12"/>
  <c r="Y79" i="12"/>
  <c r="X79" i="12"/>
  <c r="W79" i="12"/>
  <c r="V79" i="12"/>
  <c r="U79" i="12"/>
  <c r="P79" i="12"/>
  <c r="O79" i="12"/>
  <c r="N79" i="12"/>
  <c r="M79" i="12"/>
  <c r="L79" i="12"/>
  <c r="K79" i="12"/>
  <c r="Z78" i="12"/>
  <c r="Y78" i="12"/>
  <c r="X78" i="12"/>
  <c r="W78" i="12"/>
  <c r="V78" i="12"/>
  <c r="U78" i="12"/>
  <c r="AA78" i="12" s="1"/>
  <c r="P78" i="12"/>
  <c r="O78" i="12"/>
  <c r="N78" i="12"/>
  <c r="M78" i="12"/>
  <c r="L78" i="12"/>
  <c r="K78" i="12"/>
  <c r="Z77" i="12"/>
  <c r="Y77" i="12"/>
  <c r="X77" i="12"/>
  <c r="W77" i="12"/>
  <c r="V77" i="12"/>
  <c r="U77" i="12"/>
  <c r="P77" i="12"/>
  <c r="O77" i="12"/>
  <c r="N77" i="12"/>
  <c r="M77" i="12"/>
  <c r="L77" i="12"/>
  <c r="K77" i="12"/>
  <c r="Q77" i="12" s="1"/>
  <c r="Z76" i="12"/>
  <c r="Y76" i="12"/>
  <c r="X76" i="12"/>
  <c r="W76" i="12"/>
  <c r="V76" i="12"/>
  <c r="U76" i="12"/>
  <c r="P76" i="12"/>
  <c r="O76" i="12"/>
  <c r="N76" i="12"/>
  <c r="M76" i="12"/>
  <c r="L76" i="12"/>
  <c r="K76" i="12"/>
  <c r="Z75" i="12"/>
  <c r="Y75" i="12"/>
  <c r="X75" i="12"/>
  <c r="W75" i="12"/>
  <c r="V75" i="12"/>
  <c r="U75" i="12"/>
  <c r="P75" i="12"/>
  <c r="O75" i="12"/>
  <c r="N75" i="12"/>
  <c r="M75" i="12"/>
  <c r="L75" i="12"/>
  <c r="K75" i="12"/>
  <c r="Z74" i="12"/>
  <c r="Y74" i="12"/>
  <c r="X74" i="12"/>
  <c r="W74" i="12"/>
  <c r="V74" i="12"/>
  <c r="U74" i="12"/>
  <c r="P74" i="12"/>
  <c r="O74" i="12"/>
  <c r="N74" i="12"/>
  <c r="M74" i="12"/>
  <c r="L74" i="12"/>
  <c r="K74" i="12"/>
  <c r="Z73" i="12"/>
  <c r="Y73" i="12"/>
  <c r="X73" i="12"/>
  <c r="W73" i="12"/>
  <c r="V73" i="12"/>
  <c r="U73" i="12"/>
  <c r="P73" i="12"/>
  <c r="O73" i="12"/>
  <c r="N73" i="12"/>
  <c r="M73" i="12"/>
  <c r="L73" i="12"/>
  <c r="K73" i="12"/>
  <c r="Z72" i="12"/>
  <c r="Y72" i="12"/>
  <c r="X72" i="12"/>
  <c r="W72" i="12"/>
  <c r="V72" i="12"/>
  <c r="U72" i="12"/>
  <c r="P72" i="12"/>
  <c r="O72" i="12"/>
  <c r="N72" i="12"/>
  <c r="M72" i="12"/>
  <c r="L72" i="12"/>
  <c r="K72" i="12"/>
  <c r="Q72" i="12" s="1"/>
  <c r="Z71" i="12"/>
  <c r="Y71" i="12"/>
  <c r="X71" i="12"/>
  <c r="W71" i="12"/>
  <c r="V71" i="12"/>
  <c r="U71" i="12"/>
  <c r="P71" i="12"/>
  <c r="O71" i="12"/>
  <c r="N71" i="12"/>
  <c r="M71" i="12"/>
  <c r="L71" i="12"/>
  <c r="K71" i="12"/>
  <c r="Z70" i="12"/>
  <c r="Y70" i="12"/>
  <c r="X70" i="12"/>
  <c r="W70" i="12"/>
  <c r="V70" i="12"/>
  <c r="U70" i="12"/>
  <c r="P70" i="12"/>
  <c r="P86" i="12" s="1"/>
  <c r="O70" i="12"/>
  <c r="N70" i="12"/>
  <c r="M70" i="12"/>
  <c r="L70" i="12"/>
  <c r="K70" i="12"/>
  <c r="M64" i="12"/>
  <c r="L64" i="12"/>
  <c r="J64" i="12"/>
  <c r="Q63" i="12"/>
  <c r="P62" i="12"/>
  <c r="K62" i="12"/>
  <c r="J62" i="12"/>
  <c r="Q61" i="12"/>
  <c r="P61" i="12"/>
  <c r="O61" i="12"/>
  <c r="N61" i="12"/>
  <c r="M61" i="12"/>
  <c r="Q60" i="12"/>
  <c r="Q59" i="12"/>
  <c r="P59" i="12"/>
  <c r="N59" i="12"/>
  <c r="M59" i="12"/>
  <c r="Y57" i="12"/>
  <c r="N63" i="12"/>
  <c r="Y28" i="12"/>
  <c r="X28" i="12"/>
  <c r="W28" i="12"/>
  <c r="V28" i="12"/>
  <c r="U28" i="12"/>
  <c r="T28" i="12"/>
  <c r="O28" i="12"/>
  <c r="N28" i="12"/>
  <c r="M28" i="12"/>
  <c r="L28" i="12"/>
  <c r="K28" i="12"/>
  <c r="J28" i="12"/>
  <c r="Y27" i="12"/>
  <c r="X27" i="12"/>
  <c r="W27" i="12"/>
  <c r="V27" i="12"/>
  <c r="U27" i="12"/>
  <c r="T27" i="12"/>
  <c r="O27" i="12"/>
  <c r="N27" i="12"/>
  <c r="M27" i="12"/>
  <c r="L27" i="12"/>
  <c r="K27" i="12"/>
  <c r="J27" i="12"/>
  <c r="Y26" i="12"/>
  <c r="X26" i="12"/>
  <c r="W26" i="12"/>
  <c r="V26" i="12"/>
  <c r="U26" i="12"/>
  <c r="T26" i="12"/>
  <c r="O26" i="12"/>
  <c r="N26" i="12"/>
  <c r="M26" i="12"/>
  <c r="L26" i="12"/>
  <c r="K26" i="12"/>
  <c r="J26" i="12"/>
  <c r="Y25" i="12"/>
  <c r="X25" i="12"/>
  <c r="W25" i="12"/>
  <c r="V25" i="12"/>
  <c r="U25" i="12"/>
  <c r="T25" i="12"/>
  <c r="O25" i="12"/>
  <c r="N25" i="12"/>
  <c r="M25" i="12"/>
  <c r="L25" i="12"/>
  <c r="K25" i="12"/>
  <c r="J25" i="12"/>
  <c r="Y19" i="12"/>
  <c r="X19" i="12"/>
  <c r="W19" i="12"/>
  <c r="V19" i="12"/>
  <c r="U19" i="12"/>
  <c r="T19" i="12"/>
  <c r="O19" i="12"/>
  <c r="N19" i="12"/>
  <c r="M19" i="12"/>
  <c r="L19" i="12"/>
  <c r="K19" i="12"/>
  <c r="J19" i="12"/>
  <c r="Y18" i="12"/>
  <c r="X18" i="12"/>
  <c r="W18" i="12"/>
  <c r="V18" i="12"/>
  <c r="U18" i="12"/>
  <c r="T18" i="12"/>
  <c r="O18" i="12"/>
  <c r="N18" i="12"/>
  <c r="M18" i="12"/>
  <c r="L18" i="12"/>
  <c r="K18" i="12"/>
  <c r="J18" i="12"/>
  <c r="Y17" i="12"/>
  <c r="X17" i="12"/>
  <c r="W17" i="12"/>
  <c r="V17" i="12"/>
  <c r="U17" i="12"/>
  <c r="T17" i="12"/>
  <c r="O17" i="12"/>
  <c r="N17" i="12"/>
  <c r="M17" i="12"/>
  <c r="L17" i="12"/>
  <c r="K17" i="12"/>
  <c r="J17" i="12"/>
  <c r="Y16" i="12"/>
  <c r="X16" i="12"/>
  <c r="W16" i="12"/>
  <c r="V16" i="12"/>
  <c r="U16" i="12"/>
  <c r="T16" i="12"/>
  <c r="O16" i="12"/>
  <c r="N16" i="12"/>
  <c r="M16" i="12"/>
  <c r="L16" i="12"/>
  <c r="K16" i="12"/>
  <c r="J16" i="12"/>
  <c r="AG11" i="12"/>
  <c r="Z11" i="12"/>
  <c r="Y11" i="12"/>
  <c r="X11" i="12"/>
  <c r="W11" i="12"/>
  <c r="V11" i="12"/>
  <c r="U11" i="12"/>
  <c r="T11" i="12"/>
  <c r="P11" i="12"/>
  <c r="O11" i="12"/>
  <c r="N11" i="12"/>
  <c r="M11" i="12"/>
  <c r="L11" i="12"/>
  <c r="K11" i="12"/>
  <c r="J11" i="12"/>
  <c r="AD10" i="12"/>
  <c r="Z10" i="12"/>
  <c r="P10" i="12"/>
  <c r="AD9" i="12"/>
  <c r="Z9" i="12"/>
  <c r="P9" i="12"/>
  <c r="AD8" i="12"/>
  <c r="Z8" i="12"/>
  <c r="P8" i="12"/>
  <c r="AD7" i="12"/>
  <c r="Z7" i="12"/>
  <c r="P7" i="12"/>
  <c r="K86" i="11"/>
  <c r="Z85" i="11"/>
  <c r="Y85" i="11"/>
  <c r="X85" i="11"/>
  <c r="W85" i="11"/>
  <c r="V85" i="11"/>
  <c r="AA85" i="11" s="1"/>
  <c r="U85" i="11"/>
  <c r="P85" i="11"/>
  <c r="O85" i="11"/>
  <c r="N85" i="11"/>
  <c r="M85" i="11"/>
  <c r="L85" i="11"/>
  <c r="K85" i="11"/>
  <c r="Z84" i="11"/>
  <c r="Y84" i="11"/>
  <c r="X84" i="11"/>
  <c r="W84" i="11"/>
  <c r="V84" i="11"/>
  <c r="U84" i="11"/>
  <c r="P84" i="11"/>
  <c r="O84" i="11"/>
  <c r="N84" i="11"/>
  <c r="M84" i="11"/>
  <c r="L84" i="11"/>
  <c r="K84" i="11"/>
  <c r="Z83" i="11"/>
  <c r="Y83" i="11"/>
  <c r="X83" i="11"/>
  <c r="W83" i="11"/>
  <c r="V83" i="11"/>
  <c r="U83" i="11"/>
  <c r="P83" i="11"/>
  <c r="O83" i="11"/>
  <c r="N83" i="11"/>
  <c r="M83" i="11"/>
  <c r="L83" i="11"/>
  <c r="K83" i="11"/>
  <c r="Z82" i="11"/>
  <c r="Y82" i="11"/>
  <c r="X82" i="11"/>
  <c r="W82" i="11"/>
  <c r="V82" i="11"/>
  <c r="U82" i="11"/>
  <c r="P82" i="11"/>
  <c r="O82" i="11"/>
  <c r="N82" i="11"/>
  <c r="M82" i="11"/>
  <c r="L82" i="11"/>
  <c r="K82" i="11"/>
  <c r="Z81" i="11"/>
  <c r="Y81" i="11"/>
  <c r="X81" i="11"/>
  <c r="W81" i="11"/>
  <c r="V81" i="11"/>
  <c r="U81" i="11"/>
  <c r="P81" i="11"/>
  <c r="O81" i="11"/>
  <c r="N81" i="11"/>
  <c r="M81" i="11"/>
  <c r="L81" i="11"/>
  <c r="K81" i="11"/>
  <c r="Z80" i="11"/>
  <c r="Y80" i="11"/>
  <c r="X80" i="11"/>
  <c r="W80" i="11"/>
  <c r="V80" i="11"/>
  <c r="U80" i="11"/>
  <c r="P80" i="11"/>
  <c r="O80" i="11"/>
  <c r="N80" i="11"/>
  <c r="M80" i="11"/>
  <c r="L80" i="11"/>
  <c r="K80" i="11"/>
  <c r="Z79" i="11"/>
  <c r="Y79" i="11"/>
  <c r="X79" i="11"/>
  <c r="W79" i="11"/>
  <c r="V79" i="11"/>
  <c r="U79" i="11"/>
  <c r="P79" i="11"/>
  <c r="O79" i="11"/>
  <c r="N79" i="11"/>
  <c r="M79" i="11"/>
  <c r="L79" i="11"/>
  <c r="K79" i="11"/>
  <c r="Z78" i="11"/>
  <c r="Y78" i="11"/>
  <c r="X78" i="11"/>
  <c r="W78" i="11"/>
  <c r="V78" i="11"/>
  <c r="U78" i="11"/>
  <c r="P78" i="11"/>
  <c r="O78" i="11"/>
  <c r="N78" i="11"/>
  <c r="M78" i="11"/>
  <c r="L78" i="11"/>
  <c r="K78" i="11"/>
  <c r="Z77" i="11"/>
  <c r="Y77" i="11"/>
  <c r="X77" i="11"/>
  <c r="W77" i="11"/>
  <c r="V77" i="11"/>
  <c r="U77" i="11"/>
  <c r="AA77" i="11" s="1"/>
  <c r="P77" i="11"/>
  <c r="O77" i="11"/>
  <c r="N77" i="11"/>
  <c r="M77" i="11"/>
  <c r="L77" i="11"/>
  <c r="K77" i="11"/>
  <c r="Z76" i="11"/>
  <c r="Y76" i="11"/>
  <c r="X76" i="11"/>
  <c r="W76" i="11"/>
  <c r="V76" i="11"/>
  <c r="U76" i="11"/>
  <c r="P76" i="11"/>
  <c r="O76" i="11"/>
  <c r="N76" i="11"/>
  <c r="M76" i="11"/>
  <c r="L76" i="11"/>
  <c r="K76" i="11"/>
  <c r="Z75" i="11"/>
  <c r="Y75" i="11"/>
  <c r="X75" i="11"/>
  <c r="W75" i="11"/>
  <c r="V75" i="11"/>
  <c r="U75" i="11"/>
  <c r="P75" i="11"/>
  <c r="O75" i="11"/>
  <c r="N75" i="11"/>
  <c r="M75" i="11"/>
  <c r="L75" i="11"/>
  <c r="K75" i="11"/>
  <c r="Z74" i="11"/>
  <c r="Y74" i="11"/>
  <c r="X74" i="11"/>
  <c r="W74" i="11"/>
  <c r="V74" i="11"/>
  <c r="U74" i="11"/>
  <c r="P74" i="11"/>
  <c r="O74" i="11"/>
  <c r="N74" i="11"/>
  <c r="M74" i="11"/>
  <c r="L74" i="11"/>
  <c r="K74" i="11"/>
  <c r="Z73" i="11"/>
  <c r="Y73" i="11"/>
  <c r="X73" i="11"/>
  <c r="W73" i="11"/>
  <c r="V73" i="11"/>
  <c r="U73" i="11"/>
  <c r="P73" i="11"/>
  <c r="O73" i="11"/>
  <c r="N73" i="11"/>
  <c r="M73" i="11"/>
  <c r="L73" i="11"/>
  <c r="K73" i="11"/>
  <c r="Z72" i="11"/>
  <c r="Y72" i="11"/>
  <c r="X72" i="11"/>
  <c r="W72" i="11"/>
  <c r="V72" i="11"/>
  <c r="U72" i="11"/>
  <c r="P72" i="11"/>
  <c r="O72" i="11"/>
  <c r="N72" i="11"/>
  <c r="M72" i="11"/>
  <c r="L72" i="11"/>
  <c r="K72" i="11"/>
  <c r="Z71" i="11"/>
  <c r="Y71" i="11"/>
  <c r="X71" i="11"/>
  <c r="W71" i="11"/>
  <c r="V71" i="11"/>
  <c r="U71" i="11"/>
  <c r="P71" i="11"/>
  <c r="O71" i="11"/>
  <c r="N71" i="11"/>
  <c r="M71" i="11"/>
  <c r="L71" i="11"/>
  <c r="K71" i="11"/>
  <c r="Z70" i="11"/>
  <c r="Y70" i="11"/>
  <c r="X70" i="11"/>
  <c r="W70" i="11"/>
  <c r="V70" i="11"/>
  <c r="U70" i="11"/>
  <c r="P70" i="11"/>
  <c r="O70" i="11"/>
  <c r="N70" i="11"/>
  <c r="M70" i="11"/>
  <c r="L70" i="11"/>
  <c r="K70" i="11"/>
  <c r="N64" i="11"/>
  <c r="M64" i="11"/>
  <c r="L64" i="11"/>
  <c r="K64" i="11"/>
  <c r="J64" i="11"/>
  <c r="Q63" i="11"/>
  <c r="P63" i="11"/>
  <c r="O63" i="11"/>
  <c r="L62" i="11"/>
  <c r="K62" i="11"/>
  <c r="J62" i="11"/>
  <c r="Q61" i="11"/>
  <c r="P61" i="11"/>
  <c r="O61" i="11"/>
  <c r="N61" i="11"/>
  <c r="M61" i="11"/>
  <c r="K60" i="11"/>
  <c r="J60" i="11"/>
  <c r="Q59" i="11"/>
  <c r="P59" i="11"/>
  <c r="O59" i="11"/>
  <c r="N59" i="11"/>
  <c r="M59" i="11"/>
  <c r="L59" i="11"/>
  <c r="Y57" i="11"/>
  <c r="C50" i="11"/>
  <c r="N63" i="11" s="1"/>
  <c r="Y28" i="11"/>
  <c r="X28" i="11"/>
  <c r="W28" i="11"/>
  <c r="V28" i="11"/>
  <c r="U28" i="11"/>
  <c r="T28" i="11"/>
  <c r="O28" i="11"/>
  <c r="N28" i="11"/>
  <c r="M28" i="11"/>
  <c r="L28" i="11"/>
  <c r="K28" i="11"/>
  <c r="J28" i="11"/>
  <c r="Y27" i="11"/>
  <c r="X27" i="11"/>
  <c r="W27" i="11"/>
  <c r="V27" i="11"/>
  <c r="U27" i="11"/>
  <c r="T27" i="11"/>
  <c r="O27" i="11"/>
  <c r="N27" i="11"/>
  <c r="M27" i="11"/>
  <c r="L27" i="11"/>
  <c r="K27" i="11"/>
  <c r="J27" i="11"/>
  <c r="Y26" i="11"/>
  <c r="X26" i="11"/>
  <c r="W26" i="11"/>
  <c r="V26" i="11"/>
  <c r="U26" i="11"/>
  <c r="T26" i="11"/>
  <c r="O26" i="11"/>
  <c r="N26" i="11"/>
  <c r="M26" i="11"/>
  <c r="L26" i="11"/>
  <c r="K26" i="11"/>
  <c r="J26" i="11"/>
  <c r="Y25" i="11"/>
  <c r="X25" i="11"/>
  <c r="W25" i="11"/>
  <c r="V25" i="11"/>
  <c r="U25" i="11"/>
  <c r="T25" i="11"/>
  <c r="O25" i="11"/>
  <c r="N25" i="11"/>
  <c r="M25" i="11"/>
  <c r="L25" i="11"/>
  <c r="K25" i="11"/>
  <c r="J25" i="11"/>
  <c r="Y19" i="11"/>
  <c r="X19" i="11"/>
  <c r="W19" i="11"/>
  <c r="V19" i="11"/>
  <c r="U19" i="11"/>
  <c r="T19" i="11"/>
  <c r="O19" i="11"/>
  <c r="N19" i="11"/>
  <c r="M19" i="11"/>
  <c r="L19" i="11"/>
  <c r="K19" i="11"/>
  <c r="J19" i="11"/>
  <c r="Y18" i="11"/>
  <c r="X18" i="11"/>
  <c r="W18" i="11"/>
  <c r="V18" i="11"/>
  <c r="U18" i="11"/>
  <c r="T18" i="11"/>
  <c r="O18" i="11"/>
  <c r="N18" i="11"/>
  <c r="M18" i="11"/>
  <c r="L18" i="11"/>
  <c r="K18" i="11"/>
  <c r="J18" i="11"/>
  <c r="Y17" i="11"/>
  <c r="X17" i="11"/>
  <c r="W17" i="11"/>
  <c r="V17" i="11"/>
  <c r="U17" i="11"/>
  <c r="T17" i="11"/>
  <c r="O17" i="11"/>
  <c r="N17" i="11"/>
  <c r="M17" i="11"/>
  <c r="L17" i="11"/>
  <c r="K17" i="11"/>
  <c r="J17" i="11"/>
  <c r="Y16" i="11"/>
  <c r="X16" i="11"/>
  <c r="W16" i="11"/>
  <c r="V16" i="11"/>
  <c r="U16" i="11"/>
  <c r="T16" i="11"/>
  <c r="O16" i="11"/>
  <c r="N16" i="11"/>
  <c r="M16" i="11"/>
  <c r="L16" i="11"/>
  <c r="K16" i="11"/>
  <c r="J16" i="11"/>
  <c r="AG11" i="11"/>
  <c r="Z11" i="11"/>
  <c r="Y11" i="11"/>
  <c r="X11" i="11"/>
  <c r="W11" i="11"/>
  <c r="V11" i="11"/>
  <c r="U11" i="11"/>
  <c r="T11" i="11"/>
  <c r="P11" i="11"/>
  <c r="O11" i="11"/>
  <c r="N11" i="11"/>
  <c r="M11" i="11"/>
  <c r="L11" i="11"/>
  <c r="K11" i="11"/>
  <c r="J11" i="11"/>
  <c r="AD10" i="11"/>
  <c r="Z10" i="11"/>
  <c r="P10" i="11"/>
  <c r="AD9" i="11"/>
  <c r="Z9" i="11"/>
  <c r="P9" i="11"/>
  <c r="AD8" i="11"/>
  <c r="Z8" i="11"/>
  <c r="P8" i="11"/>
  <c r="AD7" i="11"/>
  <c r="Z7" i="11"/>
  <c r="P7" i="11"/>
  <c r="Y57" i="6"/>
  <c r="AD10" i="6"/>
  <c r="AD9" i="6"/>
  <c r="AD8" i="6"/>
  <c r="AD7" i="6"/>
  <c r="AG11" i="6"/>
  <c r="K86" i="6"/>
  <c r="Z85" i="6"/>
  <c r="Y85" i="6"/>
  <c r="X85" i="6"/>
  <c r="W85" i="6"/>
  <c r="V85" i="6"/>
  <c r="U85" i="6"/>
  <c r="P85" i="6"/>
  <c r="O85" i="6"/>
  <c r="N85" i="6"/>
  <c r="M85" i="6"/>
  <c r="L85" i="6"/>
  <c r="K85" i="6"/>
  <c r="Z84" i="6"/>
  <c r="Y84" i="6"/>
  <c r="X84" i="6"/>
  <c r="W84" i="6"/>
  <c r="V84" i="6"/>
  <c r="U84" i="6"/>
  <c r="P84" i="6"/>
  <c r="O84" i="6"/>
  <c r="N84" i="6"/>
  <c r="M84" i="6"/>
  <c r="L84" i="6"/>
  <c r="K84" i="6"/>
  <c r="Z83" i="6"/>
  <c r="Y83" i="6"/>
  <c r="X83" i="6"/>
  <c r="W83" i="6"/>
  <c r="V83" i="6"/>
  <c r="U83" i="6"/>
  <c r="P83" i="6"/>
  <c r="O83" i="6"/>
  <c r="N83" i="6"/>
  <c r="M83" i="6"/>
  <c r="L83" i="6"/>
  <c r="K83" i="6"/>
  <c r="Z82" i="6"/>
  <c r="Y82" i="6"/>
  <c r="X82" i="6"/>
  <c r="W82" i="6"/>
  <c r="V82" i="6"/>
  <c r="U82" i="6"/>
  <c r="P82" i="6"/>
  <c r="O82" i="6"/>
  <c r="N82" i="6"/>
  <c r="M82" i="6"/>
  <c r="L82" i="6"/>
  <c r="K82" i="6"/>
  <c r="Z81" i="6"/>
  <c r="Y81" i="6"/>
  <c r="X81" i="6"/>
  <c r="W81" i="6"/>
  <c r="V81" i="6"/>
  <c r="U81" i="6"/>
  <c r="P81" i="6"/>
  <c r="O81" i="6"/>
  <c r="N81" i="6"/>
  <c r="M81" i="6"/>
  <c r="L81" i="6"/>
  <c r="K81" i="6"/>
  <c r="Z80" i="6"/>
  <c r="Y80" i="6"/>
  <c r="X80" i="6"/>
  <c r="W80" i="6"/>
  <c r="V80" i="6"/>
  <c r="U80" i="6"/>
  <c r="P80" i="6"/>
  <c r="O80" i="6"/>
  <c r="N80" i="6"/>
  <c r="M80" i="6"/>
  <c r="L80" i="6"/>
  <c r="K80" i="6"/>
  <c r="Z79" i="6"/>
  <c r="Y79" i="6"/>
  <c r="X79" i="6"/>
  <c r="W79" i="6"/>
  <c r="V79" i="6"/>
  <c r="U79" i="6"/>
  <c r="P79" i="6"/>
  <c r="O79" i="6"/>
  <c r="N79" i="6"/>
  <c r="M79" i="6"/>
  <c r="L79" i="6"/>
  <c r="K79" i="6"/>
  <c r="Z78" i="6"/>
  <c r="Y78" i="6"/>
  <c r="X78" i="6"/>
  <c r="W78" i="6"/>
  <c r="V78" i="6"/>
  <c r="U78" i="6"/>
  <c r="P78" i="6"/>
  <c r="O78" i="6"/>
  <c r="N78" i="6"/>
  <c r="M78" i="6"/>
  <c r="L78" i="6"/>
  <c r="K78" i="6"/>
  <c r="Z77" i="6"/>
  <c r="Y77" i="6"/>
  <c r="X77" i="6"/>
  <c r="W77" i="6"/>
  <c r="V77" i="6"/>
  <c r="U77" i="6"/>
  <c r="P77" i="6"/>
  <c r="O77" i="6"/>
  <c r="N77" i="6"/>
  <c r="M77" i="6"/>
  <c r="L77" i="6"/>
  <c r="K77" i="6"/>
  <c r="Z76" i="6"/>
  <c r="Y76" i="6"/>
  <c r="X76" i="6"/>
  <c r="W76" i="6"/>
  <c r="V76" i="6"/>
  <c r="U76" i="6"/>
  <c r="P76" i="6"/>
  <c r="O76" i="6"/>
  <c r="N76" i="6"/>
  <c r="M76" i="6"/>
  <c r="L76" i="6"/>
  <c r="K76" i="6"/>
  <c r="Z75" i="6"/>
  <c r="Y75" i="6"/>
  <c r="X75" i="6"/>
  <c r="W75" i="6"/>
  <c r="V75" i="6"/>
  <c r="U75" i="6"/>
  <c r="P75" i="6"/>
  <c r="O75" i="6"/>
  <c r="N75" i="6"/>
  <c r="M75" i="6"/>
  <c r="L75" i="6"/>
  <c r="K75" i="6"/>
  <c r="Z74" i="6"/>
  <c r="Y74" i="6"/>
  <c r="X74" i="6"/>
  <c r="W74" i="6"/>
  <c r="V74" i="6"/>
  <c r="U74" i="6"/>
  <c r="P74" i="6"/>
  <c r="O74" i="6"/>
  <c r="N74" i="6"/>
  <c r="M74" i="6"/>
  <c r="L74" i="6"/>
  <c r="K74" i="6"/>
  <c r="Z73" i="6"/>
  <c r="Y73" i="6"/>
  <c r="X73" i="6"/>
  <c r="W73" i="6"/>
  <c r="V73" i="6"/>
  <c r="U73" i="6"/>
  <c r="P73" i="6"/>
  <c r="O73" i="6"/>
  <c r="N73" i="6"/>
  <c r="M73" i="6"/>
  <c r="L73" i="6"/>
  <c r="K73" i="6"/>
  <c r="Z72" i="6"/>
  <c r="Y72" i="6"/>
  <c r="X72" i="6"/>
  <c r="W72" i="6"/>
  <c r="V72" i="6"/>
  <c r="U72" i="6"/>
  <c r="P72" i="6"/>
  <c r="O72" i="6"/>
  <c r="N72" i="6"/>
  <c r="M72" i="6"/>
  <c r="L72" i="6"/>
  <c r="K72" i="6"/>
  <c r="Z71" i="6"/>
  <c r="Y71" i="6"/>
  <c r="X71" i="6"/>
  <c r="W71" i="6"/>
  <c r="V71" i="6"/>
  <c r="U71" i="6"/>
  <c r="P71" i="6"/>
  <c r="O71" i="6"/>
  <c r="N71" i="6"/>
  <c r="M71" i="6"/>
  <c r="L71" i="6"/>
  <c r="K71" i="6"/>
  <c r="Z70" i="6"/>
  <c r="Y70" i="6"/>
  <c r="X70" i="6"/>
  <c r="W70" i="6"/>
  <c r="V70" i="6"/>
  <c r="U70" i="6"/>
  <c r="P70" i="6"/>
  <c r="O70" i="6"/>
  <c r="N70" i="6"/>
  <c r="M70" i="6"/>
  <c r="L70" i="6"/>
  <c r="K70" i="6"/>
  <c r="C50" i="6"/>
  <c r="M64" i="6" s="1"/>
  <c r="Y28" i="6"/>
  <c r="X28" i="6"/>
  <c r="W28" i="6"/>
  <c r="V28" i="6"/>
  <c r="U28" i="6"/>
  <c r="T28" i="6"/>
  <c r="O28" i="6"/>
  <c r="N28" i="6"/>
  <c r="M28" i="6"/>
  <c r="L28" i="6"/>
  <c r="K28" i="6"/>
  <c r="J28" i="6"/>
  <c r="Y27" i="6"/>
  <c r="X27" i="6"/>
  <c r="W27" i="6"/>
  <c r="V27" i="6"/>
  <c r="U27" i="6"/>
  <c r="T27" i="6"/>
  <c r="O27" i="6"/>
  <c r="N27" i="6"/>
  <c r="M27" i="6"/>
  <c r="L27" i="6"/>
  <c r="K27" i="6"/>
  <c r="J27" i="6"/>
  <c r="Y26" i="6"/>
  <c r="X26" i="6"/>
  <c r="W26" i="6"/>
  <c r="V26" i="6"/>
  <c r="U26" i="6"/>
  <c r="T26" i="6"/>
  <c r="O26" i="6"/>
  <c r="N26" i="6"/>
  <c r="M26" i="6"/>
  <c r="L26" i="6"/>
  <c r="K26" i="6"/>
  <c r="J26" i="6"/>
  <c r="Y25" i="6"/>
  <c r="X25" i="6"/>
  <c r="W25" i="6"/>
  <c r="V25" i="6"/>
  <c r="U25" i="6"/>
  <c r="T25" i="6"/>
  <c r="O25" i="6"/>
  <c r="N25" i="6"/>
  <c r="M25" i="6"/>
  <c r="L25" i="6"/>
  <c r="K25" i="6"/>
  <c r="J25" i="6"/>
  <c r="Y19" i="6"/>
  <c r="X19" i="6"/>
  <c r="W19" i="6"/>
  <c r="V19" i="6"/>
  <c r="U19" i="6"/>
  <c r="T19" i="6"/>
  <c r="O19" i="6"/>
  <c r="N19" i="6"/>
  <c r="M19" i="6"/>
  <c r="L19" i="6"/>
  <c r="K19" i="6"/>
  <c r="J19" i="6"/>
  <c r="Y18" i="6"/>
  <c r="X18" i="6"/>
  <c r="W18" i="6"/>
  <c r="V18" i="6"/>
  <c r="U18" i="6"/>
  <c r="T18" i="6"/>
  <c r="O18" i="6"/>
  <c r="N18" i="6"/>
  <c r="M18" i="6"/>
  <c r="L18" i="6"/>
  <c r="K18" i="6"/>
  <c r="J18" i="6"/>
  <c r="Y17" i="6"/>
  <c r="X17" i="6"/>
  <c r="W17" i="6"/>
  <c r="V17" i="6"/>
  <c r="U17" i="6"/>
  <c r="T17" i="6"/>
  <c r="O17" i="6"/>
  <c r="N17" i="6"/>
  <c r="M17" i="6"/>
  <c r="L17" i="6"/>
  <c r="K17" i="6"/>
  <c r="J17" i="6"/>
  <c r="Y16" i="6"/>
  <c r="X16" i="6"/>
  <c r="W16" i="6"/>
  <c r="V16" i="6"/>
  <c r="U16" i="6"/>
  <c r="T16" i="6"/>
  <c r="O16" i="6"/>
  <c r="N16" i="6"/>
  <c r="M16" i="6"/>
  <c r="L16" i="6"/>
  <c r="K16" i="6"/>
  <c r="J16" i="6"/>
  <c r="Z11" i="6"/>
  <c r="Y11" i="6"/>
  <c r="X11" i="6"/>
  <c r="W11" i="6"/>
  <c r="V11" i="6"/>
  <c r="U11" i="6"/>
  <c r="T11" i="6"/>
  <c r="P11" i="6"/>
  <c r="O11" i="6"/>
  <c r="N11" i="6"/>
  <c r="M11" i="6"/>
  <c r="L11" i="6"/>
  <c r="K11" i="6"/>
  <c r="J11" i="6"/>
  <c r="Z10" i="6"/>
  <c r="P10" i="6"/>
  <c r="Z9" i="6"/>
  <c r="P9" i="6"/>
  <c r="Z8" i="6"/>
  <c r="P8" i="6"/>
  <c r="Z7" i="6"/>
  <c r="P7" i="6"/>
  <c r="Q78" i="16" l="1"/>
  <c r="Q73" i="16"/>
  <c r="AA71" i="16"/>
  <c r="AA81" i="16"/>
  <c r="Q75" i="16"/>
  <c r="Q80" i="16"/>
  <c r="Q85" i="16"/>
  <c r="AA76" i="16"/>
  <c r="R62" i="16"/>
  <c r="AA80" i="16"/>
  <c r="Q74" i="16"/>
  <c r="Q71" i="16"/>
  <c r="L86" i="16"/>
  <c r="M86" i="16"/>
  <c r="AA73" i="16"/>
  <c r="N86" i="16"/>
  <c r="AA78" i="16"/>
  <c r="AA83" i="16"/>
  <c r="O86" i="16"/>
  <c r="Q72" i="16"/>
  <c r="Q77" i="16"/>
  <c r="P86" i="16"/>
  <c r="Q82" i="16"/>
  <c r="Q81" i="16"/>
  <c r="AA79" i="16"/>
  <c r="O65" i="16"/>
  <c r="AA86" i="16"/>
  <c r="P65" i="16"/>
  <c r="V86" i="16"/>
  <c r="AA75" i="16"/>
  <c r="W86" i="16"/>
  <c r="AA85" i="16"/>
  <c r="X86" i="16"/>
  <c r="Q79" i="16"/>
  <c r="Y86" i="16"/>
  <c r="AA77" i="16"/>
  <c r="Z86" i="16"/>
  <c r="Q84" i="16"/>
  <c r="U57" i="16"/>
  <c r="W57" i="16" s="1"/>
  <c r="Q86" i="16"/>
  <c r="R64" i="16"/>
  <c r="Q76" i="16"/>
  <c r="AA72" i="16"/>
  <c r="N65" i="16"/>
  <c r="Q70" i="16"/>
  <c r="U86" i="16"/>
  <c r="Q60" i="16"/>
  <c r="Q65" i="16" s="1"/>
  <c r="J63" i="16"/>
  <c r="K63" i="16"/>
  <c r="J61" i="16"/>
  <c r="L63" i="16"/>
  <c r="AA70" i="16"/>
  <c r="J59" i="16"/>
  <c r="K61" i="16"/>
  <c r="M63" i="16"/>
  <c r="M65" i="16" s="1"/>
  <c r="K59" i="16"/>
  <c r="L61" i="16"/>
  <c r="AA76" i="14"/>
  <c r="AA81" i="14"/>
  <c r="Q75" i="14"/>
  <c r="Q80" i="14"/>
  <c r="Q85" i="14"/>
  <c r="AA78" i="14"/>
  <c r="Q81" i="14"/>
  <c r="Q83" i="14"/>
  <c r="V86" i="14"/>
  <c r="U86" i="14"/>
  <c r="Q72" i="14"/>
  <c r="Q76" i="14"/>
  <c r="AA85" i="14"/>
  <c r="Q74" i="14"/>
  <c r="AA80" i="14"/>
  <c r="Q78" i="14"/>
  <c r="Q86" i="14"/>
  <c r="L86" i="14"/>
  <c r="M86" i="14"/>
  <c r="N86" i="14"/>
  <c r="AA73" i="14"/>
  <c r="O86" i="14"/>
  <c r="P86" i="14"/>
  <c r="Q77" i="14"/>
  <c r="AA83" i="14"/>
  <c r="U57" i="14"/>
  <c r="W57" i="14" s="1"/>
  <c r="AA86" i="14"/>
  <c r="Q82" i="14"/>
  <c r="AA75" i="14"/>
  <c r="AA70" i="14"/>
  <c r="Y86" i="14"/>
  <c r="Z86" i="14"/>
  <c r="AA72" i="14"/>
  <c r="AA74" i="14"/>
  <c r="Q79" i="14"/>
  <c r="AA82" i="14"/>
  <c r="AA77" i="14"/>
  <c r="W86" i="14"/>
  <c r="AA79" i="14"/>
  <c r="Q84" i="14"/>
  <c r="Q71" i="14"/>
  <c r="Q73" i="14"/>
  <c r="AA84" i="14"/>
  <c r="J60" i="14"/>
  <c r="K62" i="14"/>
  <c r="M64" i="14"/>
  <c r="K60" i="14"/>
  <c r="L62" i="14"/>
  <c r="N64" i="14"/>
  <c r="Q70" i="14"/>
  <c r="L60" i="14"/>
  <c r="M62" i="14"/>
  <c r="O64" i="14"/>
  <c r="AA71" i="14"/>
  <c r="M60" i="14"/>
  <c r="N62" i="14"/>
  <c r="P64" i="14"/>
  <c r="P65" i="14" s="1"/>
  <c r="N60" i="14"/>
  <c r="O62" i="14"/>
  <c r="Q64" i="14"/>
  <c r="K63" i="14"/>
  <c r="X86" i="14"/>
  <c r="J61" i="14"/>
  <c r="L63" i="14"/>
  <c r="Q60" i="14"/>
  <c r="J63" i="14"/>
  <c r="J59" i="14"/>
  <c r="K61" i="14"/>
  <c r="M63" i="14"/>
  <c r="K59" i="14"/>
  <c r="L61" i="14"/>
  <c r="Q81" i="12"/>
  <c r="O86" i="12"/>
  <c r="Q78" i="12"/>
  <c r="AA80" i="12"/>
  <c r="Q76" i="12"/>
  <c r="Z86" i="12"/>
  <c r="Q84" i="12"/>
  <c r="AA75" i="12"/>
  <c r="Q74" i="12"/>
  <c r="AA72" i="12"/>
  <c r="AA74" i="12"/>
  <c r="Q79" i="12"/>
  <c r="AA82" i="12"/>
  <c r="AA83" i="12"/>
  <c r="AA86" i="12"/>
  <c r="X86" i="12"/>
  <c r="AA85" i="12"/>
  <c r="Y86" i="12"/>
  <c r="Q71" i="12"/>
  <c r="Q73" i="12"/>
  <c r="AA77" i="12"/>
  <c r="AA84" i="12"/>
  <c r="U86" i="12"/>
  <c r="Q83" i="12"/>
  <c r="V86" i="12"/>
  <c r="AA76" i="12"/>
  <c r="Q86" i="12"/>
  <c r="W86" i="12"/>
  <c r="Q75" i="12"/>
  <c r="AA81" i="12"/>
  <c r="L86" i="12"/>
  <c r="M86" i="12"/>
  <c r="Q80" i="12"/>
  <c r="Q85" i="12"/>
  <c r="AA79" i="12"/>
  <c r="N86" i="12"/>
  <c r="AA73" i="12"/>
  <c r="Q62" i="12"/>
  <c r="O63" i="12"/>
  <c r="L59" i="12"/>
  <c r="P63" i="12"/>
  <c r="O59" i="12"/>
  <c r="K64" i="12"/>
  <c r="J60" i="12"/>
  <c r="U57" i="12"/>
  <c r="W57" i="12" s="1"/>
  <c r="O60" i="12"/>
  <c r="P60" i="12"/>
  <c r="Q79" i="11"/>
  <c r="Q76" i="11"/>
  <c r="Q75" i="11"/>
  <c r="AA74" i="11"/>
  <c r="AA71" i="11"/>
  <c r="AA76" i="11"/>
  <c r="AA73" i="11"/>
  <c r="Q78" i="11"/>
  <c r="AA84" i="11"/>
  <c r="Q71" i="11"/>
  <c r="Q73" i="11"/>
  <c r="AA81" i="11"/>
  <c r="AA79" i="11"/>
  <c r="Q80" i="11"/>
  <c r="AA78" i="11"/>
  <c r="Q85" i="11"/>
  <c r="Q74" i="11"/>
  <c r="AA72" i="11"/>
  <c r="Q81" i="11"/>
  <c r="U57" i="11"/>
  <c r="W57" i="11" s="1"/>
  <c r="Q72" i="11"/>
  <c r="Q77" i="11"/>
  <c r="AA75" i="11"/>
  <c r="AA80" i="11"/>
  <c r="Q84" i="11"/>
  <c r="L86" i="11"/>
  <c r="X86" i="11"/>
  <c r="Y86" i="11"/>
  <c r="M86" i="11"/>
  <c r="Z86" i="11"/>
  <c r="Q83" i="11"/>
  <c r="V86" i="11"/>
  <c r="W86" i="11"/>
  <c r="AA83" i="11"/>
  <c r="AA82" i="11"/>
  <c r="Q86" i="11"/>
  <c r="N86" i="11"/>
  <c r="O86" i="11"/>
  <c r="P86" i="11"/>
  <c r="Q82" i="11"/>
  <c r="AA86" i="11"/>
  <c r="K60" i="12"/>
  <c r="L62" i="12"/>
  <c r="N64" i="12"/>
  <c r="Q70" i="12"/>
  <c r="L60" i="12"/>
  <c r="M62" i="12"/>
  <c r="O64" i="12"/>
  <c r="AA71" i="12"/>
  <c r="M60" i="12"/>
  <c r="N62" i="12"/>
  <c r="P64" i="12"/>
  <c r="N60" i="12"/>
  <c r="O62" i="12"/>
  <c r="Q64" i="12"/>
  <c r="K63" i="12"/>
  <c r="J61" i="12"/>
  <c r="J63" i="12"/>
  <c r="AA70" i="12"/>
  <c r="L63" i="12"/>
  <c r="J59" i="12"/>
  <c r="K61" i="12"/>
  <c r="M63" i="12"/>
  <c r="K59" i="12"/>
  <c r="L61" i="12"/>
  <c r="Q70" i="11"/>
  <c r="M62" i="11"/>
  <c r="M60" i="11"/>
  <c r="P64" i="11"/>
  <c r="O62" i="11"/>
  <c r="O60" i="11"/>
  <c r="P62" i="11"/>
  <c r="L60" i="11"/>
  <c r="O64" i="11"/>
  <c r="N62" i="11"/>
  <c r="N60" i="11"/>
  <c r="N65" i="11" s="1"/>
  <c r="Q64" i="11"/>
  <c r="P60" i="11"/>
  <c r="P65" i="11" s="1"/>
  <c r="Q62" i="11"/>
  <c r="U86" i="11"/>
  <c r="J63" i="11"/>
  <c r="AA70" i="11"/>
  <c r="K63" i="11"/>
  <c r="J61" i="11"/>
  <c r="J59" i="11"/>
  <c r="K61" i="11"/>
  <c r="M63" i="11"/>
  <c r="Q60" i="11"/>
  <c r="L63" i="11"/>
  <c r="K59" i="11"/>
  <c r="L61" i="11"/>
  <c r="Q64" i="6"/>
  <c r="K60" i="6"/>
  <c r="L60" i="6"/>
  <c r="N60" i="6"/>
  <c r="J62" i="6"/>
  <c r="M62" i="6"/>
  <c r="O64" i="6"/>
  <c r="M60" i="6"/>
  <c r="O60" i="6"/>
  <c r="P60" i="6"/>
  <c r="Q60" i="6"/>
  <c r="L62" i="6"/>
  <c r="N62" i="6"/>
  <c r="O62" i="6"/>
  <c r="P62" i="6"/>
  <c r="Q62" i="6"/>
  <c r="N64" i="6"/>
  <c r="P64" i="6"/>
  <c r="AA83" i="6"/>
  <c r="AA73" i="6"/>
  <c r="Q85" i="6"/>
  <c r="Q72" i="6"/>
  <c r="Q77" i="6"/>
  <c r="Q82" i="6"/>
  <c r="Q83" i="6"/>
  <c r="Q80" i="6"/>
  <c r="Q70" i="6"/>
  <c r="AA75" i="6"/>
  <c r="AA85" i="6"/>
  <c r="Q74" i="6"/>
  <c r="Q79" i="6"/>
  <c r="Q84" i="6"/>
  <c r="AA72" i="6"/>
  <c r="AA79" i="6"/>
  <c r="Y86" i="6"/>
  <c r="Z86" i="6"/>
  <c r="Q71" i="6"/>
  <c r="AA77" i="6"/>
  <c r="AA82" i="6"/>
  <c r="L86" i="6"/>
  <c r="AA81" i="6"/>
  <c r="W86" i="6"/>
  <c r="M86" i="6"/>
  <c r="Q81" i="6"/>
  <c r="AA80" i="6"/>
  <c r="AA78" i="6"/>
  <c r="AA71" i="6"/>
  <c r="AA86" i="6"/>
  <c r="V86" i="6"/>
  <c r="X86" i="6"/>
  <c r="N86" i="6"/>
  <c r="U57" i="6"/>
  <c r="W57" i="6" s="1"/>
  <c r="AA74" i="6"/>
  <c r="Q78" i="6"/>
  <c r="AA76" i="6"/>
  <c r="AA84" i="6"/>
  <c r="Q73" i="6"/>
  <c r="Q75" i="6"/>
  <c r="P86" i="6"/>
  <c r="U86" i="6"/>
  <c r="J63" i="6"/>
  <c r="AA70" i="6"/>
  <c r="K63" i="6"/>
  <c r="J61" i="6"/>
  <c r="J59" i="6"/>
  <c r="K61" i="6"/>
  <c r="M63" i="6"/>
  <c r="K59" i="6"/>
  <c r="L61" i="6"/>
  <c r="N63" i="6"/>
  <c r="L59" i="6"/>
  <c r="M61" i="6"/>
  <c r="O63" i="6"/>
  <c r="M59" i="6"/>
  <c r="N61" i="6"/>
  <c r="P63" i="6"/>
  <c r="O86" i="6"/>
  <c r="Q76" i="6"/>
  <c r="O61" i="6"/>
  <c r="P61" i="6"/>
  <c r="P59" i="6"/>
  <c r="Q61" i="6"/>
  <c r="J64" i="6"/>
  <c r="Q86" i="6"/>
  <c r="L63" i="6"/>
  <c r="N59" i="6"/>
  <c r="Q63" i="6"/>
  <c r="O59" i="6"/>
  <c r="Q59" i="6"/>
  <c r="K64" i="6"/>
  <c r="L64" i="6"/>
  <c r="J60" i="6"/>
  <c r="K62" i="6"/>
  <c r="K65" i="16" l="1"/>
  <c r="L65" i="16"/>
  <c r="R61" i="16"/>
  <c r="R63" i="16"/>
  <c r="J65" i="16"/>
  <c r="R65" i="16"/>
  <c r="U60" i="16" s="1"/>
  <c r="R59" i="16"/>
  <c r="R60" i="16"/>
  <c r="Q65" i="14"/>
  <c r="O65" i="14"/>
  <c r="L65" i="14"/>
  <c r="K65" i="14"/>
  <c r="M65" i="14"/>
  <c r="R64" i="14"/>
  <c r="N65" i="14"/>
  <c r="R62" i="14"/>
  <c r="J65" i="14"/>
  <c r="R65" i="14"/>
  <c r="U60" i="14" s="1"/>
  <c r="R59" i="14"/>
  <c r="R61" i="14"/>
  <c r="R63" i="14"/>
  <c r="R60" i="14"/>
  <c r="K65" i="12"/>
  <c r="N65" i="12"/>
  <c r="M65" i="12"/>
  <c r="P65" i="12"/>
  <c r="O65" i="12"/>
  <c r="L65" i="12"/>
  <c r="R64" i="12"/>
  <c r="R62" i="12"/>
  <c r="R60" i="12"/>
  <c r="Q65" i="12"/>
  <c r="L65" i="11"/>
  <c r="R62" i="11"/>
  <c r="R64" i="11"/>
  <c r="K65" i="11"/>
  <c r="O65" i="11"/>
  <c r="M65" i="11"/>
  <c r="R65" i="12"/>
  <c r="U60" i="12" s="1"/>
  <c r="J65" i="12"/>
  <c r="R59" i="12"/>
  <c r="R63" i="12"/>
  <c r="R61" i="12"/>
  <c r="R60" i="11"/>
  <c r="Q65" i="11"/>
  <c r="R61" i="11"/>
  <c r="R63" i="11"/>
  <c r="J65" i="11"/>
  <c r="R65" i="11"/>
  <c r="U60" i="11" s="1"/>
  <c r="R59" i="11"/>
  <c r="R60" i="6"/>
  <c r="R62" i="6"/>
  <c r="M65" i="6"/>
  <c r="Q65" i="6"/>
  <c r="O65" i="6"/>
  <c r="P65" i="6"/>
  <c r="L65" i="6"/>
  <c r="K65" i="6"/>
  <c r="N65" i="6"/>
  <c r="R59" i="6"/>
  <c r="J65" i="6"/>
  <c r="R65" i="6"/>
  <c r="U60" i="6" s="1"/>
  <c r="R61" i="6"/>
  <c r="R64" i="6"/>
  <c r="R6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yukewen</author>
  </authors>
  <commentList>
    <comment ref="AF5" authorId="0" shapeId="0" xr:uid="{1656AE23-27C1-4EB6-9B74-E4FC7AFD866C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(8):
YM1 &gt;= YM2;
YB1 &gt;= YB2;
YB1 + YB2 + YM1 + YM2 + YP &lt;= 3;</t>
        </r>
      </text>
    </comment>
    <comment ref="AA7" authorId="0" shapeId="0" xr:uid="{0B381D71-4F41-4AD0-9F5C-F7FDFBAB650C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(5): repair capacity limit
rp_it &lt;= R_i
for i from 1 to 4, t from 1 to 6</t>
        </r>
      </text>
    </comment>
    <comment ref="H8" authorId="0" shapeId="0" xr:uid="{2776F67B-0AB8-4695-9097-793D3021B4F6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(6): demand  limit
tr_it &lt;= D_it
for i from 1 to 4, t from 1 to 6</t>
        </r>
      </text>
    </comment>
    <comment ref="I13" authorId="0" shapeId="0" xr:uid="{89467357-0D6E-4C70-A9C3-F20DBD0F56A8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(1):
nu_it = sum[j=1,k=1](0.9 * P_ji * Q_k * tr_j(t-k)) + sum[j=1]tu_ji(t-1) + rp_i(t-1) + eu_i(t-1)
for i, j from 1 to 4, k from 1 to 3, t from 1 to 6</t>
        </r>
      </text>
    </comment>
    <comment ref="S13" authorId="0" shapeId="0" xr:uid="{D95FF244-A7A7-407D-8FC0-41EEE345BEAD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(3):
nu_it = tr_it + sum[j=1]tu_ijt +  eu_it
for i, j from 1 to 4, t from 1 to 6</t>
        </r>
      </text>
    </comment>
    <comment ref="I22" authorId="0" shapeId="0" xr:uid="{364EE365-1BC0-4F8F-A811-661EBC604903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(2):
nd_it = sum[j=1,k=1](0.1 * P_ji * Q_k * tr_j(t-k)) + sum[j=1]td_ji(t-1) + ed_i(t-1)
for i, j from 1 to 4, k from 1 to 3, t from 1 to 6</t>
        </r>
      </text>
    </comment>
    <comment ref="S22" authorId="0" shapeId="0" xr:uid="{EDCE77F0-4473-4DFB-A876-69D18024DE5B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(4):
nd_it = rp_i(t-1) + sum[j=1]td_ijt +  ed_it
for i, j from 1 to 4, t from 1 to 6</t>
        </r>
      </text>
    </comment>
    <comment ref="U57" authorId="0" shapeId="0" xr:uid="{B621962D-2F0F-46BF-B643-A6A54FC0E91C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(7):
n = nu_i2 + nd_i2 + Q_3(tr_i1 + tr_i6) + Q_2 * tr_i1
for i from 1 to 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yukewen</author>
  </authors>
  <commentList>
    <comment ref="AF5" authorId="0" shapeId="0" xr:uid="{2534780E-0D8D-4A1C-ADF8-429DE8574F6C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(8):
YM1 &gt;= YM2;
YB1 &gt;= YB2;
YB1 + YB2 + YM1 + YM2 + YP &lt;= 3;</t>
        </r>
      </text>
    </comment>
    <comment ref="AA7" authorId="0" shapeId="0" xr:uid="{2D033657-250C-4915-903F-3F9FDE7445AE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(5): repair capacity limit
rp_it &lt;= R_i
for i from 1 to 4, t from 1 to 6</t>
        </r>
      </text>
    </comment>
    <comment ref="H8" authorId="0" shapeId="0" xr:uid="{C4BA446E-4931-41A0-A432-128E921BACBB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(6): demand  limit
tr_it &lt;= D_it
for i from 1 to 4, t from 1 to 6</t>
        </r>
      </text>
    </comment>
    <comment ref="I13" authorId="0" shapeId="0" xr:uid="{48658C09-8B3F-44EC-967B-EB99F8166979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(1):
nu_it = sum[j=1,k=1](0.9 * P_ji * Q_k * tr_j(t-k)) + sum[j=1]tu_ji(t-1) + rp_i(t-1) + eu_i(t-1)
for i, j from 1 to 4, k from 1 to 3, t from 1 to 6</t>
        </r>
      </text>
    </comment>
    <comment ref="S13" authorId="0" shapeId="0" xr:uid="{DBC1EC2F-90C4-45C8-A151-68AEDEDB6173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(3):
nu_it = tr_it + sum[j=1]tu_ijt +  eu_it
for i, j from 1 to 4, t from 1 to 6</t>
        </r>
      </text>
    </comment>
    <comment ref="I22" authorId="0" shapeId="0" xr:uid="{60095812-DE69-41B7-980A-D3B732B3F279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(2):
nd_it = sum[j=1,k=1](0.1 * P_ji * Q_k * tr_j(t-k)) + sum[j=1]td_ji(t-1) + ed_i(t-1)
for i, j from 1 to 4, k from 1 to 3, t from 1 to 6</t>
        </r>
      </text>
    </comment>
    <comment ref="S22" authorId="0" shapeId="0" xr:uid="{74741991-7BDB-4B1C-84A6-0A972D31A589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(4):
nd_it = rp_i(t-1) + sum[j=1]td_ijt +  ed_it
for i, j from 1 to 4, t from 1 to 6</t>
        </r>
      </text>
    </comment>
    <comment ref="U57" authorId="0" shapeId="0" xr:uid="{66E85342-3066-4614-BF20-E69D43265611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(7):
n = nu_i2 + nd_i2 + Q_3(tr_i1 + tr_i6) + Q_2 * tr_i1
for i from 1 to 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yukewen</author>
  </authors>
  <commentList>
    <comment ref="AF5" authorId="0" shapeId="0" xr:uid="{EC4A8D2C-8154-481C-BE60-B56E649118CA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(8):
YM1 &gt;= YM2;
YB1 &gt;= YB2;
YB1 + YB2 + YM1 + YM2 + YP &lt;= 3;</t>
        </r>
      </text>
    </comment>
    <comment ref="AA7" authorId="0" shapeId="0" xr:uid="{8C62406F-B988-4202-B9E3-CDA9B125CD5F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(5): repair capacity limit
rp_it &lt;= R_i
for i from 1 to 4, t from 1 to 6</t>
        </r>
      </text>
    </comment>
    <comment ref="H8" authorId="0" shapeId="0" xr:uid="{141EFBD0-3F32-4C18-97F0-B6843D99F554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(6): demand  limit
tr_it &lt;= D_it
for i from 1 to 4, t from 1 to 6</t>
        </r>
      </text>
    </comment>
    <comment ref="I13" authorId="0" shapeId="0" xr:uid="{DC0BD281-533D-4F61-AEC3-691821FC267A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(1):
nu_it = sum[j=1,k=1](0.9 * P_ji * Q_k * tr_j(t-k)) + sum[j=1]tu_ji(t-1) + rp_i(t-1) + eu_i(t-1)
for i, j from 1 to 4, k from 1 to 3, t from 1 to 6</t>
        </r>
      </text>
    </comment>
    <comment ref="S13" authorId="0" shapeId="0" xr:uid="{9A978FCB-21D8-4C6F-9DF1-497D5F5DA85B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(3):
nu_it = tr_it + sum[j=1]tu_ijt +  eu_it
for i, j from 1 to 4, t from 1 to 6</t>
        </r>
      </text>
    </comment>
    <comment ref="I22" authorId="0" shapeId="0" xr:uid="{1A1DA93F-7011-444E-AACB-626902B715B5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(2):
nd_it = sum[j=1,k=1](0.1 * P_ji * Q_k * tr_j(t-k)) + sum[j=1]td_ji(t-1) + ed_i(t-1)
for i, j from 1 to 4, k from 1 to 3, t from 1 to 6</t>
        </r>
      </text>
    </comment>
    <comment ref="S22" authorId="0" shapeId="0" xr:uid="{286A56D2-BD65-4641-B386-600BB179D068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(4):
nd_it = rp_i(t-1) + sum[j=1]td_ijt +  ed_it
for i, j from 1 to 4, t from 1 to 6</t>
        </r>
      </text>
    </comment>
    <comment ref="U57" authorId="0" shapeId="0" xr:uid="{93034356-F949-424C-A66F-F8B5D76F5372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(7):
n = nu_i2 + nd_i2 + Q_3(tr_i1 + tr_i6) + Q_2 * tr_i1
for i from 1 to 4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yukewen</author>
  </authors>
  <commentList>
    <comment ref="AF5" authorId="0" shapeId="0" xr:uid="{27CBAD6A-1BB1-462E-8EBF-6A2A8D785220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(8):
YM1 &gt;= YM2;
YB1 &gt;= YB2;
YB1 + YB2 + YM1 + YM2 + YP &lt;= 3;</t>
        </r>
      </text>
    </comment>
    <comment ref="AA7" authorId="0" shapeId="0" xr:uid="{8CB6B52D-E1F2-472C-9F2C-FD3F9EF3F97F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(5): repair capacity limit
rp_it &lt;= R_i
for i from 1 to 4, t from 1 to 6</t>
        </r>
      </text>
    </comment>
    <comment ref="H8" authorId="0" shapeId="0" xr:uid="{AB53542C-2015-4144-9C90-AF071DAFD74B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(6): demand  limit
tr_it &lt;= D_it
for i from 1 to 4, t from 1 to 6</t>
        </r>
      </text>
    </comment>
    <comment ref="I13" authorId="0" shapeId="0" xr:uid="{2EED1DCB-024E-4556-93F2-697C257FB7DC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(1):
nu_it = sum[j=1,k=1](0.9 * P_ji * Q_k * tr_j(t-k)) + sum[j=1]tu_ji(t-1) + rp_i(t-1) + eu_i(t-1)
for i, j from 1 to 4, k from 1 to 3, t from 1 to 6</t>
        </r>
      </text>
    </comment>
    <comment ref="S13" authorId="0" shapeId="0" xr:uid="{3E2D5B76-087F-4ED2-9E8F-06CE67848B4A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(3):
nu_it = tr_it + sum[j=1]tu_ijt +  eu_it
for i, j from 1 to 4, t from 1 to 6</t>
        </r>
      </text>
    </comment>
    <comment ref="I22" authorId="0" shapeId="0" xr:uid="{830978BA-28F4-450E-877E-6F0616A060D8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(2):
nd_it = sum[j=1,k=1](0.1 * P_ji * Q_k * tr_j(t-k)) + sum[j=1]td_ji(t-1) + ed_i(t-1)
for i, j from 1 to 4, k from 1 to 3, t from 1 to 6</t>
        </r>
      </text>
    </comment>
    <comment ref="S22" authorId="0" shapeId="0" xr:uid="{78ED5923-5DF6-4453-A220-3B2020A17A10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(4):
nd_it = rp_i(t-1) + sum[j=1]td_ijt +  ed_it
for i, j from 1 to 4, t from 1 to 6</t>
        </r>
      </text>
    </comment>
    <comment ref="U57" authorId="0" shapeId="0" xr:uid="{07BF3BC0-5688-4515-88C9-95FD31C7338A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(7):
n = nu_i2 + nd_i2 + Q_3(tr_i1 + tr_i6) + Q_2 * tr_i1
for i from 1 to 4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yukewen</author>
  </authors>
  <commentList>
    <comment ref="AF5" authorId="0" shapeId="0" xr:uid="{4A188742-7B3A-4852-998C-986E483AE544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(8):
YM1 &gt;= YM2;
YB1 &gt;= YB2;
YB1 + YB2 + YM1 + YM2 + YP &lt;= 3;</t>
        </r>
      </text>
    </comment>
    <comment ref="AA7" authorId="0" shapeId="0" xr:uid="{CACF2760-D34D-40B1-801F-DFE2650D565B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(5): repair capacity limit
rp_it &lt;= R_i
for i from 1 to 4, t from 1 to 6</t>
        </r>
      </text>
    </comment>
    <comment ref="H8" authorId="0" shapeId="0" xr:uid="{25894BE2-967E-4247-AEC1-7D735FA7D36F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(6): demand  limit
tr_it &lt;= D_it
for i from 1 to 4, t from 1 to 6</t>
        </r>
      </text>
    </comment>
    <comment ref="I13" authorId="0" shapeId="0" xr:uid="{B42EDB6F-A1F9-431E-AA0E-DD535388BFDF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(1):
nu_it = sum[j=1,k=1](0.9 * P_ji * Q_k * tr_j(t-k)) + sum[j=1]tu_ji(t-1) + rp_i(t-1) + eu_i(t-1)
for i, j from 1 to 4, k from 1 to 3, t from 1 to 6</t>
        </r>
      </text>
    </comment>
    <comment ref="S13" authorId="0" shapeId="0" xr:uid="{DFB8E55D-0925-452A-B519-40D288B411C9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(3):
nu_it = tr_it + sum[j=1]tu_ijt +  eu_it
for i, j from 1 to 4, t from 1 to 6</t>
        </r>
      </text>
    </comment>
    <comment ref="I22" authorId="0" shapeId="0" xr:uid="{DEF18D28-D542-4118-9AE3-D8B9955E03B5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(2):
nd_it = sum[j=1,k=1](0.1 * P_ji * Q_k * tr_j(t-k)) + sum[j=1]td_ji(t-1) + ed_i(t-1)
for i, j from 1 to 4, k from 1 to 3, t from 1 to 6</t>
        </r>
      </text>
    </comment>
    <comment ref="S22" authorId="0" shapeId="0" xr:uid="{BAEB5FFB-E3E0-4CD7-95EA-0E0197AEDC3C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(4):
nd_it = rp_i(t-1) + sum[j=1]td_ijt +  ed_it
for i, j from 1 to 4, t from 1 to 6</t>
        </r>
      </text>
    </comment>
    <comment ref="U57" authorId="0" shapeId="0" xr:uid="{95E93B29-C274-4CBA-8ABF-A1FD58CB9DA2}">
      <text>
        <r>
          <rPr>
            <b/>
            <sz val="9"/>
            <color indexed="81"/>
            <rFont val="Tahoma"/>
            <family val="2"/>
          </rPr>
          <t>yukewen:</t>
        </r>
        <r>
          <rPr>
            <sz val="9"/>
            <color indexed="81"/>
            <rFont val="Tahoma"/>
            <family val="2"/>
          </rPr>
          <t xml:space="preserve">
constraint (7):
n = nu_i2 + nd_i2 + Q_3(tr_i1 + tr_i6) + Q_2 * tr_i1
for i from 1 to 4</t>
        </r>
      </text>
    </comment>
  </commentList>
</comments>
</file>

<file path=xl/sharedStrings.xml><?xml version="1.0" encoding="utf-8"?>
<sst xmlns="http://schemas.openxmlformats.org/spreadsheetml/2006/main" count="1784" uniqueCount="80">
  <si>
    <t>Glasgow</t>
  </si>
  <si>
    <t>Manchester</t>
  </si>
  <si>
    <t>Birmingham</t>
  </si>
  <si>
    <t>Plymouth</t>
  </si>
  <si>
    <t>Monday</t>
  </si>
  <si>
    <t>Tuesday</t>
  </si>
  <si>
    <t>Wednesday</t>
  </si>
  <si>
    <t>Thursday</t>
  </si>
  <si>
    <t>Friday</t>
  </si>
  <si>
    <t>Saturday</t>
  </si>
  <si>
    <t>Demand</t>
  </si>
  <si>
    <t>the distribution of rental periods</t>
  </si>
  <si>
    <t>From</t>
  </si>
  <si>
    <t>To</t>
  </si>
  <si>
    <t>Day</t>
  </si>
  <si>
    <t>Depot</t>
  </si>
  <si>
    <t>The marginal cost</t>
  </si>
  <si>
    <t>1-Day hire</t>
  </si>
  <si>
    <t>2-Day hire</t>
  </si>
  <si>
    <t>3-Day hire</t>
  </si>
  <si>
    <t>rental periods</t>
  </si>
  <si>
    <t>percentage</t>
  </si>
  <si>
    <t>number of car</t>
  </si>
  <si>
    <t>The opportunity cost</t>
  </si>
  <si>
    <t>cost per week</t>
  </si>
  <si>
    <t>cost</t>
  </si>
  <si>
    <t>Transfer car between depots</t>
  </si>
  <si>
    <t>cars damaged after rented</t>
  </si>
  <si>
    <t>repair capacity</t>
  </si>
  <si>
    <t>The rental price</t>
  </si>
  <si>
    <t xml:space="preserve">Return to </t>
  </si>
  <si>
    <t>Same Depot</t>
  </si>
  <si>
    <t>Another Depot</t>
  </si>
  <si>
    <t>discount value</t>
  </si>
  <si>
    <t xml:space="preserve">number of car rented (tr_it) </t>
  </si>
  <si>
    <t>number of undamaged cars at the beginning of each day (nu_it)</t>
  </si>
  <si>
    <t>number of damaged cars at the beginning of each day (nd_it)</t>
  </si>
  <si>
    <t>damaged cars left during day (ed_it)</t>
  </si>
  <si>
    <t>number of undamaged car 
transfer between depot (tu_ijt)</t>
  </si>
  <si>
    <t>number of damaged car 
transfer between depot (td_ijt)</t>
  </si>
  <si>
    <t xml:space="preserve">number of car repaired (rp_it) </t>
  </si>
  <si>
    <t>damage percent</t>
  </si>
  <si>
    <t>profit</t>
  </si>
  <si>
    <t>rent profit</t>
  </si>
  <si>
    <t>Saterday</t>
  </si>
  <si>
    <t>same depot</t>
  </si>
  <si>
    <t>return to</t>
  </si>
  <si>
    <t>other depot</t>
  </si>
  <si>
    <t>rent from</t>
  </si>
  <si>
    <t>Mon. to Fri.</t>
  </si>
  <si>
    <t>rent start day</t>
  </si>
  <si>
    <t>undamaged car transfer cost</t>
  </si>
  <si>
    <t>damaged car transfer cost</t>
  </si>
  <si>
    <t>opportunity cost</t>
  </si>
  <si>
    <t>percent of car hired from each depot and returned to a given depot</t>
  </si>
  <si>
    <t xml:space="preserve">  hiring on Saturday &amp; 1-Day discount</t>
  </si>
  <si>
    <t>undamaged cars out of depot on each day (nu_it)</t>
  </si>
  <si>
    <t>damaged cars out of depot on each day (nd_it)</t>
  </si>
  <si>
    <t>=</t>
  </si>
  <si>
    <t>&gt;=</t>
  </si>
  <si>
    <t xml:space="preserve"> total number of car </t>
  </si>
  <si>
    <t>charged per damaged car</t>
  </si>
  <si>
    <t>average charged per rented car</t>
  </si>
  <si>
    <t xml:space="preserve"> </t>
  </si>
  <si>
    <t>repair expand</t>
  </si>
  <si>
    <t>further expand</t>
  </si>
  <si>
    <t>repair expand cost</t>
  </si>
  <si>
    <t>&lt;=</t>
  </si>
  <si>
    <t>car rental 2</t>
  </si>
  <si>
    <t>expand repair capacity</t>
  </si>
  <si>
    <t>depot</t>
  </si>
  <si>
    <t>add capacity</t>
  </si>
  <si>
    <t>first expand</t>
  </si>
  <si>
    <t>fixed cost</t>
  </si>
  <si>
    <r>
      <t>undamaged cars left</t>
    </r>
    <r>
      <rPr>
        <b/>
        <i/>
        <sz val="11"/>
        <color rgb="FF231F20"/>
        <rFont val="Calibri"/>
        <family val="2"/>
        <scheme val="minor"/>
      </rPr>
      <t xml:space="preserve"> </t>
    </r>
    <r>
      <rPr>
        <b/>
        <sz val="11"/>
        <color rgb="FF231F20"/>
        <rFont val="Calibri"/>
        <family val="2"/>
        <scheme val="minor"/>
      </rPr>
      <t>during day (eu_it)</t>
    </r>
  </si>
  <si>
    <t>variables</t>
  </si>
  <si>
    <t>profit and cost</t>
  </si>
  <si>
    <t>repair solution option</t>
  </si>
  <si>
    <t>Data</t>
  </si>
  <si>
    <t>new opinion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</si>
</sst>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31F20"/>
      <name val="Calibri"/>
      <family val="2"/>
      <scheme val="minor"/>
    </font>
    <font>
      <sz val="11"/>
      <color rgb="FF231F2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rgb="FF231F2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301625</xdr:colOff>
      <xdr:row>54</xdr:row>
      <xdr:rowOff>174625</xdr:rowOff>
    </xdr:from>
    <xdr:to>
      <xdr:col>37</xdr:col>
      <xdr:colOff>374650</xdr:colOff>
      <xdr:row>76</xdr:row>
      <xdr:rowOff>106147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5A3D3A-054E-9E76-71D8-D4D07884A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80750" y="10826750"/>
          <a:ext cx="7772400" cy="41225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301625</xdr:colOff>
      <xdr:row>54</xdr:row>
      <xdr:rowOff>174625</xdr:rowOff>
    </xdr:from>
    <xdr:to>
      <xdr:col>37</xdr:col>
      <xdr:colOff>374650</xdr:colOff>
      <xdr:row>76</xdr:row>
      <xdr:rowOff>106147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BF902-80B2-4930-9A15-A04D56237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2825" y="10544175"/>
          <a:ext cx="7775575" cy="39891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301625</xdr:colOff>
      <xdr:row>54</xdr:row>
      <xdr:rowOff>174625</xdr:rowOff>
    </xdr:from>
    <xdr:to>
      <xdr:col>37</xdr:col>
      <xdr:colOff>374650</xdr:colOff>
      <xdr:row>76</xdr:row>
      <xdr:rowOff>106147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355782-1C64-4194-975D-038E28DFD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2825" y="10544175"/>
          <a:ext cx="7775575" cy="39891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301625</xdr:colOff>
      <xdr:row>54</xdr:row>
      <xdr:rowOff>174625</xdr:rowOff>
    </xdr:from>
    <xdr:to>
      <xdr:col>37</xdr:col>
      <xdr:colOff>374650</xdr:colOff>
      <xdr:row>76</xdr:row>
      <xdr:rowOff>106147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037696-F726-4535-A7AE-A2312B84D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2825" y="10544175"/>
          <a:ext cx="7775575" cy="39891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301625</xdr:colOff>
      <xdr:row>54</xdr:row>
      <xdr:rowOff>174625</xdr:rowOff>
    </xdr:from>
    <xdr:to>
      <xdr:col>37</xdr:col>
      <xdr:colOff>374650</xdr:colOff>
      <xdr:row>76</xdr:row>
      <xdr:rowOff>106147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24A1-6739-417C-B5A4-B3CDD558C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2825" y="10544175"/>
          <a:ext cx="7775575" cy="3989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B309C-6880-4526-A5B1-0B73D308FCBB}">
  <dimension ref="A1:AK87"/>
  <sheetViews>
    <sheetView topLeftCell="A23" zoomScale="55" zoomScaleNormal="55" workbookViewId="0">
      <selection activeCell="AG33" sqref="AG33"/>
    </sheetView>
  </sheetViews>
  <sheetFormatPr defaultRowHeight="14.5"/>
  <cols>
    <col min="1" max="1" width="15.6328125" style="2" customWidth="1"/>
    <col min="2" max="2" width="22.26953125" style="2" customWidth="1"/>
    <col min="3" max="3" width="14.6328125" style="2" customWidth="1"/>
    <col min="4" max="4" width="12.81640625" style="2" customWidth="1"/>
    <col min="5" max="5" width="12.08984375" style="2" customWidth="1"/>
    <col min="6" max="6" width="8.7265625" style="2"/>
    <col min="7" max="7" width="10.08984375" style="2" customWidth="1"/>
    <col min="8" max="8" width="12.81640625" style="2" customWidth="1"/>
    <col min="9" max="9" width="11.36328125" style="2" customWidth="1"/>
    <col min="10" max="10" width="15.54296875" style="2" customWidth="1"/>
    <col min="11" max="11" width="11.26953125" style="2" customWidth="1"/>
    <col min="12" max="12" width="11.90625" style="2" customWidth="1"/>
    <col min="13" max="13" width="11" style="2" customWidth="1"/>
    <col min="14" max="14" width="10.26953125" style="2" customWidth="1"/>
    <col min="15" max="15" width="11" style="2" customWidth="1"/>
    <col min="16" max="16" width="11.08984375" style="2" customWidth="1"/>
    <col min="17" max="18" width="11" style="2" customWidth="1"/>
    <col min="19" max="19" width="11.54296875" style="2" customWidth="1"/>
    <col min="20" max="20" width="12.453125" style="2" customWidth="1"/>
    <col min="21" max="21" width="13.7265625" style="2" customWidth="1"/>
    <col min="22" max="22" width="12.81640625" style="2" customWidth="1"/>
    <col min="23" max="23" width="11.90625" style="2" customWidth="1"/>
    <col min="24" max="24" width="10.90625" style="2" customWidth="1"/>
    <col min="25" max="25" width="11.1796875" style="2" customWidth="1"/>
    <col min="26" max="26" width="10.90625" style="2" customWidth="1"/>
    <col min="27" max="28" width="8.7265625" style="2"/>
    <col min="29" max="29" width="12.6328125" style="2" customWidth="1"/>
    <col min="30" max="30" width="14" style="2" customWidth="1"/>
    <col min="31" max="31" width="11.54296875" style="2" customWidth="1"/>
    <col min="32" max="32" width="12.6328125" style="2" customWidth="1"/>
    <col min="33" max="33" width="14.1796875" style="2" customWidth="1"/>
    <col min="34" max="34" width="15.453125" style="2" customWidth="1"/>
    <col min="35" max="35" width="12.36328125" style="2" customWidth="1"/>
    <col min="36" max="16384" width="8.7265625" style="2"/>
  </cols>
  <sheetData>
    <row r="1" spans="1:37" ht="26.5" thickBot="1">
      <c r="A1" s="34" t="s">
        <v>68</v>
      </c>
      <c r="B1" s="34"/>
    </row>
    <row r="2" spans="1:37" ht="21.5" thickBot="1">
      <c r="I2" s="40" t="s">
        <v>75</v>
      </c>
      <c r="J2" s="31"/>
    </row>
    <row r="3" spans="1:37" ht="21.5" thickBot="1">
      <c r="A3" s="22" t="s">
        <v>78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0"/>
    </row>
    <row r="4" spans="1:37">
      <c r="A4" s="35" t="s">
        <v>10</v>
      </c>
      <c r="B4" s="36"/>
      <c r="C4" s="36"/>
      <c r="D4" s="36"/>
      <c r="E4" s="36"/>
      <c r="F4" s="36"/>
      <c r="G4" s="37"/>
      <c r="I4" s="32" t="s">
        <v>34</v>
      </c>
      <c r="J4" s="28"/>
      <c r="K4" s="28"/>
      <c r="L4" s="28"/>
      <c r="M4" s="28"/>
      <c r="N4" s="28"/>
      <c r="O4" s="28"/>
      <c r="P4" s="28"/>
      <c r="S4" s="28" t="s">
        <v>40</v>
      </c>
      <c r="T4" s="28"/>
      <c r="U4" s="28"/>
      <c r="V4" s="28"/>
      <c r="W4" s="28"/>
      <c r="X4" s="28"/>
      <c r="Y4" s="28"/>
      <c r="Z4" s="28"/>
      <c r="AK4" s="12"/>
    </row>
    <row r="5" spans="1:37">
      <c r="A5" s="11" t="s">
        <v>15</v>
      </c>
      <c r="B5" s="25" t="s">
        <v>14</v>
      </c>
      <c r="C5" s="25"/>
      <c r="D5" s="25"/>
      <c r="E5" s="25"/>
      <c r="F5" s="25"/>
      <c r="G5" s="38"/>
      <c r="I5" s="11" t="s">
        <v>15</v>
      </c>
      <c r="J5" s="39" t="s">
        <v>14</v>
      </c>
      <c r="K5" s="39"/>
      <c r="L5" s="39"/>
      <c r="M5" s="39"/>
      <c r="N5" s="39"/>
      <c r="O5" s="39"/>
      <c r="S5" s="1" t="s">
        <v>15</v>
      </c>
      <c r="T5" s="25" t="s">
        <v>14</v>
      </c>
      <c r="U5" s="25"/>
      <c r="V5" s="25"/>
      <c r="W5" s="25"/>
      <c r="X5" s="25"/>
      <c r="Y5" s="25"/>
      <c r="AF5" s="28" t="s">
        <v>77</v>
      </c>
      <c r="AG5" s="28"/>
      <c r="AH5" s="28"/>
      <c r="AK5" s="12"/>
    </row>
    <row r="6" spans="1:37">
      <c r="A6" s="11"/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9" t="s">
        <v>9</v>
      </c>
      <c r="I6" s="11"/>
      <c r="J6" s="1" t="s">
        <v>4</v>
      </c>
      <c r="K6" s="1" t="s">
        <v>5</v>
      </c>
      <c r="L6" s="1" t="s">
        <v>6</v>
      </c>
      <c r="M6" s="1" t="s">
        <v>7</v>
      </c>
      <c r="N6" s="1" t="s">
        <v>8</v>
      </c>
      <c r="O6" s="1" t="s">
        <v>9</v>
      </c>
      <c r="P6" s="1"/>
      <c r="Q6" s="1"/>
      <c r="R6" s="1"/>
      <c r="S6" s="1"/>
      <c r="T6" s="1" t="s">
        <v>4</v>
      </c>
      <c r="U6" s="1" t="s">
        <v>5</v>
      </c>
      <c r="V6" s="1" t="s">
        <v>6</v>
      </c>
      <c r="W6" s="1" t="s">
        <v>7</v>
      </c>
      <c r="X6" s="1" t="s">
        <v>8</v>
      </c>
      <c r="Y6" s="1" t="s">
        <v>9</v>
      </c>
      <c r="AD6" s="18" t="s">
        <v>28</v>
      </c>
      <c r="AG6" s="1" t="s">
        <v>64</v>
      </c>
      <c r="AH6" s="1" t="s">
        <v>65</v>
      </c>
      <c r="AK6" s="12"/>
    </row>
    <row r="7" spans="1:37">
      <c r="A7" s="13" t="s">
        <v>0</v>
      </c>
      <c r="B7" s="2">
        <v>100</v>
      </c>
      <c r="C7" s="2">
        <v>150</v>
      </c>
      <c r="D7" s="2">
        <v>135</v>
      </c>
      <c r="E7" s="2">
        <v>83</v>
      </c>
      <c r="F7" s="2">
        <v>120</v>
      </c>
      <c r="G7" s="12">
        <v>230</v>
      </c>
      <c r="I7" s="13" t="s">
        <v>0</v>
      </c>
      <c r="J7" s="3">
        <v>100</v>
      </c>
      <c r="K7" s="3">
        <v>140.47212999999999</v>
      </c>
      <c r="L7" s="3">
        <v>94.217468999999994</v>
      </c>
      <c r="M7" s="3">
        <v>83</v>
      </c>
      <c r="N7" s="3">
        <v>120</v>
      </c>
      <c r="O7" s="3">
        <v>0</v>
      </c>
      <c r="P7" s="4">
        <f>SUM(J7:O7)</f>
        <v>537.68959900000004</v>
      </c>
      <c r="S7" s="6" t="s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f>SUM(T7:Y7)</f>
        <v>0</v>
      </c>
      <c r="AA7" s="2" t="s">
        <v>67</v>
      </c>
      <c r="AC7" s="6" t="s">
        <v>0</v>
      </c>
      <c r="AD7" s="4">
        <f>B54</f>
        <v>0</v>
      </c>
      <c r="AF7" s="6" t="s">
        <v>0</v>
      </c>
      <c r="AK7" s="12"/>
    </row>
    <row r="8" spans="1:37">
      <c r="A8" s="13" t="s">
        <v>1</v>
      </c>
      <c r="B8" s="2">
        <v>250</v>
      </c>
      <c r="C8" s="2">
        <v>143</v>
      </c>
      <c r="D8" s="2">
        <v>80</v>
      </c>
      <c r="E8" s="2">
        <v>225</v>
      </c>
      <c r="F8" s="2">
        <v>210</v>
      </c>
      <c r="G8" s="12">
        <v>98</v>
      </c>
      <c r="H8" s="2" t="s">
        <v>59</v>
      </c>
      <c r="I8" s="13" t="s">
        <v>1</v>
      </c>
      <c r="J8" s="3">
        <v>236.66587999999999</v>
      </c>
      <c r="K8" s="3">
        <v>143</v>
      </c>
      <c r="L8" s="3">
        <v>80</v>
      </c>
      <c r="M8" s="3">
        <v>205.68129999999999</v>
      </c>
      <c r="N8" s="3">
        <v>158.14274</v>
      </c>
      <c r="O8" s="3">
        <v>0</v>
      </c>
      <c r="P8" s="4">
        <f t="shared" ref="P8" si="0">SUM(J8:O8)</f>
        <v>823.48991999999998</v>
      </c>
      <c r="S8" s="6" t="s">
        <v>1</v>
      </c>
      <c r="T8" s="3">
        <v>22</v>
      </c>
      <c r="U8" s="3">
        <v>22</v>
      </c>
      <c r="V8" s="3">
        <v>22</v>
      </c>
      <c r="W8" s="3">
        <v>22</v>
      </c>
      <c r="X8" s="3">
        <v>22</v>
      </c>
      <c r="Y8" s="3">
        <v>22</v>
      </c>
      <c r="Z8" s="4">
        <f t="shared" ref="Z8" si="1">SUM(T8:Y8)</f>
        <v>132</v>
      </c>
      <c r="AA8" s="2" t="s">
        <v>67</v>
      </c>
      <c r="AC8" s="6" t="s">
        <v>1</v>
      </c>
      <c r="AD8" s="4">
        <f>B55+B75*AG8+D75*AH8</f>
        <v>22</v>
      </c>
      <c r="AF8" s="6" t="s">
        <v>1</v>
      </c>
      <c r="AG8" s="3">
        <v>1</v>
      </c>
      <c r="AH8" s="3">
        <v>1</v>
      </c>
      <c r="AK8" s="12"/>
    </row>
    <row r="9" spans="1:37">
      <c r="A9" s="11" t="s">
        <v>2</v>
      </c>
      <c r="B9" s="2">
        <v>95</v>
      </c>
      <c r="C9" s="2">
        <v>195</v>
      </c>
      <c r="D9" s="2">
        <v>242</v>
      </c>
      <c r="E9" s="2">
        <v>111</v>
      </c>
      <c r="F9" s="2">
        <v>70</v>
      </c>
      <c r="G9" s="12">
        <v>124</v>
      </c>
      <c r="I9" s="11" t="s">
        <v>2</v>
      </c>
      <c r="J9" s="3">
        <v>95</v>
      </c>
      <c r="K9" s="3">
        <v>195</v>
      </c>
      <c r="L9" s="3">
        <v>242</v>
      </c>
      <c r="M9" s="3">
        <v>111</v>
      </c>
      <c r="N9" s="3">
        <v>70</v>
      </c>
      <c r="O9" s="3">
        <v>124</v>
      </c>
      <c r="P9" s="4">
        <f>SUM(J9:O9)</f>
        <v>837</v>
      </c>
      <c r="S9" s="1" t="s">
        <v>2</v>
      </c>
      <c r="T9" s="3">
        <v>20</v>
      </c>
      <c r="U9" s="3">
        <v>20</v>
      </c>
      <c r="V9" s="3">
        <v>20</v>
      </c>
      <c r="W9" s="3">
        <v>20</v>
      </c>
      <c r="X9" s="3">
        <v>20</v>
      </c>
      <c r="Y9" s="3">
        <v>20</v>
      </c>
      <c r="Z9" s="4">
        <f>SUM(T9:Y9)</f>
        <v>120</v>
      </c>
      <c r="AA9" s="2" t="s">
        <v>67</v>
      </c>
      <c r="AC9" s="1" t="s">
        <v>2</v>
      </c>
      <c r="AD9" s="4">
        <f>B56+B76*AG9+D76*AH9</f>
        <v>20</v>
      </c>
      <c r="AF9" s="1" t="s">
        <v>2</v>
      </c>
      <c r="AG9" s="3">
        <v>0</v>
      </c>
      <c r="AH9" s="3">
        <v>0</v>
      </c>
      <c r="AK9" s="12"/>
    </row>
    <row r="10" spans="1:37">
      <c r="A10" s="13" t="s">
        <v>3</v>
      </c>
      <c r="B10" s="2">
        <v>160</v>
      </c>
      <c r="C10" s="2">
        <v>99</v>
      </c>
      <c r="D10" s="2">
        <v>55</v>
      </c>
      <c r="E10" s="2">
        <v>96</v>
      </c>
      <c r="F10" s="2">
        <v>115</v>
      </c>
      <c r="G10" s="12">
        <v>80</v>
      </c>
      <c r="I10" s="13" t="s">
        <v>3</v>
      </c>
      <c r="J10" s="3">
        <v>88.693847000000005</v>
      </c>
      <c r="K10" s="3">
        <v>55.140835000000003</v>
      </c>
      <c r="L10" s="3">
        <v>52.917954000000002</v>
      </c>
      <c r="M10" s="3">
        <v>64.481105999999997</v>
      </c>
      <c r="N10" s="3">
        <v>60.586734999999997</v>
      </c>
      <c r="O10" s="3">
        <v>0</v>
      </c>
      <c r="P10" s="4">
        <f>SUM(J10:O10)</f>
        <v>321.82047699999998</v>
      </c>
      <c r="S10" s="6" t="s">
        <v>3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f>SUM(T10:Y10)</f>
        <v>0</v>
      </c>
      <c r="AA10" s="2" t="s">
        <v>67</v>
      </c>
      <c r="AC10" s="6" t="s">
        <v>3</v>
      </c>
      <c r="AD10" s="4">
        <f>B57+B77*AG10</f>
        <v>0</v>
      </c>
      <c r="AF10" s="6" t="s">
        <v>3</v>
      </c>
      <c r="AG10" s="3">
        <v>0</v>
      </c>
      <c r="AK10" s="12"/>
    </row>
    <row r="11" spans="1:37">
      <c r="A11" s="14"/>
      <c r="G11" s="12"/>
      <c r="I11" s="14"/>
      <c r="J11" s="4">
        <f>SUM(J7:J10)</f>
        <v>520.35972700000002</v>
      </c>
      <c r="K11" s="4">
        <f t="shared" ref="K11:O11" si="2">SUM(K7:K10)</f>
        <v>533.61296500000003</v>
      </c>
      <c r="L11" s="4">
        <f t="shared" si="2"/>
        <v>469.135423</v>
      </c>
      <c r="M11" s="4">
        <f t="shared" si="2"/>
        <v>464.16240599999998</v>
      </c>
      <c r="N11" s="4">
        <f>SUM(N7:N10)</f>
        <v>408.72947499999998</v>
      </c>
      <c r="O11" s="4">
        <f t="shared" si="2"/>
        <v>124</v>
      </c>
      <c r="P11" s="4">
        <f>SUM(J7:O10)</f>
        <v>2519.9999960000005</v>
      </c>
      <c r="S11" s="1"/>
      <c r="T11" s="4">
        <f>SUM(T7:T10)</f>
        <v>42</v>
      </c>
      <c r="U11" s="4">
        <f t="shared" ref="U11:W11" si="3">SUM(U7:U10)</f>
        <v>42</v>
      </c>
      <c r="V11" s="4">
        <f t="shared" si="3"/>
        <v>42</v>
      </c>
      <c r="W11" s="4">
        <f t="shared" si="3"/>
        <v>42</v>
      </c>
      <c r="X11" s="4">
        <f>SUM(X7:X10)</f>
        <v>42</v>
      </c>
      <c r="Y11" s="4">
        <f>SUM(Y7:Y10)</f>
        <v>42</v>
      </c>
      <c r="Z11" s="4">
        <f>SUM(T7:Y10)</f>
        <v>252</v>
      </c>
      <c r="AG11" s="23">
        <f>AG8+AH8+AG9+AH9+AG10</f>
        <v>2</v>
      </c>
      <c r="AH11" s="23"/>
      <c r="AI11" s="2" t="s">
        <v>67</v>
      </c>
      <c r="AJ11" s="2">
        <v>3</v>
      </c>
      <c r="AK11" s="12"/>
    </row>
    <row r="12" spans="1:37">
      <c r="A12" s="14"/>
      <c r="G12" s="12"/>
      <c r="I12" s="14"/>
      <c r="AK12" s="12"/>
    </row>
    <row r="13" spans="1:37">
      <c r="A13" s="26" t="s">
        <v>11</v>
      </c>
      <c r="B13" s="24"/>
      <c r="G13" s="12"/>
      <c r="I13" s="32" t="s">
        <v>35</v>
      </c>
      <c r="J13" s="28"/>
      <c r="K13" s="28"/>
      <c r="L13" s="28"/>
      <c r="M13" s="28"/>
      <c r="N13" s="28"/>
      <c r="O13" s="28"/>
      <c r="S13" s="33" t="s">
        <v>56</v>
      </c>
      <c r="T13" s="33"/>
      <c r="U13" s="33"/>
      <c r="V13" s="33"/>
      <c r="W13" s="33"/>
      <c r="X13" s="33"/>
      <c r="Y13" s="33"/>
      <c r="AC13" s="33" t="s">
        <v>74</v>
      </c>
      <c r="AD13" s="33"/>
      <c r="AE13" s="33"/>
      <c r="AF13" s="33"/>
      <c r="AG13" s="33"/>
      <c r="AH13" s="33"/>
      <c r="AI13" s="33"/>
      <c r="AK13" s="12"/>
    </row>
    <row r="14" spans="1:37">
      <c r="A14" s="13" t="s">
        <v>20</v>
      </c>
      <c r="B14" s="1" t="s">
        <v>21</v>
      </c>
      <c r="G14" s="12"/>
      <c r="I14" s="11" t="s">
        <v>15</v>
      </c>
      <c r="J14" s="25" t="s">
        <v>14</v>
      </c>
      <c r="K14" s="25"/>
      <c r="L14" s="25"/>
      <c r="M14" s="25"/>
      <c r="N14" s="25"/>
      <c r="O14" s="25"/>
      <c r="S14" s="1" t="s">
        <v>15</v>
      </c>
      <c r="T14" s="25" t="s">
        <v>14</v>
      </c>
      <c r="U14" s="25"/>
      <c r="V14" s="25"/>
      <c r="W14" s="25"/>
      <c r="X14" s="25"/>
      <c r="Y14" s="25"/>
      <c r="AC14" s="1" t="s">
        <v>15</v>
      </c>
      <c r="AD14" s="25" t="s">
        <v>14</v>
      </c>
      <c r="AE14" s="25"/>
      <c r="AF14" s="25"/>
      <c r="AG14" s="25"/>
      <c r="AH14" s="25"/>
      <c r="AI14" s="25"/>
      <c r="AK14" s="12"/>
    </row>
    <row r="15" spans="1:37">
      <c r="A15" s="11" t="s">
        <v>17</v>
      </c>
      <c r="B15" s="2">
        <v>0.55000000000000004</v>
      </c>
      <c r="G15" s="12"/>
      <c r="I15" s="11"/>
      <c r="J15" s="1" t="s">
        <v>4</v>
      </c>
      <c r="K15" s="1" t="s">
        <v>5</v>
      </c>
      <c r="L15" s="1" t="s">
        <v>6</v>
      </c>
      <c r="M15" s="1" t="s">
        <v>7</v>
      </c>
      <c r="N15" s="1" t="s">
        <v>8</v>
      </c>
      <c r="O15" s="1" t="s">
        <v>9</v>
      </c>
      <c r="S15" s="1"/>
      <c r="T15" s="1" t="s">
        <v>4</v>
      </c>
      <c r="U15" s="1" t="s">
        <v>5</v>
      </c>
      <c r="V15" s="1" t="s">
        <v>6</v>
      </c>
      <c r="W15" s="1" t="s">
        <v>7</v>
      </c>
      <c r="X15" s="1" t="s">
        <v>8</v>
      </c>
      <c r="Y15" s="1" t="s">
        <v>9</v>
      </c>
      <c r="AC15" s="1"/>
      <c r="AD15" s="1" t="s">
        <v>4</v>
      </c>
      <c r="AE15" s="1" t="s">
        <v>5</v>
      </c>
      <c r="AF15" s="1" t="s">
        <v>6</v>
      </c>
      <c r="AG15" s="1" t="s">
        <v>7</v>
      </c>
      <c r="AH15" s="1" t="s">
        <v>8</v>
      </c>
      <c r="AI15" s="1" t="s">
        <v>9</v>
      </c>
      <c r="AK15" s="12"/>
    </row>
    <row r="16" spans="1:37">
      <c r="A16" s="11" t="s">
        <v>18</v>
      </c>
      <c r="B16" s="2">
        <v>0.2</v>
      </c>
      <c r="G16" s="12"/>
      <c r="I16" s="13" t="s">
        <v>0</v>
      </c>
      <c r="J16" s="4">
        <f>(1-A50)*B23*(B15*O7+B16*N7+B17*M7)+(1-A50)*B24*(B15*O8+B16*N8+B17*M8)+(1-A50)*B25*(B15*O9+B16*N9+B17*M9)+(1-A50)*B26*(B15*O10+B16*N10+B17*M10)+P34+P38+P42+P46+AI16+Y7</f>
        <v>154.295276747</v>
      </c>
      <c r="K16" s="4">
        <f>(1-A50)*B23*(B15*J7+B16*O7+B17*N7)+(1-A50)*B24*(B15*J8+B16*O8+B17*N8)+(1-A50)*B25*(B15*J9+B16*O9+B17*N9)+(1-A50)*B26*(B15*J10+B16*O10+B17*N10)+K34+K38+K42+K46+AD16+T7</f>
        <v>140.47212763620001</v>
      </c>
      <c r="L16" s="4">
        <f>(1-A50)*B23*(B15*K7+B16*J7+B17*O7)+(1-A50)*B24*(B15*K8+B16*J8+B17*O8)+(1-A50)*B25*(B15*K9+B16*J9+B17*O9)+(1-A50)*B26*(B15*K10+B16*J10+B17*O10)+L34+L38+L42+L46+AE16+U7</f>
        <v>94.21746983280002</v>
      </c>
      <c r="M16" s="4">
        <f>(1-A50)*B23*(B15*L7+B16*K7+B17*J7)+(1-A50)*B24*(B15*L8+B16*K8+B17*J8)+(1-A50)*B25*(B15*L9+B16*K9+B17*J9)+(1-A50)*B26*(B15*L10+B16*K10+B17*J10)+M34+M38+M42+M46+AF16+V7</f>
        <v>105.36787003140002</v>
      </c>
      <c r="N16" s="4">
        <f>(1-A50)*B23*(B15*M7+B16*L7+B17*K7)+(1-A50)*B24*(B15*M8+B16*L8+B17*K8)+(1-A50)*B25*(B15*M9+B16*L9+B17*K9)+(1-A50)*B26*(B15*M10+B16*L10+B17*K10)+N34+N38+N42+N46+AG16+W7</f>
        <v>124.0811860922</v>
      </c>
      <c r="O16" s="4">
        <f>(1-A50)*B23*(B15*N7+B16*M7+B17*L7)+(1-A50)*B24*(B15*N8+B16*M8+B17*L8)+(1-A50)*B25*(B15*N9+B16*M9+B17*L9)+(1-A50)*B26*(B15*N10+B16*M10+B17*L10)+O34+O38+O42+O46+AH16+X7</f>
        <v>102.04232346439998</v>
      </c>
      <c r="S16" s="6" t="s">
        <v>0</v>
      </c>
      <c r="T16" s="4">
        <f t="shared" ref="T16:Y16" si="4">J7+AD16+K34+K35+K36+K37</f>
        <v>154.29528099999999</v>
      </c>
      <c r="U16" s="4">
        <f t="shared" si="4"/>
        <v>140.47212999999999</v>
      </c>
      <c r="V16" s="4">
        <f t="shared" si="4"/>
        <v>94.217468999999994</v>
      </c>
      <c r="W16" s="4">
        <f t="shared" si="4"/>
        <v>105.36787</v>
      </c>
      <c r="X16" s="4">
        <f t="shared" si="4"/>
        <v>124.0811858</v>
      </c>
      <c r="Y16" s="4">
        <f t="shared" si="4"/>
        <v>102.04232</v>
      </c>
      <c r="AC16" s="6" t="s">
        <v>0</v>
      </c>
      <c r="AD16" s="3">
        <v>54.295281000000003</v>
      </c>
      <c r="AE16" s="3">
        <v>0</v>
      </c>
      <c r="AF16" s="3">
        <v>0</v>
      </c>
      <c r="AG16" s="3">
        <v>22.36787</v>
      </c>
      <c r="AH16" s="3">
        <v>4.0811858000000001</v>
      </c>
      <c r="AI16" s="3">
        <v>102.04232</v>
      </c>
      <c r="AK16" s="12"/>
    </row>
    <row r="17" spans="1:37">
      <c r="A17" s="11" t="s">
        <v>19</v>
      </c>
      <c r="B17" s="2">
        <v>0.25</v>
      </c>
      <c r="G17" s="12"/>
      <c r="I17" s="13" t="s">
        <v>1</v>
      </c>
      <c r="J17" s="4">
        <f>(1-A50)*C23*(B15*O7+B16*N7+B17*M7)+(1-A50)*C24*(B15*O8+B16*N8+B17*M8)+(1-A50)*C25*(B15*O9+B16*N9+B17*M9)+(1-A50)*C26*(B15*O10+B16*N10+B17*M10)+P35+P39+P43+P47+AI17+Y8</f>
        <v>236.665885473</v>
      </c>
      <c r="K17" s="4">
        <f>(1-A50)*C23*(B15*J7+B16*O7+B17*N7)+(1-A50)*C24*(B15*J8+B16*O8+B17*N8)+(1-A50)*C25*(B15*J9+B16*O9+B17*N9)+(1-A50)*C26*(B15*J10+B16*O10+B17*N10)+K35+K39+K43+K47+AD17+T8</f>
        <v>145.22570626180001</v>
      </c>
      <c r="L17" s="4">
        <f>(1-A50)*C23*(B15*K7+B16*J7+B17*O7)+(1-A50)*C24*(B15*K8+B16*J8+B17*O8)+(1-A50)*C25*(B15*K9+B16*J9+B17*O9)+(1-A50)*C26*(B15*K10+B16*J10+B17*O10)+L35+L39+L43+L47+AE17+U8</f>
        <v>137.59027228420001</v>
      </c>
      <c r="M17" s="4">
        <f>(1-A50)*C23*(B15*L7+B16*K7+B17*J7)+(1-A50)*C24*(B15*L8+B16*K8+B17*J8)+(1-A50)*C25*(B15*L9+B16*K9+B17*J9)+(1-A50)*C26*(B15*L10+B16*K10+B17*J10)+M35+M39+M43+M47+AF17+V8</f>
        <v>205.68130313360001</v>
      </c>
      <c r="N17" s="4">
        <f>(1-A50)*C23*(B15*M7+B16*L7+B17*K7)+(1-A50)*C24*(B15*M8+B16*L8+B17*K8)+(1-A50)*C25*(B15*M9+B16*L9+B17*K9)+(1-A50)*C26*(B15*M10+B16*L10+B17*K10)+N35+N39+N43+N47+AG17+W8</f>
        <v>158.14273980680002</v>
      </c>
      <c r="O17" s="4">
        <f>(1-A50)*C23*(B15*N7+B16*M7+B17*L7)+(1-A50)*C24*(B15*N8+B16*M8+B17*L8)+(1-A50)*C25*(B15*N9+B16*M9+B17*L9)+(1-A50)*C26*(B15*N10+B16*M10+B17*L10)+O35+O39+O43+O47+AH17+X8</f>
        <v>142.66102447660001</v>
      </c>
      <c r="Q17" s="2" t="s">
        <v>58</v>
      </c>
      <c r="S17" s="6" t="s">
        <v>1</v>
      </c>
      <c r="T17" s="4">
        <f t="shared" ref="T17:Y17" si="5">J8+AD17+K38+K39+K40+K41</f>
        <v>236.66587999999999</v>
      </c>
      <c r="U17" s="4">
        <f t="shared" si="5"/>
        <v>145.2257066</v>
      </c>
      <c r="V17" s="4">
        <f t="shared" si="5"/>
        <v>137.590272</v>
      </c>
      <c r="W17" s="4">
        <f t="shared" si="5"/>
        <v>205.68129999999999</v>
      </c>
      <c r="X17" s="4">
        <f t="shared" si="5"/>
        <v>158.14274</v>
      </c>
      <c r="Y17" s="4">
        <f t="shared" si="5"/>
        <v>142.66103000000001</v>
      </c>
      <c r="AC17" s="6" t="s">
        <v>1</v>
      </c>
      <c r="AD17" s="3">
        <v>0</v>
      </c>
      <c r="AE17" s="3">
        <v>2.2257066000000001</v>
      </c>
      <c r="AF17" s="3">
        <v>57.590271999999999</v>
      </c>
      <c r="AG17" s="3">
        <v>0</v>
      </c>
      <c r="AH17" s="3">
        <v>0</v>
      </c>
      <c r="AI17" s="3">
        <v>142.66103000000001</v>
      </c>
      <c r="AK17" s="12"/>
    </row>
    <row r="18" spans="1:37">
      <c r="A18" s="14"/>
      <c r="G18" s="12"/>
      <c r="I18" s="11" t="s">
        <v>2</v>
      </c>
      <c r="J18" s="4">
        <f>(1-A50)*D23*(B15*O7+B16*N7+B17*M7)+(1-A50)*D24*(B15*O8+B16*N8+B17*M8)+(1-A50)*D25*(B15*O9+B16*N9+B17*M9)+(1-A50)*D26*(B15*O10+B16*N10+B17*M10)+P36+P40+P44+P48+AI18+Y9</f>
        <v>259.47800893549999</v>
      </c>
      <c r="K18" s="4">
        <f>(1-A50)*D23*(B15*J7+B16*O7+B17*N7)+(1-A50)*D24*(B15*J8+B16*O8+B17*N8)+(1-A50)*D25*(B15*J9+B16*O9+B17*N9)+(1-A50)*D26*(B15*J10+B16*O10+B17*N10)+K36+K40+K44+K48+AD18+T9</f>
        <v>291.79681857780002</v>
      </c>
      <c r="L18" s="4">
        <f>(1-A50)*D23*(B15*K7+B16*J7+B17*O7)+(1-A50)*D24*(B15*K8+B16*J8+B17*O8)+(1-A50)*D25*(B15*K9+B16*J9+B17*O9)+(1-A50)*D26*(B15*K10+B16*J10+B17*O10)+L36+L40+L44+L48+AE18+U9</f>
        <v>241.99999959695</v>
      </c>
      <c r="M18" s="4">
        <f>(1-A50)*D23*(B15*L7+B16*K7+B17*J7)+(1-A50)*D24*(B15*L8+B16*K8+B17*J8)+(1-A50)*D25*(B15*L9+B16*K9+B17*J9)+(1-A50)*D26*(B15*L10+B16*K10+B17*J10)+M36+M40+M44+M48+AF18+V9</f>
        <v>169.41329914385005</v>
      </c>
      <c r="N18" s="4">
        <f>(1-A50)*D23*(B15*M7+B16*L7+B17*K7)+(1-A50)*D24*(B15*M8+B16*L8+B17*K8)+(1-A50)*D25*(B15*M9+B16*L9+B17*K9)+(1-A50)*D26*(B15*M10+B16*L10+B17*K10)+N36+N40+N44+N48+AG18+W9</f>
        <v>214.23819234955005</v>
      </c>
      <c r="O18" s="4">
        <f>(1-A50)*D23*(B15*N7+B16*M7+B17*L7)+(1-A50)*D24*(B15*N8+B16*M8+B17*L8)+(1-A50)*D25*(B15*N9+B16*M9+B17*L9)+(1-A50)*D26*(B15*N10+B16*M10+B17*L10)+O36+O40+O44+O48+AH18+X9</f>
        <v>280.46707021735006</v>
      </c>
      <c r="S18" s="1" t="s">
        <v>2</v>
      </c>
      <c r="T18" s="4">
        <f t="shared" ref="T18:Y18" si="6">J9+AD18+K42+K43+K44+K45</f>
        <v>259.47801000000004</v>
      </c>
      <c r="U18" s="4">
        <f t="shared" si="6"/>
        <v>291.79682100000002</v>
      </c>
      <c r="V18" s="4">
        <f t="shared" si="6"/>
        <v>242</v>
      </c>
      <c r="W18" s="4">
        <f t="shared" si="6"/>
        <v>169.41329909999999</v>
      </c>
      <c r="X18" s="4">
        <f t="shared" si="6"/>
        <v>214.23819</v>
      </c>
      <c r="Y18" s="4">
        <f t="shared" si="6"/>
        <v>280.46707000000004</v>
      </c>
      <c r="AC18" s="1" t="s">
        <v>2</v>
      </c>
      <c r="AD18" s="3">
        <v>164.47801000000001</v>
      </c>
      <c r="AE18" s="3">
        <v>96.796820999999994</v>
      </c>
      <c r="AF18" s="3">
        <v>0</v>
      </c>
      <c r="AG18" s="3">
        <v>56.751626000000002</v>
      </c>
      <c r="AH18" s="3">
        <v>144.23819</v>
      </c>
      <c r="AI18" s="3">
        <v>156.46707000000001</v>
      </c>
      <c r="AK18" s="12"/>
    </row>
    <row r="19" spans="1:37">
      <c r="A19" s="14"/>
      <c r="G19" s="12"/>
      <c r="I19" s="13" t="s">
        <v>3</v>
      </c>
      <c r="J19" s="4">
        <f>(1-A50)*E23*(B15*O7+B16*N7+B17*M7)+(1-A50)*E24*(B15*O8+B16*N8+B17*M8)+(1-A50)*E25*(B15*O9+B16*N9+B17*M9)+(1-A50)*E26*(B15*O10+B16*N10+B17*M10)+P37+P41+P45+P49+AI19+Y10</f>
        <v>88.693846694499996</v>
      </c>
      <c r="K19" s="4">
        <f>(1-A50)*E23*(B15*J7+B16*O7+B17*N7)+(1-A50)*E24*(B15*J8+B16*O8+B17*N8)+(1-A50)*E25*(B15*J9+B16*O9+B17*N9)+(1-A50)*E26*(B15*J10+B16*O10+B17*N10)+K37+K41+K45+K49+AD19+T10</f>
        <v>55.140835264200007</v>
      </c>
      <c r="L19" s="4">
        <f>(1-A50)*E23*(B15*K7+B16*J7+B17*O7)+(1-A50)*E24*(B15*K8+B16*J8+B17*O8)+(1-A50)*E25*(B15*K9+B16*J9+B17*O9)+(1-A50)*E26*(B15*K10+B16*J10+B17*O10)+L37+L41+L45+L49+AE19+U10</f>
        <v>52.917954421050013</v>
      </c>
      <c r="M19" s="4">
        <f>(1-A50)*E23*(B15*L7+B16*K7+B17*J7)+(1-A50)*E24*(B15*L8+B16*K8+B17*J8)+(1-A50)*E25*(B15*L9+B16*K9+B17*J9)+(1-A50)*E26*(B15*L10+B16*K10+B17*J10)+M37+M41+M45+M49+AF19+V10</f>
        <v>64.481106351150004</v>
      </c>
      <c r="N19" s="4">
        <f>(1-A50)*E23*(B15*M7+B16*L7+B17*K7)+(1-A50)*E24*(B15*M8+B16*L8+B17*K8)+(1-A50)*E25*(B15*M9+B16*L9+B17*K9)+(1-A50)*E26*(B15*M10+B16*L10+B17*K10)+N37+N41+N45+N49+AG19+W10</f>
        <v>60.58673508645002</v>
      </c>
      <c r="O19" s="4">
        <f>(1-A50)*E23*(B15*N7+B16*M7+B17*L7)+(1-A50)*E24*(B15*N8+B16*M8+B17*L8)+(1-A50)*E25*(B15*N9+B16*M9+B17*L9)+(1-A50)*E26*(B15*N10+B16*M10+B17*L10)+O37+O41+O45+O49+AH19+X10</f>
        <v>56.574751021650009</v>
      </c>
      <c r="S19" s="6" t="s">
        <v>3</v>
      </c>
      <c r="T19" s="4">
        <f t="shared" ref="T19:Y19" si="7">J10+AD19+K46+K47+K48+K49</f>
        <v>88.693847000000005</v>
      </c>
      <c r="U19" s="4">
        <f t="shared" si="7"/>
        <v>55.140835000000003</v>
      </c>
      <c r="V19" s="4">
        <f t="shared" si="7"/>
        <v>52.917954000000002</v>
      </c>
      <c r="W19" s="4">
        <f t="shared" si="7"/>
        <v>64.481105999999997</v>
      </c>
      <c r="X19" s="4">
        <f t="shared" si="7"/>
        <v>60.586734999999997</v>
      </c>
      <c r="Y19" s="4">
        <f t="shared" si="7"/>
        <v>56.574750999999999</v>
      </c>
      <c r="AC19" s="6" t="s">
        <v>3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56.574750999999999</v>
      </c>
      <c r="AK19" s="12"/>
    </row>
    <row r="20" spans="1:37">
      <c r="A20" s="26" t="s">
        <v>54</v>
      </c>
      <c r="B20" s="24"/>
      <c r="C20" s="24"/>
      <c r="D20" s="24"/>
      <c r="E20" s="24"/>
      <c r="G20" s="12"/>
      <c r="I20" s="14"/>
      <c r="AK20" s="12"/>
    </row>
    <row r="21" spans="1:37">
      <c r="A21" s="11" t="s">
        <v>12</v>
      </c>
      <c r="B21" s="25" t="s">
        <v>13</v>
      </c>
      <c r="C21" s="25"/>
      <c r="D21" s="25"/>
      <c r="E21" s="25"/>
      <c r="G21" s="12"/>
      <c r="I21" s="14"/>
      <c r="AK21" s="12"/>
    </row>
    <row r="22" spans="1:37">
      <c r="A22" s="11"/>
      <c r="B22" s="6" t="s">
        <v>0</v>
      </c>
      <c r="C22" s="6" t="s">
        <v>1</v>
      </c>
      <c r="D22" s="1" t="s">
        <v>2</v>
      </c>
      <c r="E22" s="6" t="s">
        <v>3</v>
      </c>
      <c r="G22" s="12"/>
      <c r="I22" s="32" t="s">
        <v>36</v>
      </c>
      <c r="J22" s="28"/>
      <c r="K22" s="28"/>
      <c r="L22" s="28"/>
      <c r="M22" s="28"/>
      <c r="N22" s="28"/>
      <c r="O22" s="28"/>
      <c r="S22" s="28" t="s">
        <v>57</v>
      </c>
      <c r="T22" s="28"/>
      <c r="U22" s="28"/>
      <c r="V22" s="28"/>
      <c r="W22" s="28"/>
      <c r="X22" s="28"/>
      <c r="Y22" s="28"/>
      <c r="AC22" s="28" t="s">
        <v>37</v>
      </c>
      <c r="AD22" s="28"/>
      <c r="AE22" s="28"/>
      <c r="AF22" s="28"/>
      <c r="AG22" s="28"/>
      <c r="AH22" s="28"/>
      <c r="AI22" s="28"/>
      <c r="AK22" s="12"/>
    </row>
    <row r="23" spans="1:37">
      <c r="A23" s="13" t="s">
        <v>0</v>
      </c>
      <c r="B23" s="2">
        <v>0.6</v>
      </c>
      <c r="C23" s="2">
        <v>0.2</v>
      </c>
      <c r="D23" s="2">
        <v>0.1</v>
      </c>
      <c r="E23" s="2">
        <v>0.1</v>
      </c>
      <c r="G23" s="12"/>
      <c r="I23" s="11" t="s">
        <v>15</v>
      </c>
      <c r="J23" s="25" t="s">
        <v>14</v>
      </c>
      <c r="K23" s="25"/>
      <c r="L23" s="25"/>
      <c r="M23" s="25"/>
      <c r="N23" s="25"/>
      <c r="O23" s="25"/>
      <c r="S23" s="1" t="s">
        <v>15</v>
      </c>
      <c r="T23" s="25" t="s">
        <v>14</v>
      </c>
      <c r="U23" s="25"/>
      <c r="V23" s="25"/>
      <c r="W23" s="25"/>
      <c r="X23" s="25"/>
      <c r="Y23" s="25"/>
      <c r="AC23" s="1" t="s">
        <v>15</v>
      </c>
      <c r="AD23" s="25" t="s">
        <v>14</v>
      </c>
      <c r="AE23" s="25"/>
      <c r="AF23" s="25"/>
      <c r="AG23" s="25"/>
      <c r="AH23" s="25"/>
      <c r="AI23" s="25"/>
      <c r="AK23" s="12"/>
    </row>
    <row r="24" spans="1:37">
      <c r="A24" s="13" t="s">
        <v>1</v>
      </c>
      <c r="B24" s="2">
        <v>0.15</v>
      </c>
      <c r="C24" s="2">
        <v>0.55000000000000004</v>
      </c>
      <c r="D24" s="2">
        <v>0.25</v>
      </c>
      <c r="E24" s="2">
        <v>0.05</v>
      </c>
      <c r="G24" s="12"/>
      <c r="I24" s="11"/>
      <c r="J24" s="1" t="s">
        <v>4</v>
      </c>
      <c r="K24" s="1" t="s">
        <v>5</v>
      </c>
      <c r="L24" s="1" t="s">
        <v>6</v>
      </c>
      <c r="M24" s="1" t="s">
        <v>7</v>
      </c>
      <c r="N24" s="1" t="s">
        <v>8</v>
      </c>
      <c r="O24" s="1" t="s">
        <v>9</v>
      </c>
      <c r="S24" s="1"/>
      <c r="T24" s="1" t="s">
        <v>4</v>
      </c>
      <c r="U24" s="1" t="s">
        <v>5</v>
      </c>
      <c r="V24" s="1" t="s">
        <v>6</v>
      </c>
      <c r="W24" s="1" t="s">
        <v>7</v>
      </c>
      <c r="X24" s="1" t="s">
        <v>8</v>
      </c>
      <c r="Y24" s="1" t="s">
        <v>9</v>
      </c>
      <c r="AC24" s="1"/>
      <c r="AD24" s="1" t="s">
        <v>4</v>
      </c>
      <c r="AE24" s="1" t="s">
        <v>5</v>
      </c>
      <c r="AF24" s="1" t="s">
        <v>6</v>
      </c>
      <c r="AG24" s="1" t="s">
        <v>7</v>
      </c>
      <c r="AH24" s="1" t="s">
        <v>8</v>
      </c>
      <c r="AI24" s="1" t="s">
        <v>9</v>
      </c>
      <c r="AK24" s="12"/>
    </row>
    <row r="25" spans="1:37">
      <c r="A25" s="11" t="s">
        <v>2</v>
      </c>
      <c r="B25" s="2">
        <v>0.15</v>
      </c>
      <c r="C25" s="2">
        <v>0.2</v>
      </c>
      <c r="D25" s="2">
        <v>0.54</v>
      </c>
      <c r="E25" s="2">
        <v>0.11</v>
      </c>
      <c r="G25" s="12"/>
      <c r="I25" s="13" t="s">
        <v>0</v>
      </c>
      <c r="J25" s="4">
        <f>A50*B23*(B15*O7+B16*N7+B17*M7)+A50*B24*(B15*O8+B16*N8+B17*M8)+A50*B25*(B15*O9+B16*N9+B17*M9)+A50*B26*(B15*O10+B16*N10+B17*M10)+Z34+Z38+Z42+Z46+AI25</f>
        <v>5.8058840829999996</v>
      </c>
      <c r="K25" s="4">
        <f>A50*B23*(B15*J7+B16*O7+B17*N7)+A50*B24*(B15*J8+B16*O8+B17*N8)+A50*B25*(B15*J9+B16*O9+B17*N9)+A50*B26*(B15*J10+B16*O10+B17*N10)+U34+U38+U42+U46+AD25</f>
        <v>9.5752051818000012</v>
      </c>
      <c r="L25" s="4">
        <f>A50*B23*(B15*K7+B16*J7+B17*O7)+A50*B24*(B15*K8+B16*J8+B17*O8)+A50*B25*(B15*K9+B16*J9+B17*O9)+A50*B26*(B15*K10+B16*J10+B17*O10)+V34+V38+V42+V46+AE25</f>
        <v>10.468607759199999</v>
      </c>
      <c r="M25" s="4">
        <f>A50*B23*(B15*L7+B16*K7+B17*J7)+A50*B24*(B15*L8+B16*K8+B17*J8)+A50*B25*(B15*L9+B16*K9+B17*J9)+A50*B26*(B15*L10+B16*K10+B17*J10)+W34+W38+W42+W46+AF25</f>
        <v>11.7075411146</v>
      </c>
      <c r="N25" s="4">
        <f>A50*B23*(B15*M7+B16*L7+B17*K7)+A50*B24*(B15*M8+B16*L8+B17*K8)+A50*B25*(B15*M9+B16*L9+B17*K9)+A50*B26*(B15*M10+B16*L10+B17*K10)+X34+X38+X42+X46+AG25</f>
        <v>11.301479565800003</v>
      </c>
      <c r="O25" s="4">
        <f>A50*B23*(B15*N7+B16*M7+B17*L7)+A50*B24*(B15*N8+B16*M8+B17*L8)+A50*B25*(B15*N9+B16*M9+B17*L9)+A50*B26*(B15*N10+B16*M10+B17*L10)+Y34+Y38+Y42+Y46+AH25</f>
        <v>10.884570851599999</v>
      </c>
      <c r="S25" s="6" t="s">
        <v>0</v>
      </c>
      <c r="T25" s="4">
        <f>AD25+Y7+U34+U35+U36+U37</f>
        <v>5.8058841000000001</v>
      </c>
      <c r="U25" s="4">
        <f>AE25+T7+V34+V35+V36+V37</f>
        <v>9.5752051999999992</v>
      </c>
      <c r="V25" s="4">
        <f t="shared" ref="V25:X25" si="8">AF25+U7+W34+W35+W36+W37</f>
        <v>10.4686076</v>
      </c>
      <c r="W25" s="4">
        <f t="shared" si="8"/>
        <v>11.707541000000001</v>
      </c>
      <c r="X25" s="4">
        <f t="shared" si="8"/>
        <v>11.30148</v>
      </c>
      <c r="Y25" s="4">
        <f>AI25+X7+Z34+Z35+Z36+Z37</f>
        <v>10.884570999999999</v>
      </c>
      <c r="AC25" s="6" t="s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K25" s="12"/>
    </row>
    <row r="26" spans="1:37">
      <c r="A26" s="13" t="s">
        <v>3</v>
      </c>
      <c r="B26" s="2">
        <v>0.08</v>
      </c>
      <c r="C26" s="2">
        <v>0.12</v>
      </c>
      <c r="D26" s="2">
        <v>0.27</v>
      </c>
      <c r="E26" s="2">
        <v>0.53</v>
      </c>
      <c r="G26" s="12"/>
      <c r="I26" s="13" t="s">
        <v>1</v>
      </c>
      <c r="J26" s="4">
        <f>A50*C23*(B15*O7+B16*N7+B17*M7)+A50*C24*(B15*O8+B16*N8+B17*M8)+A50*C25*(B15*O9+B16*N9+B17*M9)+A50*C26*(B15*O10+B16*N10+B17*M10)+Z35+Z39+Z43+Z47+AI26</f>
        <v>26.689002197000001</v>
      </c>
      <c r="K26" s="4">
        <f>A50*C23*(B15*J7+B16*O7+B17*N7)+A50*C24*(B15*J8+B16*O8+B17*N8)+A50*C25*(B15*J9+B16*O9+B17*N9)+A50*C26*(B15*J10+B16*O10+B17*N10)+U35+U39+U43+U47+AD26</f>
        <v>21.999999940200002</v>
      </c>
      <c r="L26" s="4">
        <f>A50*C23*(B15*K7+B16*J7+B17*O7)+A50*C24*(B15*K8+B16*J8+B17*O8)+A50*C25*(B15*K9+B16*J9+B17*O9)+A50*C26*(B15*K10+B16*J10+B17*O10)+V35+V39+V43+V47+AE26</f>
        <v>22.171268053800002</v>
      </c>
      <c r="M26" s="4">
        <f>A50*C23*(B15*L7+B16*K7+B17*J7)+A50*C24*(B15*L8+B16*K8+B17*J8)+A50*C25*(B15*L9+B16*K9+B17*J9)+A50*C26*(B15*L10+B16*K10+B17*J10)+W35+W39+W43+W47+AF26</f>
        <v>22.445749600400006</v>
      </c>
      <c r="N26" s="4">
        <f>A50*C23*(B15*M7+B16*L7+B17*K7)+A50*C24*(B15*M8+B16*L8+B17*K8)+A50*C25*(B15*M9+B16*L9+B17*K9)+A50*C26*(B15*M10+B16*L10+B17*K10)+X35+X39+X43+X47+AG26</f>
        <v>27.095631405200006</v>
      </c>
      <c r="O26" s="4">
        <f>A50*C23*(B15*N7+B16*M7+B17*L7)+A50*C24*(B15*N8+B16*M8+B17*L8)+A50*C25*(B15*N9+B16*M9+B17*L9)+A50*C26*(B15*N10+B16*M10+B17*L10)+Y35+Y39+Y43+Y47+AH26</f>
        <v>29.803892097399999</v>
      </c>
      <c r="Q26" s="2" t="s">
        <v>58</v>
      </c>
      <c r="S26" s="6" t="s">
        <v>1</v>
      </c>
      <c r="T26" s="4">
        <f>AD26+Y8+U38+U39+U40+U41</f>
        <v>26.6890021</v>
      </c>
      <c r="U26" s="4">
        <f>AE26+T8+V38+V39+V40+V41</f>
        <v>22</v>
      </c>
      <c r="V26" s="4">
        <f t="shared" ref="V26:X26" si="9">AF26+U8+W38+W39+W40+W41</f>
        <v>22.17126803</v>
      </c>
      <c r="W26" s="4">
        <f t="shared" si="9"/>
        <v>22.445749660000001</v>
      </c>
      <c r="X26" s="4">
        <f t="shared" si="9"/>
        <v>27.095631600000001</v>
      </c>
      <c r="Y26" s="4">
        <f>AI26+X8+Z38+Z39+Z40+Z41</f>
        <v>29.803891700000001</v>
      </c>
      <c r="AC26" s="6" t="s">
        <v>1</v>
      </c>
      <c r="AD26" s="3">
        <v>4.6890020999999997</v>
      </c>
      <c r="AE26" s="3">
        <v>0</v>
      </c>
      <c r="AF26" s="3">
        <v>0.17126802999999999</v>
      </c>
      <c r="AG26" s="3">
        <v>0.44574965999999999</v>
      </c>
      <c r="AH26" s="3">
        <v>5.0956315999999999</v>
      </c>
      <c r="AI26" s="3">
        <v>7.8038917000000003</v>
      </c>
      <c r="AK26" s="12"/>
    </row>
    <row r="27" spans="1:37">
      <c r="A27" s="14"/>
      <c r="G27" s="12"/>
      <c r="I27" s="11" t="s">
        <v>2</v>
      </c>
      <c r="J27" s="4">
        <f>A50*D23*(B15*O7+B16*N7+B17*M7)+A50*D24*(B15*O8+B16*N8+B17*M8)+A50*D25*(B15*O9+B16*N9+B17*M9)+A50*D26*(B15*O10+B16*N10+B17*M10)+Z36+Z40+Z44+Z48+AI27</f>
        <v>22.320267659500004</v>
      </c>
      <c r="K27" s="4">
        <f>A50*D23*(B15*J7+B16*O7+B17*N7)+A50*D24*(B15*J8+B16*O8+B17*N8)+A50*D25*(B15*J9+B16*O9+B17*N9)+A50*D26*(B15*J10+B16*O10+B17*N10)+U36+U40+U44+U48+AD27</f>
        <v>19.999999964200001</v>
      </c>
      <c r="L27" s="4">
        <f>A50*D23*(B15*K7+B16*J7+B17*O7)+A50*D24*(B15*K8+B16*J8+B17*O8)+A50*D25*(B15*K9+B16*J9+B17*O9)+A50*D26*(B15*K10+B16*J10+B17*O10)+V36+V40+V44+V48+AE27</f>
        <v>20.038223788549999</v>
      </c>
      <c r="M27" s="4">
        <f>A50*D23*(B15*L7+B16*K7+B17*J7)+A50*D24*(B15*L8+B16*K8+B17*J8)+A50*D25*(B15*L9+B16*K9+B17*J9)+A50*D26*(B15*L10+B16*K10+B17*J10)+W36+W40+W44+W48+AF27</f>
        <v>24.723714750650004</v>
      </c>
      <c r="N27" s="4">
        <f>A50*D23*(B15*M7+B16*L7+B17*K7)+A50*D24*(B15*M8+B16*L8+B17*K8)+A50*D25*(B15*M9+B16*L9+B17*K9)+A50*D26*(B15*M10+B16*L10+B17*K10)+X36+X40+X44+X48+AG27</f>
        <v>19.999999949950002</v>
      </c>
      <c r="O27" s="4">
        <f>A50*D23*(B15*N7+B16*M7+B17*L7)+A50*D24*(B15*N8+B16*M8+B17*L8)+A50*D25*(B15*N9+B16*M9+B17*L9)+A50*D26*(B15*N10+B16*M10+B17*L10)+Y36+Y40+Y44+Y48+AH27</f>
        <v>19.99999992415</v>
      </c>
      <c r="S27" s="1" t="s">
        <v>2</v>
      </c>
      <c r="T27" s="4">
        <f>AD27+Y9+U42+U43+U44+U45</f>
        <v>22.3202681</v>
      </c>
      <c r="U27" s="4">
        <f>AE27+T9+V42+V43+V44+V45</f>
        <v>20</v>
      </c>
      <c r="V27" s="4">
        <f t="shared" ref="V27:X27" si="10">AF27+U9+W42+W43+W44+W45</f>
        <v>20.038223768000002</v>
      </c>
      <c r="W27" s="4">
        <f t="shared" si="10"/>
        <v>24.7237148</v>
      </c>
      <c r="X27" s="4">
        <f t="shared" si="10"/>
        <v>20</v>
      </c>
      <c r="Y27" s="4">
        <f>AI27+X9+Z42+Z43+Z44+Z45</f>
        <v>20</v>
      </c>
      <c r="AC27" s="1" t="s">
        <v>2</v>
      </c>
      <c r="AD27" s="3">
        <v>2.3202680999999998</v>
      </c>
      <c r="AE27" s="3">
        <v>0</v>
      </c>
      <c r="AF27" s="3">
        <v>3.8223767999999998E-2</v>
      </c>
      <c r="AG27" s="3">
        <v>4.7237147999999998</v>
      </c>
      <c r="AH27" s="3">
        <v>0</v>
      </c>
      <c r="AI27" s="3">
        <v>0</v>
      </c>
      <c r="AK27" s="12"/>
    </row>
    <row r="28" spans="1:37">
      <c r="A28" s="14"/>
      <c r="G28" s="12"/>
      <c r="I28" s="13" t="s">
        <v>3</v>
      </c>
      <c r="J28" s="4">
        <f>A50*E23*(B15*O7+B16*N7+B17*M7)+A50*E24*(B15*O8+B16*N8+B17*M8)+A50*E25*(B15*O9+B16*N9+B17*M9)+A50*E26*(B15*O10+B16*N10+B17*M10)+Z37+Z41+Z45+Z49+AI28</f>
        <v>3.5687884105000007</v>
      </c>
      <c r="K28" s="4">
        <f>A50*E23*(B15*J7+B16*O7+B17*N7)+A50*E24*(B15*J8+B16*O8+B17*N8)+A50*E25*(B15*J9+B16*O9+B17*N9)+A50*E26*(B15*J10+B16*O10+B17*N10)+U37+U41+U45+U49+AD28</f>
        <v>6.1267594738000017</v>
      </c>
      <c r="L28" s="4">
        <f>A50*E23*(B15*K7+B16*J7+B17*O7)+A50*E24*(B15*K8+B16*J8+B17*O8)+A50*E25*(B15*K9+B16*J9+B17*O9)+A50*E26*(B15*K10+B16*J10+B17*O10)+V37+V41+V45+V49+AE28</f>
        <v>5.8797727134500004</v>
      </c>
      <c r="M28" s="4">
        <f>A50*E23*(B15*L7+B16*K7+B17*J7)+A50*E24*(B15*L8+B16*K8+B17*J8)+A50*E25*(B15*L9+B16*K9+B17*J9)+A50*E26*(B15*L10+B16*K10+B17*J10)+W37+W41+W45+W49+AF28</f>
        <v>7.1645673723500014</v>
      </c>
      <c r="N28" s="4">
        <f>A50*E23*(B15*M7+B16*L7+B17*K7)+A50*E24*(B15*M8+B16*L8+B17*K8)+A50*E25*(B15*M9+B16*L9+B17*K9)+A50*E26*(B15*M10+B16*L10+B17*K10)+X37+X41+X45+X49+AG28</f>
        <v>13.896426854050002</v>
      </c>
      <c r="O28" s="4">
        <f>A50*E23*(B15*N7+B16*M7+B17*L7)+A50*E24*(B15*N8+B16*M8+B17*L8)+A50*E25*(B15*N9+B16*M9+B17*L9)+A50*E26*(B15*N10+B16*M10+B17*L10)+Y37+Y41+Y45+Y49+AH28</f>
        <v>13.09683034685</v>
      </c>
      <c r="S28" s="6" t="s">
        <v>3</v>
      </c>
      <c r="T28" s="4">
        <f>AD28+Y10+U46+U47+U48+U49</f>
        <v>3.5687883999999999</v>
      </c>
      <c r="U28" s="4">
        <f>AE28+T10+V46+V47+V48+V49</f>
        <v>6.1267595000000004</v>
      </c>
      <c r="V28" s="4">
        <f t="shared" ref="V28:X28" si="11">AF28+U10+W46+W47+W48+W49</f>
        <v>5.8797727000000002</v>
      </c>
      <c r="W28" s="4">
        <f t="shared" si="11"/>
        <v>7.1645674000000001</v>
      </c>
      <c r="X28" s="4">
        <f t="shared" si="11"/>
        <v>13.8964268</v>
      </c>
      <c r="Y28" s="4">
        <f>AI28+X10+Z46+Z47+Z48+Z49</f>
        <v>13.096830000000001</v>
      </c>
      <c r="AC28" s="6" t="s">
        <v>3</v>
      </c>
      <c r="AD28" s="3">
        <v>0</v>
      </c>
      <c r="AE28" s="3">
        <v>0</v>
      </c>
      <c r="AF28" s="3">
        <v>0</v>
      </c>
      <c r="AG28" s="3">
        <v>7.1645674000000001</v>
      </c>
      <c r="AH28" s="3">
        <v>6.8107468999999998</v>
      </c>
      <c r="AI28" s="3">
        <v>0</v>
      </c>
      <c r="AK28" s="12"/>
    </row>
    <row r="29" spans="1:37">
      <c r="A29" s="26" t="s">
        <v>16</v>
      </c>
      <c r="B29" s="24"/>
      <c r="G29" s="12"/>
      <c r="I29" s="14"/>
      <c r="AK29" s="12"/>
    </row>
    <row r="30" spans="1:37">
      <c r="A30" s="13" t="s">
        <v>20</v>
      </c>
      <c r="B30" s="1" t="s">
        <v>25</v>
      </c>
      <c r="G30" s="12"/>
      <c r="I30" s="14"/>
      <c r="AK30" s="12"/>
    </row>
    <row r="31" spans="1:37" ht="14" customHeight="1">
      <c r="A31" s="11" t="s">
        <v>17</v>
      </c>
      <c r="B31" s="2">
        <v>20</v>
      </c>
      <c r="G31" s="12"/>
      <c r="I31" s="32" t="s">
        <v>38</v>
      </c>
      <c r="J31" s="28"/>
      <c r="K31" s="28"/>
      <c r="L31" s="28"/>
      <c r="M31" s="28"/>
      <c r="N31" s="28"/>
      <c r="O31" s="28"/>
      <c r="P31" s="28"/>
      <c r="S31" s="28" t="s">
        <v>39</v>
      </c>
      <c r="T31" s="28"/>
      <c r="U31" s="28"/>
      <c r="V31" s="28"/>
      <c r="W31" s="28"/>
      <c r="X31" s="28"/>
      <c r="Y31" s="28"/>
      <c r="Z31" s="28"/>
      <c r="AK31" s="12"/>
    </row>
    <row r="32" spans="1:37">
      <c r="A32" s="11" t="s">
        <v>18</v>
      </c>
      <c r="B32" s="2">
        <v>25</v>
      </c>
      <c r="G32" s="12"/>
      <c r="I32" s="11" t="s">
        <v>12</v>
      </c>
      <c r="J32" s="1" t="s">
        <v>13</v>
      </c>
      <c r="K32" s="25" t="s">
        <v>14</v>
      </c>
      <c r="L32" s="25"/>
      <c r="M32" s="25"/>
      <c r="N32" s="25"/>
      <c r="O32" s="25"/>
      <c r="P32" s="25"/>
      <c r="S32" s="1" t="s">
        <v>12</v>
      </c>
      <c r="T32" s="1" t="s">
        <v>13</v>
      </c>
      <c r="U32" s="25" t="s">
        <v>14</v>
      </c>
      <c r="V32" s="25"/>
      <c r="W32" s="25"/>
      <c r="X32" s="25"/>
      <c r="Y32" s="25"/>
      <c r="Z32" s="25"/>
      <c r="AK32" s="12"/>
    </row>
    <row r="33" spans="1:37">
      <c r="A33" s="11" t="s">
        <v>19</v>
      </c>
      <c r="B33" s="2">
        <v>30</v>
      </c>
      <c r="G33" s="12"/>
      <c r="I33" s="11"/>
      <c r="J33" s="1"/>
      <c r="K33" s="1" t="s">
        <v>4</v>
      </c>
      <c r="L33" s="1" t="s">
        <v>5</v>
      </c>
      <c r="M33" s="1" t="s">
        <v>6</v>
      </c>
      <c r="N33" s="1" t="s">
        <v>7</v>
      </c>
      <c r="O33" s="1" t="s">
        <v>8</v>
      </c>
      <c r="P33" s="1" t="s">
        <v>9</v>
      </c>
      <c r="S33" s="1"/>
      <c r="T33" s="1"/>
      <c r="U33" s="1" t="s">
        <v>4</v>
      </c>
      <c r="V33" s="1" t="s">
        <v>5</v>
      </c>
      <c r="W33" s="1" t="s">
        <v>6</v>
      </c>
      <c r="X33" s="1" t="s">
        <v>7</v>
      </c>
      <c r="Y33" s="1" t="s">
        <v>8</v>
      </c>
      <c r="Z33" s="1" t="s">
        <v>9</v>
      </c>
      <c r="AK33" s="12"/>
    </row>
    <row r="34" spans="1:37">
      <c r="A34" s="14"/>
      <c r="G34" s="12"/>
      <c r="I34" s="26" t="s">
        <v>0</v>
      </c>
      <c r="J34" s="6" t="s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S34" s="24" t="s">
        <v>0</v>
      </c>
      <c r="T34" s="6" t="s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K34" s="12"/>
    </row>
    <row r="35" spans="1:37">
      <c r="A35" s="26" t="s">
        <v>23</v>
      </c>
      <c r="B35" s="24"/>
      <c r="G35" s="12"/>
      <c r="I35" s="26"/>
      <c r="J35" s="6" t="s">
        <v>1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S35" s="24"/>
      <c r="T35" s="6" t="s">
        <v>1</v>
      </c>
      <c r="U35" s="3">
        <v>3.6192527000000001</v>
      </c>
      <c r="V35" s="3">
        <v>9.5752051999999992</v>
      </c>
      <c r="W35" s="3">
        <v>8.264367</v>
      </c>
      <c r="X35" s="3">
        <v>11.707541000000001</v>
      </c>
      <c r="Y35" s="3">
        <v>11.30148</v>
      </c>
      <c r="Z35" s="3">
        <v>10.884570999999999</v>
      </c>
      <c r="AK35" s="12"/>
    </row>
    <row r="36" spans="1:37">
      <c r="A36" s="11" t="s">
        <v>22</v>
      </c>
      <c r="B36" s="1" t="s">
        <v>24</v>
      </c>
      <c r="G36" s="12"/>
      <c r="I36" s="26"/>
      <c r="J36" s="1" t="s">
        <v>2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S36" s="24"/>
      <c r="T36" s="1" t="s">
        <v>2</v>
      </c>
      <c r="U36" s="3">
        <v>2.1866314</v>
      </c>
      <c r="V36" s="3">
        <v>0</v>
      </c>
      <c r="W36" s="3">
        <v>2.2042405999999999</v>
      </c>
      <c r="X36" s="3">
        <v>0</v>
      </c>
      <c r="Y36" s="3">
        <v>0</v>
      </c>
      <c r="Z36" s="3">
        <v>0</v>
      </c>
      <c r="AK36" s="12"/>
    </row>
    <row r="37" spans="1:37">
      <c r="A37" s="14">
        <v>1</v>
      </c>
      <c r="B37" s="2">
        <v>15</v>
      </c>
      <c r="G37" s="12"/>
      <c r="I37" s="26"/>
      <c r="J37" s="6" t="s">
        <v>3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S37" s="24"/>
      <c r="T37" s="6" t="s">
        <v>3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K37" s="12"/>
    </row>
    <row r="38" spans="1:37">
      <c r="A38" s="14"/>
      <c r="G38" s="12"/>
      <c r="I38" s="26" t="s">
        <v>1</v>
      </c>
      <c r="J38" s="6" t="s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S38" s="24" t="s">
        <v>1</v>
      </c>
      <c r="T38" s="6" t="s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K38" s="12"/>
    </row>
    <row r="39" spans="1:37">
      <c r="A39" s="27" t="s">
        <v>26</v>
      </c>
      <c r="B39" s="25"/>
      <c r="C39" s="25"/>
      <c r="D39" s="25"/>
      <c r="E39" s="25"/>
      <c r="G39" s="12"/>
      <c r="I39" s="26"/>
      <c r="J39" s="6" t="s">
        <v>1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S39" s="24"/>
      <c r="T39" s="6" t="s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K39" s="12"/>
    </row>
    <row r="40" spans="1:37">
      <c r="A40" s="11" t="s">
        <v>12</v>
      </c>
      <c r="B40" s="25" t="s">
        <v>13</v>
      </c>
      <c r="C40" s="25"/>
      <c r="D40" s="25"/>
      <c r="E40" s="25"/>
      <c r="G40" s="12"/>
      <c r="I40" s="26"/>
      <c r="J40" s="1" t="s">
        <v>2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R40" s="2" t="s">
        <v>63</v>
      </c>
      <c r="S40" s="24"/>
      <c r="T40" s="1" t="s">
        <v>2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K40" s="12"/>
    </row>
    <row r="41" spans="1:37">
      <c r="A41" s="11"/>
      <c r="B41" s="6" t="s">
        <v>0</v>
      </c>
      <c r="C41" s="6" t="s">
        <v>1</v>
      </c>
      <c r="D41" s="1" t="s">
        <v>2</v>
      </c>
      <c r="E41" s="6" t="s">
        <v>3</v>
      </c>
      <c r="G41" s="12"/>
      <c r="I41" s="26"/>
      <c r="J41" s="6" t="s">
        <v>3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S41" s="24"/>
      <c r="T41" s="6" t="s">
        <v>3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K41" s="12"/>
    </row>
    <row r="42" spans="1:37">
      <c r="A42" s="13" t="s">
        <v>0</v>
      </c>
      <c r="B42" s="2">
        <v>99999999</v>
      </c>
      <c r="C42" s="2">
        <v>20</v>
      </c>
      <c r="D42" s="2">
        <v>30</v>
      </c>
      <c r="E42" s="2">
        <v>50</v>
      </c>
      <c r="G42" s="12"/>
      <c r="I42" s="27" t="s">
        <v>2</v>
      </c>
      <c r="J42" s="6" t="s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S42" s="25" t="s">
        <v>2</v>
      </c>
      <c r="T42" s="6" t="s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K42" s="12"/>
    </row>
    <row r="43" spans="1:37">
      <c r="A43" s="13" t="s">
        <v>1</v>
      </c>
      <c r="B43" s="2">
        <v>20</v>
      </c>
      <c r="C43" s="2">
        <v>99999999</v>
      </c>
      <c r="D43" s="2">
        <v>15</v>
      </c>
      <c r="E43" s="2">
        <v>35</v>
      </c>
      <c r="G43" s="12"/>
      <c r="I43" s="27"/>
      <c r="J43" s="6" t="s">
        <v>1</v>
      </c>
      <c r="K43" s="3">
        <v>0</v>
      </c>
      <c r="L43" s="3">
        <v>0</v>
      </c>
      <c r="M43" s="3">
        <v>0</v>
      </c>
      <c r="N43" s="3">
        <v>1.6616731</v>
      </c>
      <c r="O43" s="3">
        <v>0</v>
      </c>
      <c r="P43" s="3">
        <v>0</v>
      </c>
      <c r="S43" s="25"/>
      <c r="T43" s="6" t="s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K43" s="12"/>
    </row>
    <row r="44" spans="1:37">
      <c r="A44" s="11" t="s">
        <v>2</v>
      </c>
      <c r="B44" s="2">
        <v>30</v>
      </c>
      <c r="C44" s="2">
        <v>15</v>
      </c>
      <c r="D44" s="2">
        <v>99999999</v>
      </c>
      <c r="E44" s="2">
        <v>25</v>
      </c>
      <c r="G44" s="12"/>
      <c r="I44" s="27"/>
      <c r="J44" s="1" t="s">
        <v>2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S44" s="25"/>
      <c r="T44" s="1" t="s">
        <v>2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K44" s="12"/>
    </row>
    <row r="45" spans="1:37">
      <c r="A45" s="13" t="s">
        <v>3</v>
      </c>
      <c r="B45" s="2">
        <v>50</v>
      </c>
      <c r="C45" s="2">
        <v>35</v>
      </c>
      <c r="D45" s="2">
        <v>25</v>
      </c>
      <c r="E45" s="2">
        <v>99999999</v>
      </c>
      <c r="G45" s="12"/>
      <c r="I45" s="27"/>
      <c r="J45" s="6" t="s">
        <v>3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S45" s="25"/>
      <c r="T45" s="6" t="s">
        <v>3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K45" s="12"/>
    </row>
    <row r="46" spans="1:37">
      <c r="A46" s="14"/>
      <c r="G46" s="12"/>
      <c r="I46" s="26" t="s">
        <v>3</v>
      </c>
      <c r="J46" s="6" t="s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S46" s="24" t="s">
        <v>3</v>
      </c>
      <c r="T46" s="6" t="s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K46" s="12"/>
    </row>
    <row r="47" spans="1:37">
      <c r="A47" s="14"/>
      <c r="G47" s="12"/>
      <c r="I47" s="26"/>
      <c r="J47" s="6" t="s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S47" s="24"/>
      <c r="T47" s="6" t="s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K47" s="12"/>
    </row>
    <row r="48" spans="1:37">
      <c r="A48" s="27" t="s">
        <v>27</v>
      </c>
      <c r="B48" s="25"/>
      <c r="C48" s="29" t="s">
        <v>62</v>
      </c>
      <c r="D48" s="29"/>
      <c r="G48" s="12"/>
      <c r="I48" s="26"/>
      <c r="J48" s="1" t="s">
        <v>2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S48" s="24"/>
      <c r="T48" s="1" t="s">
        <v>2</v>
      </c>
      <c r="U48" s="3">
        <v>3.5687883999999999</v>
      </c>
      <c r="V48" s="3">
        <v>6.1267595000000004</v>
      </c>
      <c r="W48" s="3">
        <v>5.8797727000000002</v>
      </c>
      <c r="X48" s="3">
        <v>0</v>
      </c>
      <c r="Y48" s="3">
        <v>7.0856798999999997</v>
      </c>
      <c r="Z48" s="3">
        <v>13.096830000000001</v>
      </c>
      <c r="AK48" s="12"/>
    </row>
    <row r="49" spans="1:37">
      <c r="A49" s="11" t="s">
        <v>41</v>
      </c>
      <c r="B49" s="1" t="s">
        <v>61</v>
      </c>
      <c r="C49" s="29"/>
      <c r="D49" s="29"/>
      <c r="G49" s="12"/>
      <c r="I49" s="26"/>
      <c r="J49" s="6" t="s">
        <v>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S49" s="24"/>
      <c r="T49" s="6" t="s">
        <v>3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K49" s="12"/>
    </row>
    <row r="50" spans="1:37" ht="15" thickBot="1">
      <c r="A50" s="11">
        <v>0.1</v>
      </c>
      <c r="B50" s="2">
        <v>100</v>
      </c>
      <c r="C50" s="4">
        <f>A50*B50</f>
        <v>10</v>
      </c>
      <c r="G50" s="12"/>
      <c r="I50" s="15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7"/>
    </row>
    <row r="51" spans="1:37">
      <c r="A51" s="11"/>
      <c r="G51" s="12"/>
    </row>
    <row r="52" spans="1:37" ht="15" thickBot="1">
      <c r="A52" s="11"/>
      <c r="G52" s="12"/>
    </row>
    <row r="53" spans="1:37" ht="21.5" thickBot="1">
      <c r="A53" s="27" t="s">
        <v>28</v>
      </c>
      <c r="B53" s="25"/>
      <c r="G53" s="12"/>
      <c r="H53" s="30" t="s">
        <v>76</v>
      </c>
      <c r="I53" s="31"/>
    </row>
    <row r="54" spans="1:37">
      <c r="A54" s="13" t="s">
        <v>0</v>
      </c>
      <c r="B54" s="2">
        <v>0</v>
      </c>
      <c r="G54" s="12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10"/>
    </row>
    <row r="55" spans="1:37">
      <c r="A55" s="13" t="s">
        <v>1</v>
      </c>
      <c r="B55" s="2">
        <v>12</v>
      </c>
      <c r="G55" s="12"/>
      <c r="H55" s="28" t="s">
        <v>43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AB55" s="12"/>
    </row>
    <row r="56" spans="1:37">
      <c r="A56" s="11" t="s">
        <v>2</v>
      </c>
      <c r="B56" s="2">
        <v>20</v>
      </c>
      <c r="G56" s="12"/>
      <c r="I56" s="1" t="s">
        <v>46</v>
      </c>
      <c r="J56" s="25" t="s">
        <v>45</v>
      </c>
      <c r="K56" s="25"/>
      <c r="L56" s="25"/>
      <c r="M56" s="25"/>
      <c r="N56" s="25" t="s">
        <v>47</v>
      </c>
      <c r="O56" s="25"/>
      <c r="P56" s="25"/>
      <c r="Q56" s="25"/>
      <c r="U56" s="1" t="s">
        <v>60</v>
      </c>
      <c r="W56" s="1" t="s">
        <v>53</v>
      </c>
      <c r="Y56" s="1" t="s">
        <v>66</v>
      </c>
      <c r="AB56" s="12"/>
    </row>
    <row r="57" spans="1:37">
      <c r="A57" s="13" t="s">
        <v>3</v>
      </c>
      <c r="B57" s="2">
        <v>0</v>
      </c>
      <c r="G57" s="12"/>
      <c r="I57" s="1" t="s">
        <v>48</v>
      </c>
      <c r="J57" s="6" t="s">
        <v>0</v>
      </c>
      <c r="K57" s="6" t="s">
        <v>1</v>
      </c>
      <c r="L57" s="1" t="s">
        <v>2</v>
      </c>
      <c r="M57" s="6" t="s">
        <v>3</v>
      </c>
      <c r="N57" s="6" t="s">
        <v>0</v>
      </c>
      <c r="O57" s="6" t="s">
        <v>1</v>
      </c>
      <c r="P57" s="1" t="s">
        <v>2</v>
      </c>
      <c r="Q57" s="6" t="s">
        <v>3</v>
      </c>
      <c r="R57" s="7"/>
      <c r="U57" s="4">
        <f>SUM(K16:K19)+SUM(K25:K28)+B17*(SUM(J7:J10)+SUM(O7:O10))+B16*SUM(J7:J10)</f>
        <v>955.49932944999989</v>
      </c>
      <c r="W57" s="4">
        <f>U57*B37</f>
        <v>14332.489941749998</v>
      </c>
      <c r="Y57" s="4">
        <f>C76*AG9+E76*AH9+C75*AG8+E75*AH8+C77*AG10</f>
        <v>25000</v>
      </c>
      <c r="AB57" s="12"/>
    </row>
    <row r="58" spans="1:37">
      <c r="A58" s="11"/>
      <c r="G58" s="12"/>
      <c r="H58" s="1" t="s">
        <v>50</v>
      </c>
      <c r="I58" s="6" t="s">
        <v>20</v>
      </c>
      <c r="J58" s="1"/>
      <c r="K58" s="1"/>
      <c r="L58" s="1"/>
      <c r="M58" s="1"/>
      <c r="N58" s="1"/>
      <c r="O58" s="1"/>
      <c r="P58" s="1"/>
      <c r="Q58" s="1"/>
      <c r="AB58" s="12"/>
    </row>
    <row r="59" spans="1:37">
      <c r="A59" s="11"/>
      <c r="G59" s="20"/>
      <c r="H59" s="25" t="s">
        <v>49</v>
      </c>
      <c r="I59" s="1" t="s">
        <v>17</v>
      </c>
      <c r="J59" s="4">
        <f>B23*B15*(B63-B31+C50)*SUM(J7:N7)</f>
        <v>7097.5027068000009</v>
      </c>
      <c r="K59" s="4">
        <f>C24*B15*(B63-B31+C50)*SUM(J8:N8)</f>
        <v>9964.2280320000009</v>
      </c>
      <c r="L59" s="4">
        <f>D25*B15*(B63-B31+C50)*SUM(J9:N9)</f>
        <v>8470.4400000000023</v>
      </c>
      <c r="M59" s="4">
        <f>E26*B15*(B63-B31+C50)*SUM(J10:N10)</f>
        <v>3752.4267618200006</v>
      </c>
      <c r="N59" s="4">
        <f>B15*(C63-B31+C50)*(C23+D23+E23)*SUM(J7:N7)</f>
        <v>7097.5027068000009</v>
      </c>
      <c r="O59" s="4">
        <f>B15*(C63-B31+C50)*(B24+D24+E24)*SUM(J8:N8)</f>
        <v>12228.825311999999</v>
      </c>
      <c r="P59" s="4">
        <f>B15*(C63-B31+C50)*(B25+C25+E25)*SUM(J9:N9)</f>
        <v>10823.34</v>
      </c>
      <c r="Q59" s="4">
        <f>B15*(C63-B31+C50)*(B26+C26+D26)*SUM(J10:N10)</f>
        <v>4991.4355982699999</v>
      </c>
      <c r="R59" s="4">
        <f t="shared" ref="R59:R64" si="12">SUM(J59:Q59)</f>
        <v>64425.701117690005</v>
      </c>
      <c r="U59" s="1" t="s">
        <v>42</v>
      </c>
      <c r="AB59" s="12"/>
    </row>
    <row r="60" spans="1:37">
      <c r="A60" s="13" t="s">
        <v>29</v>
      </c>
      <c r="G60" s="20"/>
      <c r="H60" s="25"/>
      <c r="I60" s="1" t="s">
        <v>18</v>
      </c>
      <c r="J60" s="4">
        <f>B23*B16*(B64-B32+C50)*SUM(J7:N7)</f>
        <v>3548.7513534</v>
      </c>
      <c r="K60" s="4">
        <f>C24*B16*(B64-B32+C50)*SUM(J8:N8)</f>
        <v>4982.1140160000004</v>
      </c>
      <c r="L60" s="4">
        <f>D25*B16*(B64-B32+C50)*SUM(J9:N9)</f>
        <v>4235.22</v>
      </c>
      <c r="M60" s="4">
        <f>E26*B16*(B64-B32+C50)*SUM(J10:N10)</f>
        <v>1876.2133809100003</v>
      </c>
      <c r="N60" s="4">
        <f>B16*(C64-B32+C50)*(C23+D23+E23)*SUM(J7:N7)</f>
        <v>3656.2892732000005</v>
      </c>
      <c r="O60" s="4">
        <f>B16*(C64-B32+C50)*(B24+D24+E24)*SUM(J8:N8)</f>
        <v>6299.6978880000006</v>
      </c>
      <c r="P60" s="4">
        <f>B16*(C64-B32+C50)*(B25+C25+E25)*SUM(J9:N9)</f>
        <v>5575.66</v>
      </c>
      <c r="Q60" s="4">
        <f>B16*(C64-B32+C50)*(B26+C26+D26)*SUM(J10:N10)</f>
        <v>2571.34561123</v>
      </c>
      <c r="R60" s="4">
        <f t="shared" si="12"/>
        <v>32745.291522740001</v>
      </c>
      <c r="U60" s="5">
        <f>R65-Q86-AA86-W57-Y57</f>
        <v>130792.95170010498</v>
      </c>
      <c r="AB60" s="12"/>
      <c r="AD60" s="2" t="s">
        <v>63</v>
      </c>
    </row>
    <row r="61" spans="1:37">
      <c r="A61" s="13"/>
      <c r="B61" s="25" t="s">
        <v>30</v>
      </c>
      <c r="C61" s="25"/>
      <c r="G61" s="12"/>
      <c r="H61" s="25"/>
      <c r="I61" s="1" t="s">
        <v>19</v>
      </c>
      <c r="J61" s="4">
        <f>B23*B17*(B65-B33+C50)*SUM(J7:N7)</f>
        <v>8065.3439850000004</v>
      </c>
      <c r="K61" s="4">
        <f>C24*B17*(B65-B33+C50)*SUM(J8:N8)</f>
        <v>11322.986400000002</v>
      </c>
      <c r="L61" s="4">
        <f>D25*B17*(B65-B33+C50)*SUM(J9:N9)</f>
        <v>9625.5</v>
      </c>
      <c r="M61" s="4">
        <f>E26*B17*(B65-B33+C50)*SUM(J10:N10)</f>
        <v>4264.1213202499994</v>
      </c>
      <c r="N61" s="4">
        <f>B17*(C65-B33+C50)*(C23+D23+E23)*SUM(J7:N7)</f>
        <v>6989.9647870000008</v>
      </c>
      <c r="O61" s="4">
        <f>B17*(C65-B33+C50)*(B24+D24+E24)*SUM(J8:N8)</f>
        <v>12043.540079999999</v>
      </c>
      <c r="P61" s="4">
        <f>B17*(C65-B33+C50)*(B25+C25+E25)*SUM(J9:N9)</f>
        <v>10659.35</v>
      </c>
      <c r="Q61" s="4">
        <f>B17*(C65-B33+C50)*(B26+C26+D26)*SUM(J10:N10)</f>
        <v>4915.8077861749998</v>
      </c>
      <c r="R61" s="4">
        <f t="shared" si="12"/>
        <v>67886.614358425009</v>
      </c>
      <c r="AB61" s="12"/>
    </row>
    <row r="62" spans="1:37">
      <c r="A62" s="11"/>
      <c r="B62" s="6" t="s">
        <v>31</v>
      </c>
      <c r="C62" s="6" t="s">
        <v>32</v>
      </c>
      <c r="G62" s="12"/>
      <c r="H62" s="25" t="s">
        <v>44</v>
      </c>
      <c r="I62" s="1" t="s">
        <v>17</v>
      </c>
      <c r="J62" s="4">
        <f>B23*B15*(B63-B69-B31+C50)*O7</f>
        <v>0</v>
      </c>
      <c r="K62" s="4">
        <f>C24*B15*(B63-B69-B31+C50)*O8</f>
        <v>0</v>
      </c>
      <c r="L62" s="4">
        <f>D25*B15*(B63-B69-B31+C50)*O9</f>
        <v>736.56000000000017</v>
      </c>
      <c r="M62" s="4">
        <f>E26*B15*(B63-B69-B31+C50)*O10</f>
        <v>0</v>
      </c>
      <c r="N62" s="4">
        <f>B15*(C63-B69-B31+C50)*O7*(C23+D23+E23)</f>
        <v>0</v>
      </c>
      <c r="O62" s="4">
        <f>B15*(C63-B69-B31+C50)*O8*(B24+D24+E24)</f>
        <v>0</v>
      </c>
      <c r="P62" s="4">
        <f>B15*(C63-B69-B31+C50)*O9*(B25+C25+E25)</f>
        <v>1254.8799999999999</v>
      </c>
      <c r="Q62" s="4">
        <f>B15*(C63-B69-B31+C50)*O10*(B26+C26+D26)</f>
        <v>0</v>
      </c>
      <c r="R62" s="4">
        <f t="shared" si="12"/>
        <v>1991.44</v>
      </c>
      <c r="AB62" s="12"/>
    </row>
    <row r="63" spans="1:37">
      <c r="A63" s="11" t="s">
        <v>17</v>
      </c>
      <c r="B63" s="7">
        <v>50</v>
      </c>
      <c r="C63" s="7">
        <v>70</v>
      </c>
      <c r="G63" s="12"/>
      <c r="H63" s="25"/>
      <c r="I63" s="1" t="s">
        <v>18</v>
      </c>
      <c r="J63" s="4">
        <f>B23*B16*(B64-B32+C50)*O7</f>
        <v>0</v>
      </c>
      <c r="K63" s="4">
        <f>C24*B16*(B64-B32+C50)*O8</f>
        <v>0</v>
      </c>
      <c r="L63" s="4">
        <f>D25*B16*(B64-B32+C50)*O9</f>
        <v>736.56000000000006</v>
      </c>
      <c r="M63" s="4">
        <f>E26*B16*(B64-B32+C50)*O10</f>
        <v>0</v>
      </c>
      <c r="N63" s="4">
        <f>B16*(C64-B32+C50)*(C23+D23+E23)*O7</f>
        <v>0</v>
      </c>
      <c r="O63" s="4">
        <f>B16*(C64-B32+C50)*(B24+D24+E24)*O8</f>
        <v>0</v>
      </c>
      <c r="P63" s="4">
        <f>B16*(C64-B32+C50)*(B25+C25+E25)*O9</f>
        <v>969.68</v>
      </c>
      <c r="Q63" s="4">
        <f>B16*(C64-B32+C50)*(B26+C26+D26)*O10</f>
        <v>0</v>
      </c>
      <c r="R63" s="4">
        <f t="shared" si="12"/>
        <v>1706.24</v>
      </c>
      <c r="AB63" s="12"/>
    </row>
    <row r="64" spans="1:37">
      <c r="A64" s="11" t="s">
        <v>18</v>
      </c>
      <c r="B64" s="2">
        <v>70</v>
      </c>
      <c r="C64" s="2">
        <v>100</v>
      </c>
      <c r="G64" s="12"/>
      <c r="H64" s="25"/>
      <c r="I64" s="1" t="s">
        <v>19</v>
      </c>
      <c r="J64" s="4">
        <f>B23*B17*(B65-B33+C50)*O7</f>
        <v>0</v>
      </c>
      <c r="K64" s="4">
        <f>C24*B17*(B65-B33+C50)*O8</f>
        <v>0</v>
      </c>
      <c r="L64" s="4">
        <f>D25*B17*(B65-B33+C50)*O9</f>
        <v>1674</v>
      </c>
      <c r="M64" s="4">
        <f>E26*B17*(B65-B33+C50)*O10</f>
        <v>0</v>
      </c>
      <c r="N64" s="4">
        <f>B17*(C65-B33+C50)*(C23+D23+E23)*O7</f>
        <v>0</v>
      </c>
      <c r="O64" s="4">
        <f>B17*(C65-B33+C50)*(B24+D24+E24)*O8</f>
        <v>0</v>
      </c>
      <c r="P64" s="4">
        <f>B17*(C65-B33+C50)*(B25+C25+E25)*O9</f>
        <v>1853.8</v>
      </c>
      <c r="Q64" s="4">
        <f>B17*(C65-B33+C50)*(B26+C26+D26)*O10</f>
        <v>0</v>
      </c>
      <c r="R64" s="4">
        <f t="shared" si="12"/>
        <v>3527.8</v>
      </c>
      <c r="AB64" s="12"/>
    </row>
    <row r="65" spans="1:28">
      <c r="A65" s="11" t="s">
        <v>19</v>
      </c>
      <c r="B65" s="2">
        <v>120</v>
      </c>
      <c r="C65" s="2">
        <v>150</v>
      </c>
      <c r="G65" s="12"/>
      <c r="J65" s="4">
        <f>SUM(J59:J64)</f>
        <v>18711.5980452</v>
      </c>
      <c r="K65" s="4">
        <f t="shared" ref="K65:P65" si="13">SUM(K59:K64)</f>
        <v>26269.328448000004</v>
      </c>
      <c r="L65" s="4">
        <f t="shared" si="13"/>
        <v>25478.280000000006</v>
      </c>
      <c r="M65" s="4">
        <f t="shared" si="13"/>
        <v>9892.7614629800009</v>
      </c>
      <c r="N65" s="4">
        <f>SUM(N59:N64)</f>
        <v>17743.756767000003</v>
      </c>
      <c r="O65" s="4">
        <f t="shared" si="13"/>
        <v>30572.063279999998</v>
      </c>
      <c r="P65" s="4">
        <f t="shared" si="13"/>
        <v>31136.71</v>
      </c>
      <c r="Q65" s="4">
        <f>SUM(Q59:Q64)</f>
        <v>12478.588995675</v>
      </c>
      <c r="R65" s="4">
        <f>SUM(J59:Q64)</f>
        <v>172283.086998855</v>
      </c>
      <c r="AB65" s="12"/>
    </row>
    <row r="66" spans="1:28">
      <c r="A66" s="11"/>
      <c r="G66" s="12"/>
      <c r="AB66" s="12"/>
    </row>
    <row r="67" spans="1:28">
      <c r="A67" s="11"/>
      <c r="G67" s="12"/>
      <c r="I67" s="28" t="s">
        <v>51</v>
      </c>
      <c r="J67" s="28"/>
      <c r="K67" s="28"/>
      <c r="L67" s="28"/>
      <c r="M67" s="28"/>
      <c r="N67" s="28"/>
      <c r="O67" s="28"/>
      <c r="P67" s="28"/>
      <c r="Q67" s="28"/>
      <c r="S67" s="28" t="s">
        <v>52</v>
      </c>
      <c r="T67" s="28"/>
      <c r="U67" s="28"/>
      <c r="V67" s="28"/>
      <c r="W67" s="28"/>
      <c r="X67" s="28"/>
      <c r="Y67" s="28"/>
      <c r="Z67" s="28"/>
      <c r="AA67" s="28"/>
      <c r="AB67" s="12"/>
    </row>
    <row r="68" spans="1:28">
      <c r="A68" s="26" t="s">
        <v>55</v>
      </c>
      <c r="B68" s="24"/>
      <c r="G68" s="12"/>
      <c r="I68" s="1" t="s">
        <v>12</v>
      </c>
      <c r="J68" s="1" t="s">
        <v>13</v>
      </c>
      <c r="K68" s="25" t="s">
        <v>14</v>
      </c>
      <c r="L68" s="25"/>
      <c r="M68" s="25"/>
      <c r="N68" s="25"/>
      <c r="O68" s="25"/>
      <c r="P68" s="25"/>
      <c r="S68" s="1" t="s">
        <v>12</v>
      </c>
      <c r="T68" s="1" t="s">
        <v>13</v>
      </c>
      <c r="U68" s="25" t="s">
        <v>14</v>
      </c>
      <c r="V68" s="25"/>
      <c r="W68" s="25"/>
      <c r="X68" s="25"/>
      <c r="Y68" s="25"/>
      <c r="Z68" s="25"/>
      <c r="AB68" s="12"/>
    </row>
    <row r="69" spans="1:28" ht="15" customHeight="1">
      <c r="A69" s="21" t="s">
        <v>33</v>
      </c>
      <c r="B69" s="2">
        <v>20</v>
      </c>
      <c r="G69" s="12"/>
      <c r="I69" s="1"/>
      <c r="J69" s="1"/>
      <c r="K69" s="1" t="s">
        <v>4</v>
      </c>
      <c r="L69" s="1" t="s">
        <v>5</v>
      </c>
      <c r="M69" s="1" t="s">
        <v>6</v>
      </c>
      <c r="N69" s="1" t="s">
        <v>7</v>
      </c>
      <c r="O69" s="1" t="s">
        <v>8</v>
      </c>
      <c r="P69" s="1" t="s">
        <v>9</v>
      </c>
      <c r="S69" s="1"/>
      <c r="T69" s="1"/>
      <c r="U69" s="1" t="s">
        <v>4</v>
      </c>
      <c r="V69" s="1" t="s">
        <v>5</v>
      </c>
      <c r="W69" s="1" t="s">
        <v>6</v>
      </c>
      <c r="X69" s="1" t="s">
        <v>7</v>
      </c>
      <c r="Y69" s="1" t="s">
        <v>8</v>
      </c>
      <c r="Z69" s="1" t="s">
        <v>9</v>
      </c>
      <c r="AB69" s="12"/>
    </row>
    <row r="70" spans="1:28" ht="14.5" customHeight="1">
      <c r="A70" s="21"/>
      <c r="G70" s="12"/>
      <c r="I70" s="24" t="s">
        <v>0</v>
      </c>
      <c r="J70" s="6" t="s">
        <v>0</v>
      </c>
      <c r="K70" s="4">
        <f>K34*B42</f>
        <v>0</v>
      </c>
      <c r="L70" s="4">
        <f>L34*B42</f>
        <v>0</v>
      </c>
      <c r="M70" s="4">
        <f>M34*B42</f>
        <v>0</v>
      </c>
      <c r="N70" s="4">
        <f>N34*B42</f>
        <v>0</v>
      </c>
      <c r="O70" s="4">
        <f>O34*B42</f>
        <v>0</v>
      </c>
      <c r="P70" s="4">
        <f>P34*B42</f>
        <v>0</v>
      </c>
      <c r="Q70" s="4">
        <f>SUM(K70:P70)</f>
        <v>0</v>
      </c>
      <c r="S70" s="24" t="s">
        <v>0</v>
      </c>
      <c r="T70" s="6" t="s">
        <v>0</v>
      </c>
      <c r="U70" s="4">
        <f>U34*B42</f>
        <v>0</v>
      </c>
      <c r="V70" s="4">
        <f>V34*B42</f>
        <v>0</v>
      </c>
      <c r="W70" s="4">
        <f>W34*B42</f>
        <v>0</v>
      </c>
      <c r="X70" s="4">
        <f>X34*B42</f>
        <v>0</v>
      </c>
      <c r="Y70" s="4">
        <f>Y34*B42</f>
        <v>0</v>
      </c>
      <c r="Z70" s="4">
        <f>Z34*B42</f>
        <v>0</v>
      </c>
      <c r="AA70" s="4">
        <f>SUM(U70:Z70)</f>
        <v>0</v>
      </c>
      <c r="AB70" s="12"/>
    </row>
    <row r="71" spans="1:28">
      <c r="A71" s="14"/>
      <c r="G71" s="12"/>
      <c r="I71" s="24"/>
      <c r="J71" s="6" t="s">
        <v>1</v>
      </c>
      <c r="K71" s="4">
        <f>K35*C42</f>
        <v>0</v>
      </c>
      <c r="L71" s="4">
        <f>L35*C42</f>
        <v>0</v>
      </c>
      <c r="M71" s="4">
        <f>M35*C42</f>
        <v>0</v>
      </c>
      <c r="N71" s="4">
        <f>N35*C42</f>
        <v>0</v>
      </c>
      <c r="O71" s="4">
        <f>O35*C42</f>
        <v>0</v>
      </c>
      <c r="P71" s="4">
        <f>P35*C42</f>
        <v>0</v>
      </c>
      <c r="Q71" s="4">
        <f t="shared" ref="Q71:Q85" si="14">SUM(K71:P71)</f>
        <v>0</v>
      </c>
      <c r="S71" s="24"/>
      <c r="T71" s="6" t="s">
        <v>1</v>
      </c>
      <c r="U71" s="4">
        <f>U35*C42</f>
        <v>72.385053999999997</v>
      </c>
      <c r="V71" s="4">
        <f>V35*C42</f>
        <v>191.50410399999998</v>
      </c>
      <c r="W71" s="4">
        <f>W35*C42</f>
        <v>165.28734</v>
      </c>
      <c r="X71" s="4">
        <f>X35*C42</f>
        <v>234.15082000000001</v>
      </c>
      <c r="Y71" s="4">
        <f>Y35*C42</f>
        <v>226.02959999999999</v>
      </c>
      <c r="Z71" s="4">
        <f>Z35*C42</f>
        <v>217.69141999999999</v>
      </c>
      <c r="AA71" s="4">
        <f t="shared" ref="AA71:AA85" si="15">SUM(U71:Z71)</f>
        <v>1107.0483379999998</v>
      </c>
      <c r="AB71" s="12"/>
    </row>
    <row r="72" spans="1:28">
      <c r="A72" s="27" t="s">
        <v>69</v>
      </c>
      <c r="B72" s="25"/>
      <c r="C72" s="1"/>
      <c r="G72" s="12"/>
      <c r="I72" s="24"/>
      <c r="J72" s="1" t="s">
        <v>2</v>
      </c>
      <c r="K72" s="4">
        <f>K36*D42</f>
        <v>0</v>
      </c>
      <c r="L72" s="4">
        <f>L36*D42</f>
        <v>0</v>
      </c>
      <c r="M72" s="4">
        <f>M36*D42</f>
        <v>0</v>
      </c>
      <c r="N72" s="4">
        <f>N36*D42</f>
        <v>0</v>
      </c>
      <c r="O72" s="4">
        <f>O36*D42</f>
        <v>0</v>
      </c>
      <c r="P72" s="4">
        <f>P36*D42</f>
        <v>0</v>
      </c>
      <c r="Q72" s="4">
        <f>SUM(K72:P72)*D42</f>
        <v>0</v>
      </c>
      <c r="S72" s="24"/>
      <c r="T72" s="1" t="s">
        <v>2</v>
      </c>
      <c r="U72" s="4">
        <f>U36*D42</f>
        <v>65.598941999999994</v>
      </c>
      <c r="V72" s="4">
        <f>V36*D42</f>
        <v>0</v>
      </c>
      <c r="W72" s="4">
        <f>W36*D42</f>
        <v>66.127217999999999</v>
      </c>
      <c r="X72" s="4">
        <f>X36*D42</f>
        <v>0</v>
      </c>
      <c r="Y72" s="4">
        <f>Y36*D42</f>
        <v>0</v>
      </c>
      <c r="Z72" s="4">
        <f>Z36*D42</f>
        <v>0</v>
      </c>
      <c r="AA72" s="4">
        <f t="shared" si="15"/>
        <v>131.72615999999999</v>
      </c>
      <c r="AB72" s="12"/>
    </row>
    <row r="73" spans="1:28">
      <c r="A73" s="11" t="s">
        <v>70</v>
      </c>
      <c r="B73" s="25" t="s">
        <v>72</v>
      </c>
      <c r="C73" s="25"/>
      <c r="D73" s="25" t="s">
        <v>65</v>
      </c>
      <c r="E73" s="25"/>
      <c r="G73" s="12"/>
      <c r="I73" s="24"/>
      <c r="J73" s="6" t="s">
        <v>3</v>
      </c>
      <c r="K73" s="4">
        <f>K37*E42</f>
        <v>0</v>
      </c>
      <c r="L73" s="4">
        <f>L37*E42</f>
        <v>0</v>
      </c>
      <c r="M73" s="4">
        <f>M37*E42</f>
        <v>0</v>
      </c>
      <c r="N73" s="4">
        <f>N37*E42</f>
        <v>0</v>
      </c>
      <c r="O73" s="4">
        <f>O37*E42</f>
        <v>0</v>
      </c>
      <c r="P73" s="4">
        <f>P37*E42</f>
        <v>0</v>
      </c>
      <c r="Q73" s="4">
        <f t="shared" si="14"/>
        <v>0</v>
      </c>
      <c r="S73" s="24"/>
      <c r="T73" s="6" t="s">
        <v>3</v>
      </c>
      <c r="U73" s="4">
        <f>U37*E42</f>
        <v>0</v>
      </c>
      <c r="V73" s="4">
        <f>V37*E42</f>
        <v>0</v>
      </c>
      <c r="W73" s="4">
        <f>W37*E42</f>
        <v>0</v>
      </c>
      <c r="X73" s="4">
        <f>X37*E42</f>
        <v>0</v>
      </c>
      <c r="Y73" s="4">
        <f>Y37*E42</f>
        <v>0</v>
      </c>
      <c r="Z73" s="4">
        <f>Z37*E42</f>
        <v>0</v>
      </c>
      <c r="AA73" s="4">
        <f t="shared" si="15"/>
        <v>0</v>
      </c>
      <c r="AB73" s="12"/>
    </row>
    <row r="74" spans="1:28">
      <c r="A74" s="14"/>
      <c r="B74" s="1" t="s">
        <v>71</v>
      </c>
      <c r="C74" s="1" t="s">
        <v>73</v>
      </c>
      <c r="D74" s="1" t="s">
        <v>71</v>
      </c>
      <c r="E74" s="1" t="s">
        <v>73</v>
      </c>
      <c r="G74" s="12"/>
      <c r="I74" s="24" t="s">
        <v>1</v>
      </c>
      <c r="J74" s="6" t="s">
        <v>0</v>
      </c>
      <c r="K74" s="4">
        <f>K38*B43</f>
        <v>0</v>
      </c>
      <c r="L74" s="4">
        <f>L38*B43</f>
        <v>0</v>
      </c>
      <c r="M74" s="4">
        <f>M38*B43</f>
        <v>0</v>
      </c>
      <c r="N74" s="4">
        <f>N38*B43</f>
        <v>0</v>
      </c>
      <c r="O74" s="4">
        <f>O38*B43</f>
        <v>0</v>
      </c>
      <c r="P74" s="4">
        <f>P38*B43</f>
        <v>0</v>
      </c>
      <c r="Q74" s="4">
        <f t="shared" si="14"/>
        <v>0</v>
      </c>
      <c r="S74" s="24" t="s">
        <v>1</v>
      </c>
      <c r="T74" s="6" t="s">
        <v>0</v>
      </c>
      <c r="U74" s="4">
        <f>U38*B43</f>
        <v>0</v>
      </c>
      <c r="V74" s="4">
        <f>V38*B43</f>
        <v>0</v>
      </c>
      <c r="W74" s="4">
        <f>W38*B43</f>
        <v>0</v>
      </c>
      <c r="X74" s="4">
        <f>X38*B43</f>
        <v>0</v>
      </c>
      <c r="Y74" s="4">
        <f>Y38*B43</f>
        <v>0</v>
      </c>
      <c r="Z74" s="4">
        <f>Z38*B43</f>
        <v>0</v>
      </c>
      <c r="AA74" s="4">
        <f t="shared" si="15"/>
        <v>0</v>
      </c>
      <c r="AB74" s="12"/>
    </row>
    <row r="75" spans="1:28">
      <c r="A75" s="13" t="s">
        <v>1</v>
      </c>
      <c r="B75" s="2">
        <v>5</v>
      </c>
      <c r="C75" s="2">
        <v>20000</v>
      </c>
      <c r="D75" s="2">
        <v>5</v>
      </c>
      <c r="E75" s="2">
        <v>5000</v>
      </c>
      <c r="G75" s="12"/>
      <c r="I75" s="24"/>
      <c r="J75" s="6" t="s">
        <v>1</v>
      </c>
      <c r="K75" s="4">
        <f>K39*C43</f>
        <v>0</v>
      </c>
      <c r="L75" s="4">
        <f>L39*C43</f>
        <v>0</v>
      </c>
      <c r="M75" s="4">
        <f>M39*C43</f>
        <v>0</v>
      </c>
      <c r="N75" s="4">
        <f>N39*C43</f>
        <v>0</v>
      </c>
      <c r="O75" s="4">
        <f>O39*C43</f>
        <v>0</v>
      </c>
      <c r="P75" s="4">
        <f>P39*C43</f>
        <v>0</v>
      </c>
      <c r="Q75" s="4">
        <f t="shared" si="14"/>
        <v>0</v>
      </c>
      <c r="S75" s="24"/>
      <c r="T75" s="6" t="s">
        <v>1</v>
      </c>
      <c r="U75" s="4">
        <f>U39*C43</f>
        <v>0</v>
      </c>
      <c r="V75" s="4">
        <f>V39*C43</f>
        <v>0</v>
      </c>
      <c r="W75" s="4">
        <f>W39*C43</f>
        <v>0</v>
      </c>
      <c r="X75" s="4">
        <f>X39*C43</f>
        <v>0</v>
      </c>
      <c r="Y75" s="4">
        <f>Y39*C43</f>
        <v>0</v>
      </c>
      <c r="Z75" s="4">
        <f>Z39*C43</f>
        <v>0</v>
      </c>
      <c r="AA75" s="4">
        <f t="shared" si="15"/>
        <v>0</v>
      </c>
      <c r="AB75" s="12"/>
    </row>
    <row r="76" spans="1:28">
      <c r="A76" s="11" t="s">
        <v>2</v>
      </c>
      <c r="B76" s="2">
        <v>5</v>
      </c>
      <c r="C76" s="2">
        <v>18000</v>
      </c>
      <c r="D76" s="2">
        <v>5</v>
      </c>
      <c r="E76" s="2">
        <v>8000</v>
      </c>
      <c r="G76" s="12"/>
      <c r="I76" s="24"/>
      <c r="J76" s="1" t="s">
        <v>2</v>
      </c>
      <c r="K76" s="4">
        <f>K40*D43</f>
        <v>0</v>
      </c>
      <c r="L76" s="4">
        <f>L40*D43</f>
        <v>0</v>
      </c>
      <c r="M76" s="4">
        <f>M40*D43</f>
        <v>0</v>
      </c>
      <c r="N76" s="4">
        <f>N40*D43</f>
        <v>0</v>
      </c>
      <c r="O76" s="4">
        <f>O40*D43</f>
        <v>0</v>
      </c>
      <c r="P76" s="4">
        <f>P40*D43</f>
        <v>0</v>
      </c>
      <c r="Q76" s="4">
        <f t="shared" si="14"/>
        <v>0</v>
      </c>
      <c r="S76" s="24"/>
      <c r="T76" s="1" t="s">
        <v>2</v>
      </c>
      <c r="U76" s="4">
        <f>U40*D43</f>
        <v>0</v>
      </c>
      <c r="V76" s="4">
        <f>V40*D43</f>
        <v>0</v>
      </c>
      <c r="W76" s="4">
        <f>W40*D43</f>
        <v>0</v>
      </c>
      <c r="X76" s="4">
        <f>X40*D43</f>
        <v>0</v>
      </c>
      <c r="Y76" s="4">
        <f>Y40*D43</f>
        <v>0</v>
      </c>
      <c r="Z76" s="4">
        <f>Z40*D43</f>
        <v>0</v>
      </c>
      <c r="AA76" s="4">
        <f t="shared" si="15"/>
        <v>0</v>
      </c>
      <c r="AB76" s="12"/>
    </row>
    <row r="77" spans="1:28">
      <c r="A77" s="13" t="s">
        <v>3</v>
      </c>
      <c r="B77" s="2">
        <v>5</v>
      </c>
      <c r="C77" s="2">
        <v>19000</v>
      </c>
      <c r="G77" s="12"/>
      <c r="I77" s="24"/>
      <c r="J77" s="6" t="s">
        <v>3</v>
      </c>
      <c r="K77" s="4">
        <f>K41*E43</f>
        <v>0</v>
      </c>
      <c r="L77" s="4">
        <f>L41*E43</f>
        <v>0</v>
      </c>
      <c r="M77" s="4">
        <f>M41*E43</f>
        <v>0</v>
      </c>
      <c r="N77" s="4">
        <f>N41*E43</f>
        <v>0</v>
      </c>
      <c r="O77" s="4">
        <f>O41*E43</f>
        <v>0</v>
      </c>
      <c r="P77" s="4">
        <f>P41*E43</f>
        <v>0</v>
      </c>
      <c r="Q77" s="4">
        <f t="shared" si="14"/>
        <v>0</v>
      </c>
      <c r="S77" s="24"/>
      <c r="T77" s="6" t="s">
        <v>3</v>
      </c>
      <c r="U77" s="4">
        <f>U41*E43</f>
        <v>0</v>
      </c>
      <c r="V77" s="4">
        <f>V41*E43</f>
        <v>0</v>
      </c>
      <c r="W77" s="4">
        <f>W41*E43</f>
        <v>0</v>
      </c>
      <c r="X77" s="4">
        <f>X41*E43</f>
        <v>0</v>
      </c>
      <c r="Y77" s="4">
        <f>Y41*E43</f>
        <v>0</v>
      </c>
      <c r="Z77" s="4">
        <f>Z41*E43</f>
        <v>0</v>
      </c>
      <c r="AA77" s="4">
        <f t="shared" si="15"/>
        <v>0</v>
      </c>
      <c r="AB77" s="12"/>
    </row>
    <row r="78" spans="1:28" ht="15" thickBot="1">
      <c r="A78" s="15"/>
      <c r="B78" s="16"/>
      <c r="C78" s="16"/>
      <c r="D78" s="16"/>
      <c r="E78" s="16"/>
      <c r="F78" s="16"/>
      <c r="G78" s="17"/>
      <c r="I78" s="25" t="s">
        <v>2</v>
      </c>
      <c r="J78" s="6" t="s">
        <v>0</v>
      </c>
      <c r="K78" s="4">
        <f>K42*B44</f>
        <v>0</v>
      </c>
      <c r="L78" s="4">
        <f>L42*B44</f>
        <v>0</v>
      </c>
      <c r="M78" s="4">
        <f>M42*B44</f>
        <v>0</v>
      </c>
      <c r="N78" s="4">
        <f>N42*B44</f>
        <v>0</v>
      </c>
      <c r="O78" s="4">
        <f>O42*B44</f>
        <v>0</v>
      </c>
      <c r="P78" s="4">
        <f>P42*B44</f>
        <v>0</v>
      </c>
      <c r="Q78" s="4">
        <f t="shared" si="14"/>
        <v>0</v>
      </c>
      <c r="S78" s="25" t="s">
        <v>2</v>
      </c>
      <c r="T78" s="6" t="s">
        <v>0</v>
      </c>
      <c r="U78" s="4">
        <f>U42*B44</f>
        <v>0</v>
      </c>
      <c r="V78" s="4">
        <f>V42*B44</f>
        <v>0</v>
      </c>
      <c r="W78" s="4">
        <f>W42*B44</f>
        <v>0</v>
      </c>
      <c r="X78" s="4">
        <f>X42*B44</f>
        <v>0</v>
      </c>
      <c r="Y78" s="4">
        <f>Y42*B44</f>
        <v>0</v>
      </c>
      <c r="Z78" s="4">
        <f>Z42*B44</f>
        <v>0</v>
      </c>
      <c r="AA78" s="4">
        <f>SUM(U78:Z78)</f>
        <v>0</v>
      </c>
      <c r="AB78" s="12"/>
    </row>
    <row r="79" spans="1:28">
      <c r="H79" s="14"/>
      <c r="I79" s="25"/>
      <c r="J79" s="6" t="s">
        <v>1</v>
      </c>
      <c r="K79" s="4">
        <f>K43*C44</f>
        <v>0</v>
      </c>
      <c r="L79" s="4">
        <f>L43*C44</f>
        <v>0</v>
      </c>
      <c r="M79" s="4">
        <f>M43*C44</f>
        <v>0</v>
      </c>
      <c r="N79" s="4">
        <f>N43*C44</f>
        <v>24.925096499999999</v>
      </c>
      <c r="O79" s="4">
        <f>O43*C44</f>
        <v>0</v>
      </c>
      <c r="P79" s="4">
        <f>P43*C44</f>
        <v>0</v>
      </c>
      <c r="Q79" s="4">
        <f t="shared" si="14"/>
        <v>24.925096499999999</v>
      </c>
      <c r="S79" s="25"/>
      <c r="T79" s="6" t="s">
        <v>1</v>
      </c>
      <c r="U79" s="4">
        <f>U43*C44</f>
        <v>0</v>
      </c>
      <c r="V79" s="4">
        <f>V43*C44</f>
        <v>0</v>
      </c>
      <c r="W79" s="4">
        <f>W43*C44</f>
        <v>0</v>
      </c>
      <c r="X79" s="4">
        <f>X43*C44</f>
        <v>0</v>
      </c>
      <c r="Y79" s="4">
        <f>Y43*C44</f>
        <v>0</v>
      </c>
      <c r="Z79" s="4">
        <f>Z43*C44</f>
        <v>0</v>
      </c>
      <c r="AA79" s="4">
        <f t="shared" si="15"/>
        <v>0</v>
      </c>
      <c r="AB79" s="12"/>
    </row>
    <row r="80" spans="1:28">
      <c r="H80" s="14"/>
      <c r="I80" s="25"/>
      <c r="J80" s="1" t="s">
        <v>2</v>
      </c>
      <c r="K80" s="4">
        <f>K44*D44</f>
        <v>0</v>
      </c>
      <c r="L80" s="4">
        <f>L44*D44</f>
        <v>0</v>
      </c>
      <c r="M80" s="4">
        <f>M44*D44</f>
        <v>0</v>
      </c>
      <c r="N80" s="4">
        <f>N44*D44</f>
        <v>0</v>
      </c>
      <c r="O80" s="4">
        <f>O44*D44</f>
        <v>0</v>
      </c>
      <c r="P80" s="4">
        <f>P44*D44</f>
        <v>0</v>
      </c>
      <c r="Q80" s="4">
        <f t="shared" si="14"/>
        <v>0</v>
      </c>
      <c r="S80" s="25"/>
      <c r="T80" s="1" t="s">
        <v>2</v>
      </c>
      <c r="U80" s="4">
        <f>U44*D44</f>
        <v>0</v>
      </c>
      <c r="V80" s="4">
        <f>V44*D44</f>
        <v>0</v>
      </c>
      <c r="W80" s="4">
        <f>W44*D44</f>
        <v>0</v>
      </c>
      <c r="X80" s="4">
        <f>X44*D44</f>
        <v>0</v>
      </c>
      <c r="Y80" s="4">
        <f>Y44*D44</f>
        <v>0</v>
      </c>
      <c r="Z80" s="4">
        <f>Z44*D44</f>
        <v>0</v>
      </c>
      <c r="AA80" s="4">
        <f t="shared" si="15"/>
        <v>0</v>
      </c>
      <c r="AB80" s="12"/>
    </row>
    <row r="81" spans="8:28">
      <c r="H81" s="14"/>
      <c r="I81" s="25"/>
      <c r="J81" s="6" t="s">
        <v>3</v>
      </c>
      <c r="K81" s="4">
        <f>K45*E44</f>
        <v>0</v>
      </c>
      <c r="L81" s="4">
        <f>L45*E44</f>
        <v>0</v>
      </c>
      <c r="M81" s="4">
        <f>M45*E44</f>
        <v>0</v>
      </c>
      <c r="N81" s="4">
        <f>N45*E44</f>
        <v>0</v>
      </c>
      <c r="O81" s="4">
        <f>O45*E44</f>
        <v>0</v>
      </c>
      <c r="P81" s="4">
        <f>P45*E44</f>
        <v>0</v>
      </c>
      <c r="Q81" s="4">
        <f t="shared" si="14"/>
        <v>0</v>
      </c>
      <c r="S81" s="25"/>
      <c r="T81" s="6" t="s">
        <v>3</v>
      </c>
      <c r="U81" s="4">
        <f>U45*E44</f>
        <v>0</v>
      </c>
      <c r="V81" s="4">
        <f>V45*E44</f>
        <v>0</v>
      </c>
      <c r="W81" s="4">
        <f>W45*E44</f>
        <v>0</v>
      </c>
      <c r="X81" s="4">
        <f>X45*E44</f>
        <v>0</v>
      </c>
      <c r="Y81" s="4">
        <f>Y45*E44</f>
        <v>0</v>
      </c>
      <c r="Z81" s="4">
        <f>Z45*E44</f>
        <v>0</v>
      </c>
      <c r="AA81" s="4">
        <f t="shared" si="15"/>
        <v>0</v>
      </c>
      <c r="AB81" s="12"/>
    </row>
    <row r="82" spans="8:28">
      <c r="H82" s="14"/>
      <c r="I82" s="24" t="s">
        <v>3</v>
      </c>
      <c r="J82" s="6" t="s">
        <v>0</v>
      </c>
      <c r="K82" s="4">
        <f>K46*B45</f>
        <v>0</v>
      </c>
      <c r="L82" s="4">
        <f>L46*B45</f>
        <v>0</v>
      </c>
      <c r="M82" s="4">
        <f>M46*B45</f>
        <v>0</v>
      </c>
      <c r="N82" s="4">
        <f>N46*B45</f>
        <v>0</v>
      </c>
      <c r="O82" s="4">
        <f>O46*B45</f>
        <v>0</v>
      </c>
      <c r="P82" s="4">
        <f>P46*B45</f>
        <v>0</v>
      </c>
      <c r="Q82" s="4">
        <f>SUM(K82:P82)</f>
        <v>0</v>
      </c>
      <c r="S82" s="24" t="s">
        <v>3</v>
      </c>
      <c r="T82" s="6" t="s">
        <v>0</v>
      </c>
      <c r="U82" s="4">
        <f>U46*B45</f>
        <v>0</v>
      </c>
      <c r="V82" s="4">
        <f>V46*B45</f>
        <v>0</v>
      </c>
      <c r="W82" s="4">
        <f>W46*B45</f>
        <v>0</v>
      </c>
      <c r="X82" s="4">
        <f>X46*B45</f>
        <v>0</v>
      </c>
      <c r="Y82" s="4">
        <f>Y46*B45</f>
        <v>0</v>
      </c>
      <c r="Z82" s="4">
        <f>Z46*B45</f>
        <v>0</v>
      </c>
      <c r="AA82" s="4">
        <f t="shared" si="15"/>
        <v>0</v>
      </c>
      <c r="AB82" s="12"/>
    </row>
    <row r="83" spans="8:28">
      <c r="H83" s="14"/>
      <c r="I83" s="24"/>
      <c r="J83" s="6" t="s">
        <v>1</v>
      </c>
      <c r="K83" s="4">
        <f>K47*C45</f>
        <v>0</v>
      </c>
      <c r="L83" s="4">
        <f>L47*C45</f>
        <v>0</v>
      </c>
      <c r="M83" s="4">
        <f>M47*C45</f>
        <v>0</v>
      </c>
      <c r="N83" s="4">
        <f>N47*C45</f>
        <v>0</v>
      </c>
      <c r="O83" s="4">
        <f>O47*C45</f>
        <v>0</v>
      </c>
      <c r="P83" s="4">
        <f>P47*C45</f>
        <v>0</v>
      </c>
      <c r="Q83" s="4">
        <f t="shared" si="14"/>
        <v>0</v>
      </c>
      <c r="S83" s="24"/>
      <c r="T83" s="6" t="s">
        <v>1</v>
      </c>
      <c r="U83" s="4">
        <f>U47*C45</f>
        <v>0</v>
      </c>
      <c r="V83" s="4">
        <f>V47*C45</f>
        <v>0</v>
      </c>
      <c r="W83" s="4">
        <f>W47*C45</f>
        <v>0</v>
      </c>
      <c r="X83" s="4">
        <f>X47*C45</f>
        <v>0</v>
      </c>
      <c r="Y83" s="4">
        <f>Y47*C45</f>
        <v>0</v>
      </c>
      <c r="Z83" s="4">
        <f>Z47*C45</f>
        <v>0</v>
      </c>
      <c r="AA83" s="4">
        <f t="shared" si="15"/>
        <v>0</v>
      </c>
      <c r="AB83" s="12"/>
    </row>
    <row r="84" spans="8:28">
      <c r="H84" s="14"/>
      <c r="I84" s="24"/>
      <c r="J84" s="1" t="s">
        <v>2</v>
      </c>
      <c r="K84" s="4">
        <f>K48*D45</f>
        <v>0</v>
      </c>
      <c r="L84" s="4">
        <f>L48*D45</f>
        <v>0</v>
      </c>
      <c r="M84" s="4">
        <f>M48*D45</f>
        <v>0</v>
      </c>
      <c r="N84" s="4">
        <f>N48*D45</f>
        <v>0</v>
      </c>
      <c r="O84" s="4">
        <f>O48*D45</f>
        <v>0</v>
      </c>
      <c r="P84" s="4">
        <f>P48*D45</f>
        <v>0</v>
      </c>
      <c r="Q84" s="4">
        <f t="shared" si="14"/>
        <v>0</v>
      </c>
      <c r="S84" s="24"/>
      <c r="T84" s="1" t="s">
        <v>2</v>
      </c>
      <c r="U84" s="4">
        <f>U48*D45</f>
        <v>89.219709999999992</v>
      </c>
      <c r="V84" s="4">
        <f>V48*D45</f>
        <v>153.16898750000001</v>
      </c>
      <c r="W84" s="4">
        <f>W48*D45</f>
        <v>146.99431749999999</v>
      </c>
      <c r="X84" s="4">
        <f>X48*D45</f>
        <v>0</v>
      </c>
      <c r="Y84" s="4">
        <f>Y48*D45</f>
        <v>177.1419975</v>
      </c>
      <c r="Z84" s="4">
        <f>Z48*D45</f>
        <v>327.42075</v>
      </c>
      <c r="AA84" s="4">
        <f t="shared" si="15"/>
        <v>893.9457625</v>
      </c>
      <c r="AB84" s="12"/>
    </row>
    <row r="85" spans="8:28">
      <c r="H85" s="14"/>
      <c r="I85" s="24"/>
      <c r="J85" s="6" t="s">
        <v>3</v>
      </c>
      <c r="K85" s="4">
        <f>K49*E45</f>
        <v>0</v>
      </c>
      <c r="L85" s="4">
        <f>L49*E45</f>
        <v>0</v>
      </c>
      <c r="M85" s="4">
        <f>M49*E45</f>
        <v>0</v>
      </c>
      <c r="N85" s="4">
        <f>N49*E45</f>
        <v>0</v>
      </c>
      <c r="O85" s="4">
        <f>O49*E45</f>
        <v>0</v>
      </c>
      <c r="P85" s="4">
        <f>P49*E45</f>
        <v>0</v>
      </c>
      <c r="Q85" s="4">
        <f t="shared" si="14"/>
        <v>0</v>
      </c>
      <c r="S85" s="24"/>
      <c r="T85" s="6" t="s">
        <v>3</v>
      </c>
      <c r="U85" s="4">
        <f>U49*E45</f>
        <v>0</v>
      </c>
      <c r="V85" s="4">
        <f>V49*E45</f>
        <v>0</v>
      </c>
      <c r="W85" s="4">
        <f>W49*E45</f>
        <v>0</v>
      </c>
      <c r="X85" s="4">
        <f>X49*E45</f>
        <v>0</v>
      </c>
      <c r="Y85" s="4">
        <f>Y49*E45</f>
        <v>0</v>
      </c>
      <c r="Z85" s="4">
        <f>Z49*E45</f>
        <v>0</v>
      </c>
      <c r="AA85" s="4">
        <f t="shared" si="15"/>
        <v>0</v>
      </c>
      <c r="AB85" s="12"/>
    </row>
    <row r="86" spans="8:28">
      <c r="H86" s="14"/>
      <c r="K86" s="4">
        <f t="shared" ref="K86" si="16">K50</f>
        <v>0</v>
      </c>
      <c r="L86" s="4">
        <f t="shared" ref="L86:P86" si="17">SUM(L70:L85)</f>
        <v>0</v>
      </c>
      <c r="M86" s="4">
        <f>SUM(M70:M85)</f>
        <v>0</v>
      </c>
      <c r="N86" s="4">
        <f t="shared" si="17"/>
        <v>24.925096499999999</v>
      </c>
      <c r="O86" s="4">
        <f t="shared" si="17"/>
        <v>0</v>
      </c>
      <c r="P86" s="4">
        <f t="shared" si="17"/>
        <v>0</v>
      </c>
      <c r="Q86" s="4">
        <f>SUM(K70:P85)</f>
        <v>24.925096499999999</v>
      </c>
      <c r="U86" s="4">
        <f>SUM(U70:U85)</f>
        <v>227.20370599999998</v>
      </c>
      <c r="V86" s="4">
        <f t="shared" ref="V86:Z86" si="18">SUM(V70:V85)</f>
        <v>344.6730915</v>
      </c>
      <c r="W86" s="4">
        <f t="shared" si="18"/>
        <v>378.40887550000002</v>
      </c>
      <c r="X86" s="4">
        <f t="shared" si="18"/>
        <v>234.15082000000001</v>
      </c>
      <c r="Y86" s="4">
        <f>SUM(Y70:Y85)</f>
        <v>403.17159749999996</v>
      </c>
      <c r="Z86" s="4">
        <f t="shared" si="18"/>
        <v>545.11216999999999</v>
      </c>
      <c r="AA86" s="4">
        <f>SUM(U70:Z85)</f>
        <v>2132.7202605000002</v>
      </c>
      <c r="AB86" s="12"/>
    </row>
    <row r="87" spans="8:28" ht="15" thickBot="1">
      <c r="H87" s="15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7"/>
    </row>
  </sheetData>
  <mergeCells count="67">
    <mergeCell ref="AF5:AH5"/>
    <mergeCell ref="A1:B1"/>
    <mergeCell ref="A4:G4"/>
    <mergeCell ref="B5:G5"/>
    <mergeCell ref="J5:O5"/>
    <mergeCell ref="T5:Y5"/>
    <mergeCell ref="I2:J2"/>
    <mergeCell ref="I4:P4"/>
    <mergeCell ref="S4:Z4"/>
    <mergeCell ref="A13:B13"/>
    <mergeCell ref="I13:O13"/>
    <mergeCell ref="S13:Y13"/>
    <mergeCell ref="AC13:AI13"/>
    <mergeCell ref="J14:O14"/>
    <mergeCell ref="T14:Y14"/>
    <mergeCell ref="AD14:AI14"/>
    <mergeCell ref="A20:E20"/>
    <mergeCell ref="B21:E21"/>
    <mergeCell ref="I22:O22"/>
    <mergeCell ref="S22:Y22"/>
    <mergeCell ref="AC22:AI22"/>
    <mergeCell ref="A39:E39"/>
    <mergeCell ref="B40:E40"/>
    <mergeCell ref="I42:I45"/>
    <mergeCell ref="S42:S45"/>
    <mergeCell ref="A29:B29"/>
    <mergeCell ref="I31:P31"/>
    <mergeCell ref="S31:Z31"/>
    <mergeCell ref="K32:P32"/>
    <mergeCell ref="U32:Z32"/>
    <mergeCell ref="I34:I37"/>
    <mergeCell ref="S34:S37"/>
    <mergeCell ref="A35:B35"/>
    <mergeCell ref="I46:I49"/>
    <mergeCell ref="A48:B48"/>
    <mergeCell ref="C48:D49"/>
    <mergeCell ref="A53:B53"/>
    <mergeCell ref="H53:I53"/>
    <mergeCell ref="I82:I85"/>
    <mergeCell ref="S82:S85"/>
    <mergeCell ref="A68:B68"/>
    <mergeCell ref="K68:P68"/>
    <mergeCell ref="S67:AA67"/>
    <mergeCell ref="A72:B72"/>
    <mergeCell ref="B73:C73"/>
    <mergeCell ref="D73:E73"/>
    <mergeCell ref="I67:Q67"/>
    <mergeCell ref="H55:R55"/>
    <mergeCell ref="H59:H61"/>
    <mergeCell ref="B61:C61"/>
    <mergeCell ref="H62:H64"/>
    <mergeCell ref="AG11:AH11"/>
    <mergeCell ref="I74:I77"/>
    <mergeCell ref="S74:S77"/>
    <mergeCell ref="I78:I81"/>
    <mergeCell ref="S78:S81"/>
    <mergeCell ref="J56:M56"/>
    <mergeCell ref="N56:Q56"/>
    <mergeCell ref="S46:S49"/>
    <mergeCell ref="I38:I41"/>
    <mergeCell ref="S38:S41"/>
    <mergeCell ref="J23:O23"/>
    <mergeCell ref="T23:Y23"/>
    <mergeCell ref="AD23:AI23"/>
    <mergeCell ref="U68:Z68"/>
    <mergeCell ref="I70:I73"/>
    <mergeCell ref="S70:S7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CCBF-F629-45FE-93EA-609A6C50925D}">
  <dimension ref="A1:AK87"/>
  <sheetViews>
    <sheetView topLeftCell="E26" zoomScale="85" zoomScaleNormal="85" workbookViewId="0">
      <selection activeCell="AP44" sqref="AP44"/>
    </sheetView>
  </sheetViews>
  <sheetFormatPr defaultRowHeight="14.5"/>
  <cols>
    <col min="1" max="1" width="15.6328125" style="2" customWidth="1"/>
    <col min="2" max="2" width="22.26953125" style="2" customWidth="1"/>
    <col min="3" max="3" width="14.6328125" style="2" customWidth="1"/>
    <col min="4" max="4" width="12.81640625" style="2" customWidth="1"/>
    <col min="5" max="5" width="12.08984375" style="2" customWidth="1"/>
    <col min="6" max="6" width="8.7265625" style="2"/>
    <col min="7" max="7" width="10.08984375" style="2" customWidth="1"/>
    <col min="8" max="8" width="12.81640625" style="2" customWidth="1"/>
    <col min="9" max="9" width="11.36328125" style="2" customWidth="1"/>
    <col min="10" max="10" width="15.54296875" style="2" customWidth="1"/>
    <col min="11" max="11" width="11.26953125" style="2" customWidth="1"/>
    <col min="12" max="12" width="11.90625" style="2" customWidth="1"/>
    <col min="13" max="13" width="11" style="2" customWidth="1"/>
    <col min="14" max="14" width="10.26953125" style="2" customWidth="1"/>
    <col min="15" max="15" width="11" style="2" customWidth="1"/>
    <col min="16" max="16" width="11.08984375" style="2" customWidth="1"/>
    <col min="17" max="18" width="11" style="2" customWidth="1"/>
    <col min="19" max="19" width="11.54296875" style="2" customWidth="1"/>
    <col min="20" max="20" width="12.453125" style="2" customWidth="1"/>
    <col min="21" max="21" width="13.7265625" style="2" customWidth="1"/>
    <col min="22" max="22" width="12.81640625" style="2" customWidth="1"/>
    <col min="23" max="23" width="11.90625" style="2" customWidth="1"/>
    <col min="24" max="24" width="10.90625" style="2" customWidth="1"/>
    <col min="25" max="25" width="11.1796875" style="2" customWidth="1"/>
    <col min="26" max="26" width="10.90625" style="2" customWidth="1"/>
    <col min="27" max="28" width="8.7265625" style="2"/>
    <col min="29" max="29" width="12.6328125" style="2" customWidth="1"/>
    <col min="30" max="30" width="14" style="2" customWidth="1"/>
    <col min="31" max="31" width="11.54296875" style="2" customWidth="1"/>
    <col min="32" max="32" width="12.6328125" style="2" customWidth="1"/>
    <col min="33" max="33" width="14.1796875" style="2" customWidth="1"/>
    <col min="34" max="34" width="15.453125" style="2" customWidth="1"/>
    <col min="35" max="35" width="12.36328125" style="2" customWidth="1"/>
    <col min="36" max="16384" width="8.7265625" style="2"/>
  </cols>
  <sheetData>
    <row r="1" spans="1:37" ht="26.5" thickBot="1">
      <c r="A1" s="34" t="s">
        <v>68</v>
      </c>
      <c r="B1" s="34"/>
    </row>
    <row r="2" spans="1:37" ht="21.5" thickBot="1">
      <c r="I2" s="40" t="s">
        <v>75</v>
      </c>
      <c r="J2" s="31"/>
    </row>
    <row r="3" spans="1:37" ht="21.5" thickBot="1">
      <c r="A3" s="22" t="s">
        <v>78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0"/>
    </row>
    <row r="4" spans="1:37">
      <c r="A4" s="35" t="s">
        <v>10</v>
      </c>
      <c r="B4" s="36"/>
      <c r="C4" s="36"/>
      <c r="D4" s="36"/>
      <c r="E4" s="36"/>
      <c r="F4" s="36"/>
      <c r="G4" s="37"/>
      <c r="I4" s="32" t="s">
        <v>34</v>
      </c>
      <c r="J4" s="28"/>
      <c r="K4" s="28"/>
      <c r="L4" s="28"/>
      <c r="M4" s="28"/>
      <c r="N4" s="28"/>
      <c r="O4" s="28"/>
      <c r="P4" s="28"/>
      <c r="S4" s="28" t="s">
        <v>40</v>
      </c>
      <c r="T4" s="28"/>
      <c r="U4" s="28"/>
      <c r="V4" s="28"/>
      <c r="W4" s="28"/>
      <c r="X4" s="28"/>
      <c r="Y4" s="28"/>
      <c r="Z4" s="28"/>
      <c r="AK4" s="12"/>
    </row>
    <row r="5" spans="1:37">
      <c r="A5" s="11" t="s">
        <v>15</v>
      </c>
      <c r="B5" s="25" t="s">
        <v>14</v>
      </c>
      <c r="C5" s="25"/>
      <c r="D5" s="25"/>
      <c r="E5" s="25"/>
      <c r="F5" s="25"/>
      <c r="G5" s="38"/>
      <c r="I5" s="11" t="s">
        <v>15</v>
      </c>
      <c r="J5" s="39" t="s">
        <v>14</v>
      </c>
      <c r="K5" s="39"/>
      <c r="L5" s="39"/>
      <c r="M5" s="39"/>
      <c r="N5" s="39"/>
      <c r="O5" s="39"/>
      <c r="S5" s="1" t="s">
        <v>15</v>
      </c>
      <c r="T5" s="25" t="s">
        <v>14</v>
      </c>
      <c r="U5" s="25"/>
      <c r="V5" s="25"/>
      <c r="W5" s="25"/>
      <c r="X5" s="25"/>
      <c r="Y5" s="25"/>
      <c r="AF5" s="28" t="s">
        <v>77</v>
      </c>
      <c r="AG5" s="28"/>
      <c r="AH5" s="28"/>
      <c r="AK5" s="12"/>
    </row>
    <row r="6" spans="1:37">
      <c r="A6" s="11"/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9" t="s">
        <v>9</v>
      </c>
      <c r="I6" s="11"/>
      <c r="J6" s="1" t="s">
        <v>4</v>
      </c>
      <c r="K6" s="1" t="s">
        <v>5</v>
      </c>
      <c r="L6" s="1" t="s">
        <v>6</v>
      </c>
      <c r="M6" s="1" t="s">
        <v>7</v>
      </c>
      <c r="N6" s="1" t="s">
        <v>8</v>
      </c>
      <c r="O6" s="1" t="s">
        <v>9</v>
      </c>
      <c r="P6" s="1"/>
      <c r="Q6" s="1"/>
      <c r="R6" s="1"/>
      <c r="S6" s="1"/>
      <c r="T6" s="1" t="s">
        <v>4</v>
      </c>
      <c r="U6" s="1" t="s">
        <v>5</v>
      </c>
      <c r="V6" s="1" t="s">
        <v>6</v>
      </c>
      <c r="W6" s="1" t="s">
        <v>7</v>
      </c>
      <c r="X6" s="1" t="s">
        <v>8</v>
      </c>
      <c r="Y6" s="1" t="s">
        <v>9</v>
      </c>
      <c r="AD6" s="18" t="s">
        <v>28</v>
      </c>
      <c r="AG6" s="1" t="s">
        <v>64</v>
      </c>
      <c r="AH6" s="1" t="s">
        <v>65</v>
      </c>
      <c r="AK6" s="12"/>
    </row>
    <row r="7" spans="1:37">
      <c r="A7" s="13" t="s">
        <v>0</v>
      </c>
      <c r="B7" s="2">
        <v>100</v>
      </c>
      <c r="C7" s="2">
        <v>150</v>
      </c>
      <c r="D7" s="2">
        <v>135</v>
      </c>
      <c r="E7" s="2">
        <v>83</v>
      </c>
      <c r="F7" s="2">
        <v>120</v>
      </c>
      <c r="G7" s="12">
        <v>230</v>
      </c>
      <c r="I7" s="13" t="s">
        <v>0</v>
      </c>
      <c r="J7" s="3">
        <v>100</v>
      </c>
      <c r="K7" s="3">
        <v>141.13761</v>
      </c>
      <c r="L7" s="3">
        <v>96.042195000000007</v>
      </c>
      <c r="M7" s="3">
        <v>83</v>
      </c>
      <c r="N7" s="3">
        <v>117.33336</v>
      </c>
      <c r="O7" s="3">
        <v>0</v>
      </c>
      <c r="P7" s="4">
        <f>SUM(J7:O7)</f>
        <v>537.51316499999996</v>
      </c>
      <c r="S7" s="6" t="s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f>SUM(T7:Y7)</f>
        <v>0</v>
      </c>
      <c r="AA7" s="2" t="s">
        <v>67</v>
      </c>
      <c r="AC7" s="6" t="s">
        <v>0</v>
      </c>
      <c r="AD7" s="4">
        <f>B54</f>
        <v>0</v>
      </c>
      <c r="AF7" s="6" t="s">
        <v>0</v>
      </c>
      <c r="AK7" s="12"/>
    </row>
    <row r="8" spans="1:37">
      <c r="A8" s="13" t="s">
        <v>1</v>
      </c>
      <c r="B8" s="41">
        <v>125</v>
      </c>
      <c r="C8" s="41">
        <v>183</v>
      </c>
      <c r="D8" s="41">
        <v>40</v>
      </c>
      <c r="E8" s="41">
        <v>175</v>
      </c>
      <c r="F8" s="41">
        <v>250</v>
      </c>
      <c r="G8" s="42">
        <v>49</v>
      </c>
      <c r="H8" s="2" t="s">
        <v>59</v>
      </c>
      <c r="I8" s="13" t="s">
        <v>1</v>
      </c>
      <c r="J8" s="3">
        <v>125</v>
      </c>
      <c r="K8" s="3">
        <v>183</v>
      </c>
      <c r="L8" s="3">
        <v>40</v>
      </c>
      <c r="M8" s="3">
        <v>175</v>
      </c>
      <c r="N8" s="3">
        <v>250</v>
      </c>
      <c r="O8" s="3">
        <v>49</v>
      </c>
      <c r="P8" s="4">
        <f t="shared" ref="P8" si="0">SUM(J8:O8)</f>
        <v>822</v>
      </c>
      <c r="S8" s="6" t="s">
        <v>1</v>
      </c>
      <c r="T8" s="3">
        <v>22</v>
      </c>
      <c r="U8" s="3">
        <v>22</v>
      </c>
      <c r="V8" s="3">
        <v>22</v>
      </c>
      <c r="W8" s="3">
        <v>22</v>
      </c>
      <c r="X8" s="3">
        <v>22</v>
      </c>
      <c r="Y8" s="3">
        <v>22</v>
      </c>
      <c r="Z8" s="4">
        <f t="shared" ref="Z8" si="1">SUM(T8:Y8)</f>
        <v>132</v>
      </c>
      <c r="AA8" s="2" t="s">
        <v>67</v>
      </c>
      <c r="AC8" s="6" t="s">
        <v>1</v>
      </c>
      <c r="AD8" s="4">
        <f>B55+B75*AG8+D75*AH8</f>
        <v>22</v>
      </c>
      <c r="AF8" s="6" t="s">
        <v>1</v>
      </c>
      <c r="AG8" s="3">
        <v>1</v>
      </c>
      <c r="AH8" s="3">
        <v>1</v>
      </c>
      <c r="AK8" s="12"/>
    </row>
    <row r="9" spans="1:37">
      <c r="A9" s="11" t="s">
        <v>2</v>
      </c>
      <c r="B9" s="2">
        <v>95</v>
      </c>
      <c r="C9" s="2">
        <v>195</v>
      </c>
      <c r="D9" s="2">
        <v>242</v>
      </c>
      <c r="E9" s="2">
        <v>111</v>
      </c>
      <c r="F9" s="2">
        <v>70</v>
      </c>
      <c r="G9" s="12">
        <v>124</v>
      </c>
      <c r="I9" s="11" t="s">
        <v>2</v>
      </c>
      <c r="J9" s="3">
        <v>95</v>
      </c>
      <c r="K9" s="3">
        <v>195</v>
      </c>
      <c r="L9" s="3">
        <v>242</v>
      </c>
      <c r="M9" s="3">
        <v>111</v>
      </c>
      <c r="N9" s="3">
        <v>70</v>
      </c>
      <c r="O9" s="3">
        <v>124</v>
      </c>
      <c r="P9" s="4">
        <f>SUM(J9:O9)</f>
        <v>837</v>
      </c>
      <c r="S9" s="1" t="s">
        <v>2</v>
      </c>
      <c r="T9" s="3">
        <v>20</v>
      </c>
      <c r="U9" s="3">
        <v>20</v>
      </c>
      <c r="V9" s="3">
        <v>20</v>
      </c>
      <c r="W9" s="3">
        <v>20</v>
      </c>
      <c r="X9" s="3">
        <v>20</v>
      </c>
      <c r="Y9" s="3">
        <v>20</v>
      </c>
      <c r="Z9" s="4">
        <f>SUM(T9:Y9)</f>
        <v>120</v>
      </c>
      <c r="AA9" s="2" t="s">
        <v>67</v>
      </c>
      <c r="AC9" s="1" t="s">
        <v>2</v>
      </c>
      <c r="AD9" s="4">
        <f>B56+B76*AG9+D76*AH9</f>
        <v>20</v>
      </c>
      <c r="AF9" s="1" t="s">
        <v>2</v>
      </c>
      <c r="AG9" s="3">
        <v>0</v>
      </c>
      <c r="AH9" s="3">
        <v>0</v>
      </c>
      <c r="AK9" s="12"/>
    </row>
    <row r="10" spans="1:37">
      <c r="A10" s="13" t="s">
        <v>3</v>
      </c>
      <c r="B10" s="2">
        <v>160</v>
      </c>
      <c r="C10" s="2">
        <v>99</v>
      </c>
      <c r="D10" s="2">
        <v>55</v>
      </c>
      <c r="E10" s="2">
        <v>96</v>
      </c>
      <c r="F10" s="2">
        <v>115</v>
      </c>
      <c r="G10" s="12">
        <v>80</v>
      </c>
      <c r="I10" s="13" t="s">
        <v>3</v>
      </c>
      <c r="J10" s="3">
        <v>91.591031999999998</v>
      </c>
      <c r="K10" s="3">
        <v>54.549621000000002</v>
      </c>
      <c r="L10" s="3">
        <v>53.608438999999997</v>
      </c>
      <c r="M10" s="3">
        <v>63.167403999999998</v>
      </c>
      <c r="N10" s="3">
        <v>60.570346000000001</v>
      </c>
      <c r="O10" s="3">
        <v>0</v>
      </c>
      <c r="P10" s="4">
        <f>SUM(J10:O10)</f>
        <v>323.48684200000002</v>
      </c>
      <c r="S10" s="6" t="s">
        <v>3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f>SUM(T10:Y10)</f>
        <v>0</v>
      </c>
      <c r="AA10" s="2" t="s">
        <v>67</v>
      </c>
      <c r="AC10" s="6" t="s">
        <v>3</v>
      </c>
      <c r="AD10" s="4">
        <f>B57+B77*AG10</f>
        <v>0</v>
      </c>
      <c r="AF10" s="6" t="s">
        <v>3</v>
      </c>
      <c r="AG10" s="3">
        <v>0</v>
      </c>
      <c r="AK10" s="12"/>
    </row>
    <row r="11" spans="1:37">
      <c r="A11" s="14"/>
      <c r="G11" s="12"/>
      <c r="I11" s="14"/>
      <c r="J11" s="4">
        <f>SUM(J7:J10)</f>
        <v>411.59103199999998</v>
      </c>
      <c r="K11" s="4">
        <f t="shared" ref="K11:O11" si="2">SUM(K7:K10)</f>
        <v>573.687231</v>
      </c>
      <c r="L11" s="4">
        <f t="shared" si="2"/>
        <v>431.65063399999997</v>
      </c>
      <c r="M11" s="4">
        <f t="shared" si="2"/>
        <v>432.16740399999998</v>
      </c>
      <c r="N11" s="4">
        <f>SUM(N7:N10)</f>
        <v>497.90370599999994</v>
      </c>
      <c r="O11" s="4">
        <f t="shared" si="2"/>
        <v>173</v>
      </c>
      <c r="P11" s="4">
        <f>SUM(J7:O10)</f>
        <v>2520.0000069999996</v>
      </c>
      <c r="S11" s="1"/>
      <c r="T11" s="4">
        <f>SUM(T7:T10)</f>
        <v>42</v>
      </c>
      <c r="U11" s="4">
        <f t="shared" ref="U11:W11" si="3">SUM(U7:U10)</f>
        <v>42</v>
      </c>
      <c r="V11" s="4">
        <f t="shared" si="3"/>
        <v>42</v>
      </c>
      <c r="W11" s="4">
        <f t="shared" si="3"/>
        <v>42</v>
      </c>
      <c r="X11" s="4">
        <f>SUM(X7:X10)</f>
        <v>42</v>
      </c>
      <c r="Y11" s="4">
        <f>SUM(Y7:Y10)</f>
        <v>42</v>
      </c>
      <c r="Z11" s="4">
        <f>SUM(T7:Y10)</f>
        <v>252</v>
      </c>
      <c r="AG11" s="23">
        <f>AG8+AH8+AG9+AH9+AG10</f>
        <v>2</v>
      </c>
      <c r="AH11" s="23"/>
      <c r="AI11" s="2" t="s">
        <v>67</v>
      </c>
      <c r="AJ11" s="2">
        <v>3</v>
      </c>
      <c r="AK11" s="12"/>
    </row>
    <row r="12" spans="1:37">
      <c r="A12" s="14"/>
      <c r="G12" s="12"/>
      <c r="I12" s="14"/>
      <c r="AK12" s="12"/>
    </row>
    <row r="13" spans="1:37">
      <c r="A13" s="26" t="s">
        <v>11</v>
      </c>
      <c r="B13" s="24"/>
      <c r="G13" s="12"/>
      <c r="I13" s="32" t="s">
        <v>35</v>
      </c>
      <c r="J13" s="28"/>
      <c r="K13" s="28"/>
      <c r="L13" s="28"/>
      <c r="M13" s="28"/>
      <c r="N13" s="28"/>
      <c r="O13" s="28"/>
      <c r="S13" s="33" t="s">
        <v>56</v>
      </c>
      <c r="T13" s="33"/>
      <c r="U13" s="33"/>
      <c r="V13" s="33"/>
      <c r="W13" s="33"/>
      <c r="X13" s="33"/>
      <c r="Y13" s="33"/>
      <c r="AC13" s="33" t="s">
        <v>74</v>
      </c>
      <c r="AD13" s="33"/>
      <c r="AE13" s="33"/>
      <c r="AF13" s="33"/>
      <c r="AG13" s="33"/>
      <c r="AH13" s="33"/>
      <c r="AI13" s="33"/>
      <c r="AK13" s="12"/>
    </row>
    <row r="14" spans="1:37">
      <c r="A14" s="13" t="s">
        <v>20</v>
      </c>
      <c r="B14" s="1" t="s">
        <v>21</v>
      </c>
      <c r="G14" s="12"/>
      <c r="I14" s="11" t="s">
        <v>15</v>
      </c>
      <c r="J14" s="25" t="s">
        <v>14</v>
      </c>
      <c r="K14" s="25"/>
      <c r="L14" s="25"/>
      <c r="M14" s="25"/>
      <c r="N14" s="25"/>
      <c r="O14" s="25"/>
      <c r="S14" s="1" t="s">
        <v>15</v>
      </c>
      <c r="T14" s="25" t="s">
        <v>14</v>
      </c>
      <c r="U14" s="25"/>
      <c r="V14" s="25"/>
      <c r="W14" s="25"/>
      <c r="X14" s="25"/>
      <c r="Y14" s="25"/>
      <c r="AC14" s="1" t="s">
        <v>15</v>
      </c>
      <c r="AD14" s="25" t="s">
        <v>14</v>
      </c>
      <c r="AE14" s="25"/>
      <c r="AF14" s="25"/>
      <c r="AG14" s="25"/>
      <c r="AH14" s="25"/>
      <c r="AI14" s="25"/>
      <c r="AK14" s="12"/>
    </row>
    <row r="15" spans="1:37">
      <c r="A15" s="11" t="s">
        <v>17</v>
      </c>
      <c r="B15" s="2">
        <v>0.55000000000000004</v>
      </c>
      <c r="G15" s="12"/>
      <c r="I15" s="11"/>
      <c r="J15" s="1" t="s">
        <v>4</v>
      </c>
      <c r="K15" s="1" t="s">
        <v>5</v>
      </c>
      <c r="L15" s="1" t="s">
        <v>6</v>
      </c>
      <c r="M15" s="1" t="s">
        <v>7</v>
      </c>
      <c r="N15" s="1" t="s">
        <v>8</v>
      </c>
      <c r="O15" s="1" t="s">
        <v>9</v>
      </c>
      <c r="S15" s="1"/>
      <c r="T15" s="1" t="s">
        <v>4</v>
      </c>
      <c r="U15" s="1" t="s">
        <v>5</v>
      </c>
      <c r="V15" s="1" t="s">
        <v>6</v>
      </c>
      <c r="W15" s="1" t="s">
        <v>7</v>
      </c>
      <c r="X15" s="1" t="s">
        <v>8</v>
      </c>
      <c r="Y15" s="1" t="s">
        <v>9</v>
      </c>
      <c r="AC15" s="1"/>
      <c r="AD15" s="1" t="s">
        <v>4</v>
      </c>
      <c r="AE15" s="1" t="s">
        <v>5</v>
      </c>
      <c r="AF15" s="1" t="s">
        <v>6</v>
      </c>
      <c r="AG15" s="1" t="s">
        <v>7</v>
      </c>
      <c r="AH15" s="1" t="s">
        <v>8</v>
      </c>
      <c r="AI15" s="1" t="s">
        <v>9</v>
      </c>
      <c r="AK15" s="12"/>
    </row>
    <row r="16" spans="1:37">
      <c r="A16" s="11" t="s">
        <v>18</v>
      </c>
      <c r="B16" s="2">
        <v>0.2</v>
      </c>
      <c r="G16" s="12"/>
      <c r="I16" s="13" t="s">
        <v>0</v>
      </c>
      <c r="J16" s="4">
        <f>(1-A50)*B23*(B15*O7+B16*N7+B17*M7)+(1-A50)*B24*(B15*O8+B16*N8+B17*M8)+(1-A50)*B25*(B15*O9+B16*N9+B17*M9)+(1-A50)*B26*(B15*O10+B16*N10+B17*M10)+P34+P38+P42+P46+AI16+Y7</f>
        <v>159.07432913439999</v>
      </c>
      <c r="K16" s="4">
        <f>(1-A50)*B23*(B15*J7+B16*O7+B17*N7)+(1-A50)*B24*(B15*J8+B16*O8+B17*N8)+(1-A50)*B25*(B15*J9+B16*O9+B17*N9)+(1-A50)*B26*(B15*J10+B16*O10+B17*N10)+K34+K38+K42+K46+AD16+T7</f>
        <v>141.13760569520002</v>
      </c>
      <c r="L16" s="4">
        <f>(1-A50)*B23*(B15*K7+B16*J7+B17*O7)+(1-A50)*B24*(B15*K8+B16*J8+B17*O8)+(1-A50)*B25*(B15*K9+B16*J9+B17*O9)+(1-A50)*B26*(B15*K10+B16*J10+B17*O10)+L34+L38+L42+L46+AE16+U7</f>
        <v>96.042196022400006</v>
      </c>
      <c r="M16" s="4">
        <f>(1-A50)*B23*(B15*L7+B16*K7+B17*J7)+(1-A50)*B24*(B15*L8+B16*K8+B17*J8)+(1-A50)*B25*(B15*L9+B16*K9+B17*J9)+(1-A50)*B26*(B15*L10+B16*K10+B17*J10)+M34+M38+M42+M46+AF16+V7</f>
        <v>100.39394109780001</v>
      </c>
      <c r="N16" s="4">
        <f>(1-A50)*B23*(B15*M7+B16*L7+B17*K7)+(1-A50)*B24*(B15*M8+B16*L8+B17*K8)+(1-A50)*B25*(B15*M9+B16*L9+B17*K9)+(1-A50)*B26*(B15*M10+B16*L10+B17*K10)+N34+N38+N42+N46+AG16+W7</f>
        <v>117.33335830800002</v>
      </c>
      <c r="O16" s="4">
        <f>(1-A50)*B23*(B15*N7+B16*M7+B17*L7)+(1-A50)*B24*(B15*N8+B16*M8+B17*L8)+(1-A50)*B25*(B15*N9+B16*M9+B17*L9)+(1-A50)*B26*(B15*N10+B16*M10+B17*L10)+O34+O38+O42+O46+AH16+X7</f>
        <v>102.05035246620001</v>
      </c>
      <c r="S16" s="6" t="s">
        <v>0</v>
      </c>
      <c r="T16" s="4">
        <f t="shared" ref="T16:Y16" si="4">J7+AD16+K34+K35+K36+K37</f>
        <v>159.074331</v>
      </c>
      <c r="U16" s="4">
        <f t="shared" si="4"/>
        <v>141.13761</v>
      </c>
      <c r="V16" s="4">
        <f t="shared" si="4"/>
        <v>96.042195000000007</v>
      </c>
      <c r="W16" s="4">
        <f t="shared" si="4"/>
        <v>100.39394</v>
      </c>
      <c r="X16" s="4">
        <f t="shared" si="4"/>
        <v>117.33336</v>
      </c>
      <c r="Y16" s="4">
        <f t="shared" si="4"/>
        <v>102.05034999999999</v>
      </c>
      <c r="AC16" s="6" t="s">
        <v>0</v>
      </c>
      <c r="AD16" s="3">
        <v>59.074331000000001</v>
      </c>
      <c r="AE16" s="3">
        <v>0</v>
      </c>
      <c r="AF16" s="3">
        <v>0</v>
      </c>
      <c r="AG16" s="3">
        <v>17.393940000000001</v>
      </c>
      <c r="AH16" s="3">
        <v>0</v>
      </c>
      <c r="AI16" s="3">
        <v>102.05034999999999</v>
      </c>
      <c r="AK16" s="12"/>
    </row>
    <row r="17" spans="1:37">
      <c r="A17" s="11" t="s">
        <v>19</v>
      </c>
      <c r="B17" s="2">
        <v>0.25</v>
      </c>
      <c r="G17" s="12"/>
      <c r="I17" s="13" t="s">
        <v>1</v>
      </c>
      <c r="J17" s="4">
        <f>(1-A50)*C23*(B15*O7+B16*N7+B17*M7)+(1-A50)*C24*(B15*O8+B16*N8+B17*M8)+(1-A50)*C25*(B15*O9+B16*N9+B17*M9)+(1-A50)*C26*(B15*O10+B16*N10+B17*M10)+P35+P39+P43+P47+AI17+Y8</f>
        <v>222.99946034160001</v>
      </c>
      <c r="K17" s="4">
        <f>(1-A50)*C23*(B15*J7+B16*O7+B17*N7)+(1-A50)*C24*(B15*J8+B16*O8+B17*N8)+(1-A50)*C25*(B15*J9+B16*O9+B17*N9)+(1-A50)*C26*(B15*J10+B16*O10+B17*N10)+K35+K39+K43+K47+AD17+T8</f>
        <v>229.09412184280001</v>
      </c>
      <c r="L17" s="4">
        <f>(1-A50)*C23*(B15*K7+B16*J7+B17*O7)+(1-A50)*C24*(B15*K8+B16*J8+B17*O8)+(1-A50)*C25*(B15*K9+B16*J9+B17*O9)+(1-A50)*C26*(B15*K10+B16*J10+B17*O10)+L35+L39+L43+L47+AE17+U8</f>
        <v>187.4508591686</v>
      </c>
      <c r="M17" s="4">
        <f>(1-A50)*C23*(B15*L7+B16*K7+B17*J7)+(1-A50)*C24*(B15*L8+B16*K8+B17*J8)+(1-A50)*C25*(B15*L9+B16*K9+B17*J9)+(1-A50)*C26*(B15*L10+B16*K10+B17*J10)+M35+M39+M43+M47+AF17+V8</f>
        <v>275.10431221919998</v>
      </c>
      <c r="N17" s="4">
        <f>(1-A50)*C23*(B15*M7+B16*L7+B17*K7)+(1-A50)*C24*(B15*M8+B16*L8+B17*K8)+(1-A50)*C25*(B15*M9+B16*L9+B17*K9)+(1-A50)*C26*(B15*M10+B16*L10+B17*K10)+N35+N39+N43+N47+AG17+W8</f>
        <v>249.99999994700002</v>
      </c>
      <c r="O17" s="4">
        <f>(1-A50)*C23*(B15*N7+B16*M7+B17*L7)+(1-A50)*C24*(B15*N8+B16*M8+B17*L8)+(1-A50)*C25*(B15*N9+B16*M9+B17*L9)+(1-A50)*C26*(B15*N10+B16*M10+B17*L10)+O35+O39+O43+O47+AH17+X8</f>
        <v>159.4891237468</v>
      </c>
      <c r="Q17" s="2" t="s">
        <v>58</v>
      </c>
      <c r="S17" s="6" t="s">
        <v>1</v>
      </c>
      <c r="T17" s="4">
        <f t="shared" ref="T17:Y17" si="5">J8+AD17+K38+K39+K40+K41</f>
        <v>222.99946399999999</v>
      </c>
      <c r="U17" s="4">
        <f t="shared" si="5"/>
        <v>229.094122</v>
      </c>
      <c r="V17" s="4">
        <f t="shared" si="5"/>
        <v>187.45086000000001</v>
      </c>
      <c r="W17" s="4">
        <f t="shared" si="5"/>
        <v>275.10431</v>
      </c>
      <c r="X17" s="4">
        <f t="shared" si="5"/>
        <v>250</v>
      </c>
      <c r="Y17" s="4">
        <f t="shared" si="5"/>
        <v>159.48912000000001</v>
      </c>
      <c r="AC17" s="6" t="s">
        <v>1</v>
      </c>
      <c r="AD17" s="3">
        <v>97.999464000000003</v>
      </c>
      <c r="AE17" s="3">
        <v>46.094121999999999</v>
      </c>
      <c r="AF17" s="3">
        <v>147.45086000000001</v>
      </c>
      <c r="AG17" s="3">
        <v>100.10431</v>
      </c>
      <c r="AH17" s="3">
        <v>0</v>
      </c>
      <c r="AI17" s="3">
        <v>110.48912</v>
      </c>
      <c r="AK17" s="12"/>
    </row>
    <row r="18" spans="1:37">
      <c r="A18" s="14"/>
      <c r="G18" s="12"/>
      <c r="I18" s="11" t="s">
        <v>2</v>
      </c>
      <c r="J18" s="4">
        <f>(1-A50)*D23*(B15*O7+B16*N7+B17*M7)+(1-A50)*D24*(B15*O8+B16*N8+B17*M8)+(1-A50)*D25*(B15*O9+B16*N9+B17*M9)+(1-A50)*D26*(B15*O10+B16*N10+B17*M10)+P36+P40+P44+P48+AI18+Y9</f>
        <v>262.82246908859997</v>
      </c>
      <c r="K18" s="4">
        <f>(1-A50)*D23*(B15*J7+B16*O7+B17*N7)+(1-A50)*D24*(B15*J8+B16*O8+B17*N8)+(1-A50)*D25*(B15*J9+B16*O9+B17*N9)+(1-A50)*D26*(B15*J10+B16*O10+B17*N10)+K36+K40+K44+K48+AD18+T9</f>
        <v>289.02081054630003</v>
      </c>
      <c r="L18" s="4">
        <f>(1-A50)*D23*(B15*K7+B16*J7+B17*O7)+(1-A50)*D24*(B15*K8+B16*J8+B17*O8)+(1-A50)*D25*(B15*K9+B16*J9+B17*O9)+(1-A50)*D26*(B15*K10+B16*J10+B17*O10)+L36+L40+L44+L48+AE18+U9</f>
        <v>241.99999969685001</v>
      </c>
      <c r="M18" s="4">
        <f>(1-A50)*D23*(B15*L7+B16*K7+B17*J7)+(1-A50)*D24*(B15*L8+B16*K8+B17*J8)+(1-A50)*D25*(B15*L9+B16*K9+B17*J9)+(1-A50)*D26*(B15*L10+B16*K10+B17*J10)+M36+M40+M44+M48+AF18+V9</f>
        <v>160.32395027945003</v>
      </c>
      <c r="N18" s="4">
        <f>(1-A50)*D23*(B15*M7+B16*L7+B17*K7)+(1-A50)*D24*(B15*M8+B16*L8+B17*K8)+(1-A50)*D25*(B15*M9+B16*L9+B17*K9)+(1-A50)*D26*(B15*M10+B16*L10+B17*K10)+N36+N40+N44+N48+AG18+W9</f>
        <v>201.61810189075001</v>
      </c>
      <c r="O18" s="4">
        <f>(1-A50)*D23*(B15*N7+B16*M7+B17*L7)+(1-A50)*D24*(B15*N8+B16*M8+B17*L8)+(1-A50)*D25*(B15*N9+B16*M9+B17*L9)+(1-A50)*D26*(B15*N10+B16*M10+B17*L10)+O36+O40+O44+O48+AH18+X9</f>
        <v>275.46862595405003</v>
      </c>
      <c r="S18" s="1" t="s">
        <v>2</v>
      </c>
      <c r="T18" s="4">
        <f t="shared" ref="T18:Y18" si="6">J9+AD18+K42+K43+K44+K45</f>
        <v>262.82247000000001</v>
      </c>
      <c r="U18" s="4">
        <f t="shared" si="6"/>
        <v>289.02080699999999</v>
      </c>
      <c r="V18" s="4">
        <f t="shared" si="6"/>
        <v>242</v>
      </c>
      <c r="W18" s="4">
        <f t="shared" si="6"/>
        <v>160.32394983999998</v>
      </c>
      <c r="X18" s="4">
        <f t="shared" si="6"/>
        <v>201.6181</v>
      </c>
      <c r="Y18" s="4">
        <f t="shared" si="6"/>
        <v>275.46862999999996</v>
      </c>
      <c r="AC18" s="1" t="s">
        <v>2</v>
      </c>
      <c r="AD18" s="3">
        <v>167.82247000000001</v>
      </c>
      <c r="AE18" s="3">
        <v>94.020807000000005</v>
      </c>
      <c r="AF18" s="3">
        <v>0</v>
      </c>
      <c r="AG18" s="3">
        <v>47.608463</v>
      </c>
      <c r="AH18" s="3">
        <v>131.6181</v>
      </c>
      <c r="AI18" s="3">
        <v>151.46862999999999</v>
      </c>
      <c r="AK18" s="12"/>
    </row>
    <row r="19" spans="1:37">
      <c r="A19" s="14"/>
      <c r="G19" s="12"/>
      <c r="I19" s="13" t="s">
        <v>3</v>
      </c>
      <c r="J19" s="4">
        <f>(1-A50)*E23*(B15*O7+B16*N7+B17*M7)+(1-A50)*E24*(B15*O8+B16*N8+B17*M8)+(1-A50)*E25*(B15*O9+B16*N9+B17*M9)+(1-A50)*E26*(B15*O10+B16*N10+B17*M10)+P37+P41+P45+P49+AI19+Y10</f>
        <v>91.591032415400008</v>
      </c>
      <c r="K19" s="4">
        <f>(1-A50)*E23*(B15*J7+B16*O7+B17*N7)+(1-A50)*E24*(B15*J8+B16*O8+B17*N8)+(1-A50)*E25*(B15*J9+B16*O9+B17*N9)+(1-A50)*E26*(B15*J10+B16*O10+B17*N10)+K37+K41+K45+K49+AD19+T10</f>
        <v>54.549621605700011</v>
      </c>
      <c r="L19" s="4">
        <f>(1-A50)*E23*(B15*K7+B16*J7+B17*O7)+(1-A50)*E24*(B15*K8+B16*J8+B17*O8)+(1-A50)*E25*(B15*K9+B16*J9+B17*O9)+(1-A50)*E26*(B15*K10+B16*J10+B17*O10)+L37+L41+L45+L49+AE19+U10</f>
        <v>53.608439217150007</v>
      </c>
      <c r="M19" s="4">
        <f>(1-A50)*E23*(B15*L7+B16*K7+B17*J7)+(1-A50)*E24*(B15*L8+B16*K8+B17*J8)+(1-A50)*E25*(B15*L9+B16*K9+B17*J9)+(1-A50)*E26*(B15*L10+B16*K10+B17*J10)+M37+M41+M45+M49+AF19+V10</f>
        <v>63.167404013550012</v>
      </c>
      <c r="N19" s="4">
        <f>(1-A50)*E23*(B15*M7+B16*L7+B17*K7)+(1-A50)*E24*(B15*M8+B16*L8+B17*K8)+(1-A50)*E25*(B15*M9+B16*L9+B17*K9)+(1-A50)*E26*(B15*M10+B16*L10+B17*K10)+N37+N41+N45+N49+AG19+W10</f>
        <v>60.570345769250011</v>
      </c>
      <c r="O19" s="4">
        <f>(1-A50)*E23*(B15*N7+B16*M7+B17*L7)+(1-A50)*E24*(B15*N8+B16*M8+B17*L8)+(1-A50)*E25*(B15*N9+B16*M9+B17*L9)+(1-A50)*E26*(B15*N10+B16*M10+B17*L10)+O37+O41+O45+O49+AH19+X10</f>
        <v>57.983857672950009</v>
      </c>
      <c r="S19" s="6" t="s">
        <v>3</v>
      </c>
      <c r="T19" s="4">
        <f t="shared" ref="T19:Y19" si="7">J10+AD19+K46+K47+K48+K49</f>
        <v>91.591031999999998</v>
      </c>
      <c r="U19" s="4">
        <f t="shared" si="7"/>
        <v>54.549621000000002</v>
      </c>
      <c r="V19" s="4">
        <f t="shared" si="7"/>
        <v>53.608438999999997</v>
      </c>
      <c r="W19" s="4">
        <f t="shared" si="7"/>
        <v>63.167403999999998</v>
      </c>
      <c r="X19" s="4">
        <f t="shared" si="7"/>
        <v>60.570346000000001</v>
      </c>
      <c r="Y19" s="4">
        <f t="shared" si="7"/>
        <v>57.983857999999998</v>
      </c>
      <c r="AC19" s="6" t="s">
        <v>3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57.983857999999998</v>
      </c>
      <c r="AK19" s="12"/>
    </row>
    <row r="20" spans="1:37">
      <c r="A20" s="26" t="s">
        <v>54</v>
      </c>
      <c r="B20" s="24"/>
      <c r="C20" s="24"/>
      <c r="D20" s="24"/>
      <c r="E20" s="24"/>
      <c r="G20" s="12"/>
      <c r="I20" s="14"/>
      <c r="AK20" s="12"/>
    </row>
    <row r="21" spans="1:37">
      <c r="A21" s="11" t="s">
        <v>12</v>
      </c>
      <c r="B21" s="25" t="s">
        <v>13</v>
      </c>
      <c r="C21" s="25"/>
      <c r="D21" s="25"/>
      <c r="E21" s="25"/>
      <c r="G21" s="12"/>
      <c r="I21" s="14"/>
      <c r="AK21" s="12"/>
    </row>
    <row r="22" spans="1:37">
      <c r="A22" s="11"/>
      <c r="B22" s="6" t="s">
        <v>0</v>
      </c>
      <c r="C22" s="6" t="s">
        <v>1</v>
      </c>
      <c r="D22" s="1" t="s">
        <v>2</v>
      </c>
      <c r="E22" s="6" t="s">
        <v>3</v>
      </c>
      <c r="G22" s="12"/>
      <c r="I22" s="32" t="s">
        <v>36</v>
      </c>
      <c r="J22" s="28"/>
      <c r="K22" s="28"/>
      <c r="L22" s="28"/>
      <c r="M22" s="28"/>
      <c r="N22" s="28"/>
      <c r="O22" s="28"/>
      <c r="S22" s="28" t="s">
        <v>57</v>
      </c>
      <c r="T22" s="28"/>
      <c r="U22" s="28"/>
      <c r="V22" s="28"/>
      <c r="W22" s="28"/>
      <c r="X22" s="28"/>
      <c r="Y22" s="28"/>
      <c r="AC22" s="28" t="s">
        <v>37</v>
      </c>
      <c r="AD22" s="28"/>
      <c r="AE22" s="28"/>
      <c r="AF22" s="28"/>
      <c r="AG22" s="28"/>
      <c r="AH22" s="28"/>
      <c r="AI22" s="28"/>
      <c r="AK22" s="12"/>
    </row>
    <row r="23" spans="1:37">
      <c r="A23" s="13" t="s">
        <v>0</v>
      </c>
      <c r="B23" s="2">
        <v>0.6</v>
      </c>
      <c r="C23" s="2">
        <v>0.2</v>
      </c>
      <c r="D23" s="2">
        <v>0.1</v>
      </c>
      <c r="E23" s="2">
        <v>0.1</v>
      </c>
      <c r="G23" s="12"/>
      <c r="I23" s="11" t="s">
        <v>15</v>
      </c>
      <c r="J23" s="25" t="s">
        <v>14</v>
      </c>
      <c r="K23" s="25"/>
      <c r="L23" s="25"/>
      <c r="M23" s="25"/>
      <c r="N23" s="25"/>
      <c r="O23" s="25"/>
      <c r="S23" s="1" t="s">
        <v>15</v>
      </c>
      <c r="T23" s="25" t="s">
        <v>14</v>
      </c>
      <c r="U23" s="25"/>
      <c r="V23" s="25"/>
      <c r="W23" s="25"/>
      <c r="X23" s="25"/>
      <c r="Y23" s="25"/>
      <c r="AC23" s="1" t="s">
        <v>15</v>
      </c>
      <c r="AD23" s="25" t="s">
        <v>14</v>
      </c>
      <c r="AE23" s="25"/>
      <c r="AF23" s="25"/>
      <c r="AG23" s="25"/>
      <c r="AH23" s="25"/>
      <c r="AI23" s="25"/>
      <c r="AK23" s="12"/>
    </row>
    <row r="24" spans="1:37">
      <c r="A24" s="13" t="s">
        <v>1</v>
      </c>
      <c r="B24" s="2">
        <v>0.15</v>
      </c>
      <c r="C24" s="2">
        <v>0.55000000000000004</v>
      </c>
      <c r="D24" s="2">
        <v>0.25</v>
      </c>
      <c r="E24" s="2">
        <v>0.05</v>
      </c>
      <c r="G24" s="12"/>
      <c r="I24" s="11"/>
      <c r="J24" s="1" t="s">
        <v>4</v>
      </c>
      <c r="K24" s="1" t="s">
        <v>5</v>
      </c>
      <c r="L24" s="1" t="s">
        <v>6</v>
      </c>
      <c r="M24" s="1" t="s">
        <v>7</v>
      </c>
      <c r="N24" s="1" t="s">
        <v>8</v>
      </c>
      <c r="O24" s="1" t="s">
        <v>9</v>
      </c>
      <c r="S24" s="1"/>
      <c r="T24" s="1" t="s">
        <v>4</v>
      </c>
      <c r="U24" s="1" t="s">
        <v>5</v>
      </c>
      <c r="V24" s="1" t="s">
        <v>6</v>
      </c>
      <c r="W24" s="1" t="s">
        <v>7</v>
      </c>
      <c r="X24" s="1" t="s">
        <v>8</v>
      </c>
      <c r="Y24" s="1" t="s">
        <v>9</v>
      </c>
      <c r="AC24" s="1"/>
      <c r="AD24" s="1" t="s">
        <v>4</v>
      </c>
      <c r="AE24" s="1" t="s">
        <v>5</v>
      </c>
      <c r="AF24" s="1" t="s">
        <v>6</v>
      </c>
      <c r="AG24" s="1" t="s">
        <v>7</v>
      </c>
      <c r="AH24" s="1" t="s">
        <v>8</v>
      </c>
      <c r="AI24" s="1" t="s">
        <v>9</v>
      </c>
      <c r="AK24" s="12"/>
    </row>
    <row r="25" spans="1:37">
      <c r="A25" s="11" t="s">
        <v>2</v>
      </c>
      <c r="B25" s="2">
        <v>0.15</v>
      </c>
      <c r="C25" s="2">
        <v>0.2</v>
      </c>
      <c r="D25" s="2">
        <v>0.54</v>
      </c>
      <c r="E25" s="2">
        <v>0.11</v>
      </c>
      <c r="G25" s="12"/>
      <c r="I25" s="13" t="s">
        <v>0</v>
      </c>
      <c r="J25" s="4">
        <f>A50*B23*(B15*O7+B16*N7+B17*M7)+A50*B24*(B15*O8+B16*N8+B17*M8)+A50*B25*(B15*O9+B16*N9+B17*M9)+A50*B26*(B15*O10+B16*N10+B17*M10)+Z34+Z38+Z42+Z46+AI25</f>
        <v>6.3359976816000003</v>
      </c>
      <c r="K25" s="4">
        <f>A50*B23*(B15*J7+B16*O7+B17*N7)+A50*B24*(B15*J8+B16*O8+B17*N8)+A50*B25*(B15*J9+B16*O9+B17*N9)+A50*B26*(B15*J10+B16*O10+B17*N10)+U34+U38+U42+U46+AD25</f>
        <v>9.1181416328000005</v>
      </c>
      <c r="L25" s="4">
        <f>A50*B23*(B15*K7+B16*J7+B17*O7)+A50*B24*(B15*K8+B16*J8+B17*O8)+A50*B25*(B15*K9+B16*J9+B17*O9)+A50*B26*(B15*K10+B16*J10+B17*O10)+V34+V38+V42+V46+AE25</f>
        <v>10.671355113600001</v>
      </c>
      <c r="M25" s="4">
        <f>A50*B23*(B15*L7+B16*K7+B17*J7)+A50*B24*(B15*L8+B16*K8+B17*J8)+A50*B25*(B15*L9+B16*K9+B17*J9)+A50*B26*(B15*L10+B16*K10+B17*J10)+W34+W38+W42+W46+AF25</f>
        <v>11.154882344200001</v>
      </c>
      <c r="N25" s="4">
        <f>A50*B23*(B15*M7+B16*L7+B17*K7)+A50*B24*(B15*M8+B16*L8+B17*K8)+A50*B25*(B15*M9+B16*L9+B17*K9)+A50*B26*(B15*M10+B16*L10+B17*K10)+X34+X38+X42+X46+AG25</f>
        <v>11.104379812000001</v>
      </c>
      <c r="O25" s="4">
        <f>A50*B23*(B15*N7+B16*M7+B17*L7)+A50*B24*(B15*N8+B16*M8+B17*L8)+A50*B25*(B15*N9+B16*M9+B17*L9)+A50*B26*(B15*N10+B16*M10+B17*L10)+Y34+Y38+Y42+Y46+AH25</f>
        <v>11.3389280518</v>
      </c>
      <c r="S25" s="6" t="s">
        <v>0</v>
      </c>
      <c r="T25" s="4">
        <f>AD25+Y7+U34+U35+U36+U37</f>
        <v>6.3359977000000001</v>
      </c>
      <c r="U25" s="4">
        <f>AE25+T7+V34+V35+V36+V37</f>
        <v>9.1181415999999995</v>
      </c>
      <c r="V25" s="4">
        <f t="shared" ref="V25:X25" si="8">AF25+U7+W34+W35+W36+W37</f>
        <v>10.671355</v>
      </c>
      <c r="W25" s="4">
        <f t="shared" si="8"/>
        <v>11.154882000000001</v>
      </c>
      <c r="X25" s="4">
        <f t="shared" si="8"/>
        <v>11.104380000000001</v>
      </c>
      <c r="Y25" s="4">
        <f>AI25+X7+Z34+Z35+Z36+Z37</f>
        <v>11.338927999999999</v>
      </c>
      <c r="AC25" s="6" t="s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K25" s="12"/>
    </row>
    <row r="26" spans="1:37">
      <c r="A26" s="13" t="s">
        <v>3</v>
      </c>
      <c r="B26" s="2">
        <v>0.08</v>
      </c>
      <c r="C26" s="2">
        <v>0.12</v>
      </c>
      <c r="D26" s="2">
        <v>0.27</v>
      </c>
      <c r="E26" s="2">
        <v>0.53</v>
      </c>
      <c r="G26" s="12"/>
      <c r="I26" s="13" t="s">
        <v>1</v>
      </c>
      <c r="J26" s="4">
        <f>A50*C23*(B15*O7+B16*N7+B17*M7)+A50*C24*(B15*O8+B16*N8+B17*M8)+A50*C25*(B15*O9+B16*N9+B17*M9)+A50*C26*(B15*O10+B16*N10+B17*M10)+Z35+Z39+Z43+Z47+AI26</f>
        <v>29.8481631824</v>
      </c>
      <c r="K26" s="4">
        <f>A50*C23*(B15*J7+B16*O7+B17*N7)+A50*C24*(B15*J8+B16*O8+B17*N8)+A50*C25*(B15*J9+B16*O9+B17*N9)+A50*C26*(B15*J10+B16*O10+B17*N10)+U35+U39+U43+U47+AD26</f>
        <v>22.000000049200004</v>
      </c>
      <c r="L26" s="4">
        <f>A50*C23*(B15*K7+B16*J7+B17*O7)+A50*C24*(B15*K8+B16*J8+B17*O8)+A50*C25*(B15*K9+B16*J9+B17*O9)+A50*C26*(B15*K10+B16*J10+B17*O10)+V35+V39+V43+V47+AE26</f>
        <v>22.380001285400002</v>
      </c>
      <c r="M26" s="4">
        <f>A50*C23*(B15*L7+B16*K7+B17*J7)+A50*C24*(B15*L8+B16*K8+B17*J8)+A50*C25*(B15*L9+B16*K9+B17*J9)+A50*C26*(B15*L10+B16*K10+B17*J10)+W35+W39+W43+W47+AF26</f>
        <v>22.7906287088</v>
      </c>
      <c r="N26" s="4">
        <f>A50*C23*(B15*M7+B16*L7+B17*K7)+A50*C24*(B15*M8+B16*L8+B17*K8)+A50*C25*(B15*M9+B16*L9+B17*K9)+A50*C26*(B15*M10+B16*L10+B17*K10)+X35+X39+X43+X47+AG26</f>
        <v>26.071581453000007</v>
      </c>
      <c r="O26" s="4">
        <f>A50*C23*(B15*N7+B16*M7+B17*L7)+A50*C24*(B15*N8+B16*M8+B17*L8)+A50*C25*(B15*N9+B16*M9+B17*L9)+A50*C26*(B15*N10+B16*M10+B17*L10)+Y35+Y39+Y43+Y47+AH26</f>
        <v>30.452531005200004</v>
      </c>
      <c r="Q26" s="2" t="s">
        <v>58</v>
      </c>
      <c r="S26" s="6" t="s">
        <v>1</v>
      </c>
      <c r="T26" s="4">
        <f>AD26+Y8+U38+U39+U40+U41</f>
        <v>29.848163200000002</v>
      </c>
      <c r="U26" s="4">
        <f>AE26+T8+V38+V39+V40+V41</f>
        <v>22</v>
      </c>
      <c r="V26" s="4">
        <f t="shared" ref="V26:X26" si="9">AF26+U8+W38+W39+W40+W41</f>
        <v>22.380001239999999</v>
      </c>
      <c r="W26" s="4">
        <f t="shared" si="9"/>
        <v>22.790628640000001</v>
      </c>
      <c r="X26" s="4">
        <f t="shared" si="9"/>
        <v>26.071581699999999</v>
      </c>
      <c r="Y26" s="4">
        <f>AI26+X8+Z38+Z39+Z40+Z41</f>
        <v>30.452530700000001</v>
      </c>
      <c r="AC26" s="6" t="s">
        <v>1</v>
      </c>
      <c r="AD26" s="3">
        <v>7.8481632000000001</v>
      </c>
      <c r="AE26" s="3">
        <v>0</v>
      </c>
      <c r="AF26" s="3">
        <v>0.38000124000000002</v>
      </c>
      <c r="AG26" s="3">
        <v>0.79062863999999999</v>
      </c>
      <c r="AH26" s="3">
        <v>4.0715817000000003</v>
      </c>
      <c r="AI26" s="3">
        <v>8.4525307000000005</v>
      </c>
      <c r="AK26" s="12"/>
    </row>
    <row r="27" spans="1:37">
      <c r="A27" s="14"/>
      <c r="G27" s="12"/>
      <c r="I27" s="11" t="s">
        <v>2</v>
      </c>
      <c r="J27" s="4">
        <f>A50*D23*(B15*O7+B16*N7+B17*M7)+A50*D24*(B15*O8+B16*N8+B17*M8)+A50*D25*(B15*O9+B16*N9+B17*M9)+A50*D26*(B15*O10+B16*N10+B17*M10)+Z36+Z40+Z44+Z48+AI27</f>
        <v>20.715819565400004</v>
      </c>
      <c r="K27" s="4">
        <f>A50*D23*(B15*J7+B16*O7+B17*N7)+A50*D24*(B15*J8+B16*O8+B17*N8)+A50*D25*(B15*J9+B16*O9+B17*N9)+A50*D26*(B15*J10+B16*O10+B17*N10)+U36+U40+U44+U48+AD27</f>
        <v>20.000000050700002</v>
      </c>
      <c r="L27" s="4">
        <f>A50*D23*(B15*K7+B16*J7+B17*O7)+A50*D24*(B15*K8+B16*J8+B17*O8)+A50*D25*(B15*K9+B16*J9+B17*O9)+A50*D26*(B15*K10+B16*J10+B17*O10)+V36+V40+V44+V48+AE27</f>
        <v>20.280979399650001</v>
      </c>
      <c r="M27" s="4">
        <f>A50*D23*(B15*L7+B16*K7+B17*J7)+A50*D24*(B15*L8+B16*K8+B17*J8)+A50*D25*(B15*L9+B16*K9+B17*J9)+A50*D26*(B15*L10+B16*K10+B17*J10)+W36+W40+W44+W48+AF27</f>
        <v>21.829022561050003</v>
      </c>
      <c r="N27" s="4">
        <f>A50*D23*(B15*M7+B16*L7+B17*K7)+A50*D24*(B15*M8+B16*L8+B17*K8)+A50*D25*(B15*M9+B16*L9+B17*K9)+A50*D26*(B15*M10+B16*L10+B17*K10)+X36+X40+X44+X48+AG27</f>
        <v>23.737582876750004</v>
      </c>
      <c r="O27" s="4">
        <f>A50*D23*(B15*N7+B16*M7+B17*L7)+A50*D24*(B15*N8+B16*M8+B17*L8)+A50*D25*(B15*N9+B16*M9+B17*L9)+A50*D26*(B15*N10+B16*M10+B17*L10)+Y36+Y40+Y44+Y48+AH27</f>
        <v>20.000000050450002</v>
      </c>
      <c r="S27" s="1" t="s">
        <v>2</v>
      </c>
      <c r="T27" s="4">
        <f>AD27+Y9+U42+U43+U44+U45</f>
        <v>20.71581999</v>
      </c>
      <c r="U27" s="4">
        <f>AE27+T9+V42+V43+V44+V45</f>
        <v>20</v>
      </c>
      <c r="V27" s="4">
        <f t="shared" ref="V27:X27" si="10">AF27+U9+W42+W43+W44+W45</f>
        <v>20.280979330000001</v>
      </c>
      <c r="W27" s="4">
        <f t="shared" si="10"/>
        <v>21.829022600000002</v>
      </c>
      <c r="X27" s="4">
        <f t="shared" si="10"/>
        <v>23.7375829</v>
      </c>
      <c r="Y27" s="4">
        <f>AI27+X9+Z42+Z43+Z44+Z45</f>
        <v>20</v>
      </c>
      <c r="AC27" s="1" t="s">
        <v>2</v>
      </c>
      <c r="AD27" s="3">
        <v>0.71581998999999996</v>
      </c>
      <c r="AE27" s="3">
        <v>0</v>
      </c>
      <c r="AF27" s="3">
        <v>0.28097933000000003</v>
      </c>
      <c r="AG27" s="3">
        <v>1.8290226000000001</v>
      </c>
      <c r="AH27" s="3">
        <v>3.7375829</v>
      </c>
      <c r="AI27" s="3">
        <v>0</v>
      </c>
      <c r="AK27" s="12"/>
    </row>
    <row r="28" spans="1:37">
      <c r="A28" s="14"/>
      <c r="G28" s="12"/>
      <c r="I28" s="13" t="s">
        <v>3</v>
      </c>
      <c r="J28" s="4">
        <f>A50*E23*(B15*O7+B16*N7+B17*M7)+A50*E24*(B15*O8+B16*N8+B17*M8)+A50*E25*(B15*O9+B16*N9+B17*M9)+A50*E26*(B15*O10+B16*N10+B17*M10)+Z37+Z41+Z45+Z49+AI28</f>
        <v>3.7341304906000001</v>
      </c>
      <c r="K28" s="4">
        <f>A50*E23*(B15*J7+B16*O7+B17*N7)+A50*E24*(B15*J8+B16*O8+B17*N8)+A50*E25*(B15*J9+B16*O9+B17*N9)+A50*E26*(B15*J10+B16*O10+B17*N10)+U37+U41+U45+U49+AD28</f>
        <v>6.0610690673000018</v>
      </c>
      <c r="L28" s="4">
        <f>A50*E23*(B15*K7+B16*J7+B17*O7)+A50*E24*(B15*K8+B16*J8+B17*O8)+A50*E25*(B15*K9+B16*J9+B17*O9)+A50*E26*(B15*K10+B16*J10+B17*O10)+V37+V41+V45+V49+AE28</f>
        <v>5.9564932463500018</v>
      </c>
      <c r="M28" s="4">
        <f>A50*E23*(B15*L7+B16*K7+B17*J7)+A50*E24*(B15*L8+B16*K8+B17*J8)+A50*E25*(B15*L9+B16*K9+B17*J9)+A50*E26*(B15*L10+B16*K10+B17*J10)+W37+W41+W45+W49+AF28</f>
        <v>7.0186004459500015</v>
      </c>
      <c r="N28" s="4">
        <f>A50*E23*(B15*M7+B16*L7+B17*K7)+A50*E24*(B15*M8+B16*L8+B17*K8)+A50*E25*(B15*M9+B16*L9+B17*K9)+A50*E26*(B15*M10+B16*L10+B17*K10)+X37+X41+X45+X49+AG28</f>
        <v>6.6239901732500019</v>
      </c>
      <c r="O28" s="4">
        <f>A50*E23*(B15*N7+B16*M7+B17*L7)+A50*E24*(B15*N8+B16*M8+B17*L8)+A50*E25*(B15*N9+B16*M9+B17*L9)+A50*E26*(B15*N10+B16*M10+B17*L10)+Y37+Y41+Y45+Y49+AH28</f>
        <v>10.565393452550001</v>
      </c>
      <c r="S28" s="6" t="s">
        <v>3</v>
      </c>
      <c r="T28" s="4">
        <f>AD28+Y10+U46+U47+U48+U49</f>
        <v>3.7341305</v>
      </c>
      <c r="U28" s="4">
        <f>AE28+T10+V46+V47+V48+V49</f>
        <v>6.0610691000000001</v>
      </c>
      <c r="V28" s="4">
        <f t="shared" ref="V28:X28" si="11">AF28+U10+W46+W47+W48+W49</f>
        <v>5.9564931999999997</v>
      </c>
      <c r="W28" s="4">
        <f t="shared" si="11"/>
        <v>7.0186004000000004</v>
      </c>
      <c r="X28" s="4">
        <f t="shared" si="11"/>
        <v>6.6239901999999997</v>
      </c>
      <c r="Y28" s="4">
        <f>AI28+X10+Z46+Z47+Z48+Z49</f>
        <v>10.565393</v>
      </c>
      <c r="AC28" s="6" t="s">
        <v>3</v>
      </c>
      <c r="AD28" s="3">
        <v>0</v>
      </c>
      <c r="AE28" s="3">
        <v>0</v>
      </c>
      <c r="AF28" s="3">
        <v>0</v>
      </c>
      <c r="AG28" s="3">
        <v>0</v>
      </c>
      <c r="AH28" s="3">
        <v>4.1227425999999996</v>
      </c>
      <c r="AI28" s="3">
        <v>0</v>
      </c>
      <c r="AK28" s="12"/>
    </row>
    <row r="29" spans="1:37">
      <c r="A29" s="26" t="s">
        <v>16</v>
      </c>
      <c r="B29" s="24"/>
      <c r="G29" s="12"/>
      <c r="I29" s="14"/>
      <c r="AK29" s="12"/>
    </row>
    <row r="30" spans="1:37">
      <c r="A30" s="13" t="s">
        <v>20</v>
      </c>
      <c r="B30" s="1" t="s">
        <v>25</v>
      </c>
      <c r="G30" s="12"/>
      <c r="I30" s="14"/>
      <c r="AK30" s="12"/>
    </row>
    <row r="31" spans="1:37" ht="14" customHeight="1">
      <c r="A31" s="11" t="s">
        <v>17</v>
      </c>
      <c r="B31" s="2">
        <v>20</v>
      </c>
      <c r="G31" s="12"/>
      <c r="I31" s="32" t="s">
        <v>38</v>
      </c>
      <c r="J31" s="28"/>
      <c r="K31" s="28"/>
      <c r="L31" s="28"/>
      <c r="M31" s="28"/>
      <c r="N31" s="28"/>
      <c r="O31" s="28"/>
      <c r="P31" s="28"/>
      <c r="S31" s="28" t="s">
        <v>39</v>
      </c>
      <c r="T31" s="28"/>
      <c r="U31" s="28"/>
      <c r="V31" s="28"/>
      <c r="W31" s="28"/>
      <c r="X31" s="28"/>
      <c r="Y31" s="28"/>
      <c r="Z31" s="28"/>
      <c r="AK31" s="12"/>
    </row>
    <row r="32" spans="1:37">
      <c r="A32" s="11" t="s">
        <v>18</v>
      </c>
      <c r="B32" s="2">
        <v>25</v>
      </c>
      <c r="G32" s="12"/>
      <c r="I32" s="11" t="s">
        <v>12</v>
      </c>
      <c r="J32" s="1" t="s">
        <v>13</v>
      </c>
      <c r="K32" s="25" t="s">
        <v>14</v>
      </c>
      <c r="L32" s="25"/>
      <c r="M32" s="25"/>
      <c r="N32" s="25"/>
      <c r="O32" s="25"/>
      <c r="P32" s="25"/>
      <c r="S32" s="1" t="s">
        <v>12</v>
      </c>
      <c r="T32" s="1" t="s">
        <v>13</v>
      </c>
      <c r="U32" s="25" t="s">
        <v>14</v>
      </c>
      <c r="V32" s="25"/>
      <c r="W32" s="25"/>
      <c r="X32" s="25"/>
      <c r="Y32" s="25"/>
      <c r="Z32" s="25"/>
      <c r="AK32" s="12"/>
    </row>
    <row r="33" spans="1:37">
      <c r="A33" s="11" t="s">
        <v>19</v>
      </c>
      <c r="B33" s="2">
        <v>30</v>
      </c>
      <c r="G33" s="12"/>
      <c r="I33" s="11"/>
      <c r="J33" s="1"/>
      <c r="K33" s="1" t="s">
        <v>4</v>
      </c>
      <c r="L33" s="1" t="s">
        <v>5</v>
      </c>
      <c r="M33" s="1" t="s">
        <v>6</v>
      </c>
      <c r="N33" s="1" t="s">
        <v>7</v>
      </c>
      <c r="O33" s="1" t="s">
        <v>8</v>
      </c>
      <c r="P33" s="1" t="s">
        <v>9</v>
      </c>
      <c r="S33" s="1"/>
      <c r="T33" s="1"/>
      <c r="U33" s="1" t="s">
        <v>4</v>
      </c>
      <c r="V33" s="1" t="s">
        <v>5</v>
      </c>
      <c r="W33" s="1" t="s">
        <v>6</v>
      </c>
      <c r="X33" s="1" t="s">
        <v>7</v>
      </c>
      <c r="Y33" s="1" t="s">
        <v>8</v>
      </c>
      <c r="Z33" s="1" t="s">
        <v>9</v>
      </c>
      <c r="AK33" s="12"/>
    </row>
    <row r="34" spans="1:37">
      <c r="A34" s="14"/>
      <c r="G34" s="12"/>
      <c r="I34" s="26" t="s">
        <v>0</v>
      </c>
      <c r="J34" s="6" t="s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S34" s="24" t="s">
        <v>0</v>
      </c>
      <c r="T34" s="6" t="s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K34" s="12"/>
    </row>
    <row r="35" spans="1:37">
      <c r="A35" s="26" t="s">
        <v>23</v>
      </c>
      <c r="B35" s="24"/>
      <c r="G35" s="12"/>
      <c r="I35" s="26"/>
      <c r="J35" s="6" t="s">
        <v>1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S35" s="24"/>
      <c r="T35" s="6" t="s">
        <v>1</v>
      </c>
      <c r="U35" s="3">
        <v>2.0302082000000001</v>
      </c>
      <c r="V35" s="3">
        <v>9.1181415999999995</v>
      </c>
      <c r="W35" s="3">
        <v>10.671355</v>
      </c>
      <c r="X35" s="3">
        <v>11.154882000000001</v>
      </c>
      <c r="Y35" s="3">
        <v>11.104380000000001</v>
      </c>
      <c r="Z35" s="3">
        <v>11.338927999999999</v>
      </c>
      <c r="AK35" s="12"/>
    </row>
    <row r="36" spans="1:37">
      <c r="A36" s="11" t="s">
        <v>22</v>
      </c>
      <c r="B36" s="1" t="s">
        <v>24</v>
      </c>
      <c r="G36" s="12"/>
      <c r="I36" s="26"/>
      <c r="J36" s="1" t="s">
        <v>2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S36" s="24"/>
      <c r="T36" s="1" t="s">
        <v>2</v>
      </c>
      <c r="U36" s="3">
        <v>4.3057895000000004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K36" s="12"/>
    </row>
    <row r="37" spans="1:37">
      <c r="A37" s="14">
        <v>1</v>
      </c>
      <c r="B37" s="2">
        <v>15</v>
      </c>
      <c r="G37" s="12"/>
      <c r="I37" s="26"/>
      <c r="J37" s="6" t="s">
        <v>3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S37" s="24"/>
      <c r="T37" s="6" t="s">
        <v>3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K37" s="12"/>
    </row>
    <row r="38" spans="1:37">
      <c r="A38" s="14"/>
      <c r="G38" s="12"/>
      <c r="I38" s="26" t="s">
        <v>1</v>
      </c>
      <c r="J38" s="6" t="s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S38" s="24" t="s">
        <v>1</v>
      </c>
      <c r="T38" s="6" t="s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K38" s="12"/>
    </row>
    <row r="39" spans="1:37">
      <c r="A39" s="27" t="s">
        <v>26</v>
      </c>
      <c r="B39" s="25"/>
      <c r="C39" s="25"/>
      <c r="D39" s="25"/>
      <c r="E39" s="25"/>
      <c r="G39" s="12"/>
      <c r="I39" s="26"/>
      <c r="J39" s="6" t="s">
        <v>1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S39" s="24"/>
      <c r="T39" s="6" t="s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K39" s="12"/>
    </row>
    <row r="40" spans="1:37">
      <c r="A40" s="11" t="s">
        <v>12</v>
      </c>
      <c r="B40" s="25" t="s">
        <v>13</v>
      </c>
      <c r="C40" s="25"/>
      <c r="D40" s="25"/>
      <c r="E40" s="25"/>
      <c r="G40" s="12"/>
      <c r="I40" s="26"/>
      <c r="J40" s="1" t="s">
        <v>2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R40" s="2" t="s">
        <v>63</v>
      </c>
      <c r="S40" s="24"/>
      <c r="T40" s="1" t="s">
        <v>2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K40" s="12"/>
    </row>
    <row r="41" spans="1:37">
      <c r="A41" s="11"/>
      <c r="B41" s="6" t="s">
        <v>0</v>
      </c>
      <c r="C41" s="6" t="s">
        <v>1</v>
      </c>
      <c r="D41" s="1" t="s">
        <v>2</v>
      </c>
      <c r="E41" s="6" t="s">
        <v>3</v>
      </c>
      <c r="G41" s="12"/>
      <c r="I41" s="26"/>
      <c r="J41" s="6" t="s">
        <v>3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S41" s="24"/>
      <c r="T41" s="6" t="s">
        <v>3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K41" s="12"/>
    </row>
    <row r="42" spans="1:37">
      <c r="A42" s="13" t="s">
        <v>0</v>
      </c>
      <c r="B42" s="2">
        <v>99999999</v>
      </c>
      <c r="C42" s="2">
        <v>20</v>
      </c>
      <c r="D42" s="2">
        <v>30</v>
      </c>
      <c r="E42" s="2">
        <v>50</v>
      </c>
      <c r="G42" s="12"/>
      <c r="I42" s="27" t="s">
        <v>2</v>
      </c>
      <c r="J42" s="6" t="s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S42" s="25" t="s">
        <v>2</v>
      </c>
      <c r="T42" s="6" t="s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K42" s="12"/>
    </row>
    <row r="43" spans="1:37">
      <c r="A43" s="13" t="s">
        <v>1</v>
      </c>
      <c r="B43" s="2">
        <v>20</v>
      </c>
      <c r="C43" s="2">
        <v>99999999</v>
      </c>
      <c r="D43" s="2">
        <v>15</v>
      </c>
      <c r="E43" s="2">
        <v>35</v>
      </c>
      <c r="G43" s="12"/>
      <c r="I43" s="27"/>
      <c r="J43" s="6" t="s">
        <v>1</v>
      </c>
      <c r="K43" s="3">
        <v>0</v>
      </c>
      <c r="L43" s="3">
        <v>0</v>
      </c>
      <c r="M43" s="3">
        <v>0</v>
      </c>
      <c r="N43" s="3">
        <v>0.76105263000000001</v>
      </c>
      <c r="O43" s="3">
        <v>0</v>
      </c>
      <c r="P43" s="3">
        <v>0</v>
      </c>
      <c r="S43" s="25"/>
      <c r="T43" s="6" t="s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K43" s="12"/>
    </row>
    <row r="44" spans="1:37">
      <c r="A44" s="11" t="s">
        <v>2</v>
      </c>
      <c r="B44" s="2">
        <v>30</v>
      </c>
      <c r="C44" s="2">
        <v>15</v>
      </c>
      <c r="D44" s="2">
        <v>99999999</v>
      </c>
      <c r="E44" s="2">
        <v>25</v>
      </c>
      <c r="G44" s="12"/>
      <c r="I44" s="27"/>
      <c r="J44" s="1" t="s">
        <v>2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S44" s="25"/>
      <c r="T44" s="1" t="s">
        <v>2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K44" s="12"/>
    </row>
    <row r="45" spans="1:37">
      <c r="A45" s="13" t="s">
        <v>3</v>
      </c>
      <c r="B45" s="41">
        <v>40</v>
      </c>
      <c r="C45" s="41">
        <v>55</v>
      </c>
      <c r="D45" s="41">
        <v>15</v>
      </c>
      <c r="E45" s="2">
        <v>99999999</v>
      </c>
      <c r="G45" s="12"/>
      <c r="I45" s="27"/>
      <c r="J45" s="6" t="s">
        <v>3</v>
      </c>
      <c r="K45" s="3">
        <v>0</v>
      </c>
      <c r="L45" s="3">
        <v>0</v>
      </c>
      <c r="M45" s="3">
        <v>0</v>
      </c>
      <c r="N45" s="3">
        <v>0.95443420999999995</v>
      </c>
      <c r="O45" s="3">
        <v>0</v>
      </c>
      <c r="P45" s="3">
        <v>0</v>
      </c>
      <c r="S45" s="25"/>
      <c r="T45" s="6" t="s">
        <v>3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K45" s="12"/>
    </row>
    <row r="46" spans="1:37">
      <c r="A46" s="14"/>
      <c r="G46" s="12"/>
      <c r="I46" s="26" t="s">
        <v>3</v>
      </c>
      <c r="J46" s="6" t="s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S46" s="24" t="s">
        <v>3</v>
      </c>
      <c r="T46" s="6" t="s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K46" s="12"/>
    </row>
    <row r="47" spans="1:37">
      <c r="A47" s="14"/>
      <c r="G47" s="12"/>
      <c r="I47" s="26"/>
      <c r="J47" s="6" t="s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S47" s="24"/>
      <c r="T47" s="6" t="s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K47" s="12"/>
    </row>
    <row r="48" spans="1:37">
      <c r="A48" s="27" t="s">
        <v>27</v>
      </c>
      <c r="B48" s="25"/>
      <c r="C48" s="29" t="s">
        <v>62</v>
      </c>
      <c r="D48" s="29"/>
      <c r="G48" s="12"/>
      <c r="I48" s="26"/>
      <c r="J48" s="1" t="s">
        <v>2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S48" s="24"/>
      <c r="T48" s="1" t="s">
        <v>2</v>
      </c>
      <c r="U48" s="3">
        <v>3.7341305</v>
      </c>
      <c r="V48" s="3">
        <v>6.0610691000000001</v>
      </c>
      <c r="W48" s="3">
        <v>5.9564931999999997</v>
      </c>
      <c r="X48" s="3">
        <v>7.0186004000000004</v>
      </c>
      <c r="Y48" s="3">
        <v>2.5012476000000001</v>
      </c>
      <c r="Z48" s="3">
        <v>10.565393</v>
      </c>
      <c r="AK48" s="12"/>
    </row>
    <row r="49" spans="1:37">
      <c r="A49" s="11" t="s">
        <v>41</v>
      </c>
      <c r="B49" s="1" t="s">
        <v>61</v>
      </c>
      <c r="C49" s="29"/>
      <c r="D49" s="29"/>
      <c r="G49" s="12"/>
      <c r="I49" s="26"/>
      <c r="J49" s="6" t="s">
        <v>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S49" s="24"/>
      <c r="T49" s="6" t="s">
        <v>3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K49" s="12"/>
    </row>
    <row r="50" spans="1:37" ht="15" thickBot="1">
      <c r="A50" s="11">
        <v>0.1</v>
      </c>
      <c r="B50" s="2">
        <v>100</v>
      </c>
      <c r="C50" s="4">
        <f>A50*B50</f>
        <v>10</v>
      </c>
      <c r="G50" s="12"/>
      <c r="I50" s="15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7"/>
    </row>
    <row r="51" spans="1:37">
      <c r="A51" s="11"/>
      <c r="G51" s="12"/>
    </row>
    <row r="52" spans="1:37" ht="15" thickBot="1">
      <c r="A52" s="11"/>
      <c r="G52" s="12"/>
    </row>
    <row r="53" spans="1:37" ht="21.5" thickBot="1">
      <c r="A53" s="27" t="s">
        <v>28</v>
      </c>
      <c r="B53" s="25"/>
      <c r="G53" s="12"/>
      <c r="H53" s="30" t="s">
        <v>76</v>
      </c>
      <c r="I53" s="31"/>
    </row>
    <row r="54" spans="1:37">
      <c r="A54" s="13" t="s">
        <v>0</v>
      </c>
      <c r="B54" s="2">
        <v>0</v>
      </c>
      <c r="G54" s="12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10"/>
    </row>
    <row r="55" spans="1:37">
      <c r="A55" s="13" t="s">
        <v>1</v>
      </c>
      <c r="B55" s="2">
        <v>12</v>
      </c>
      <c r="G55" s="12"/>
      <c r="H55" s="28" t="s">
        <v>43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AB55" s="12"/>
    </row>
    <row r="56" spans="1:37">
      <c r="A56" s="11" t="s">
        <v>2</v>
      </c>
      <c r="B56" s="2">
        <v>20</v>
      </c>
      <c r="G56" s="12"/>
      <c r="I56" s="1" t="s">
        <v>46</v>
      </c>
      <c r="J56" s="25" t="s">
        <v>45</v>
      </c>
      <c r="K56" s="25"/>
      <c r="L56" s="25"/>
      <c r="M56" s="25"/>
      <c r="N56" s="25" t="s">
        <v>47</v>
      </c>
      <c r="O56" s="25"/>
      <c r="P56" s="25"/>
      <c r="Q56" s="25"/>
      <c r="U56" s="1" t="s">
        <v>60</v>
      </c>
      <c r="W56" s="1" t="s">
        <v>53</v>
      </c>
      <c r="Y56" s="1" t="s">
        <v>66</v>
      </c>
      <c r="AB56" s="12"/>
    </row>
    <row r="57" spans="1:37">
      <c r="A57" s="13" t="s">
        <v>3</v>
      </c>
      <c r="B57" s="2">
        <v>0</v>
      </c>
      <c r="G57" s="12"/>
      <c r="I57" s="1" t="s">
        <v>48</v>
      </c>
      <c r="J57" s="6" t="s">
        <v>0</v>
      </c>
      <c r="K57" s="6" t="s">
        <v>1</v>
      </c>
      <c r="L57" s="1" t="s">
        <v>2</v>
      </c>
      <c r="M57" s="6" t="s">
        <v>3</v>
      </c>
      <c r="N57" s="6" t="s">
        <v>0</v>
      </c>
      <c r="O57" s="6" t="s">
        <v>1</v>
      </c>
      <c r="P57" s="1" t="s">
        <v>2</v>
      </c>
      <c r="Q57" s="6" t="s">
        <v>3</v>
      </c>
      <c r="R57" s="7"/>
      <c r="U57" s="4">
        <f>SUM(K16:K19)+SUM(K25:K28)+B17*(SUM(J7:J10)+SUM(O7:O10))+B16*SUM(J7:J10)</f>
        <v>999.44733489000009</v>
      </c>
      <c r="W57" s="4">
        <f>U57*B37</f>
        <v>14991.710023350002</v>
      </c>
      <c r="Y57" s="4">
        <f>C76*AG9+E76*AH9+C75*AG8+E75*AH8+C77*AG10</f>
        <v>25000</v>
      </c>
      <c r="AB57" s="12"/>
    </row>
    <row r="58" spans="1:37">
      <c r="A58" s="11"/>
      <c r="G58" s="12"/>
      <c r="H58" s="1" t="s">
        <v>50</v>
      </c>
      <c r="I58" s="6" t="s">
        <v>20</v>
      </c>
      <c r="J58" s="1"/>
      <c r="K58" s="1"/>
      <c r="L58" s="1"/>
      <c r="M58" s="1"/>
      <c r="N58" s="1"/>
      <c r="O58" s="1"/>
      <c r="P58" s="1"/>
      <c r="Q58" s="1"/>
      <c r="AB58" s="12"/>
    </row>
    <row r="59" spans="1:37">
      <c r="A59" s="11"/>
      <c r="G59" s="20"/>
      <c r="H59" s="25" t="s">
        <v>49</v>
      </c>
      <c r="I59" s="1" t="s">
        <v>17</v>
      </c>
      <c r="J59" s="4">
        <f>B23*B15*(B63-B31+C50)*SUM(J7:N7)</f>
        <v>7095.1737780000003</v>
      </c>
      <c r="K59" s="4">
        <f>C24*B15*(B63-B31+C50)*SUM(J8:N8)</f>
        <v>9353.3000000000011</v>
      </c>
      <c r="L59" s="4">
        <f>D25*B15*(B63-B31+C50)*SUM(J9:N9)</f>
        <v>8470.4400000000023</v>
      </c>
      <c r="M59" s="4">
        <f>E26*B15*(B63-B31+C50)*SUM(J10:N10)</f>
        <v>3771.856577720001</v>
      </c>
      <c r="N59" s="4">
        <f>B15*(C63-B31+C50)*(C23+D23+E23)*SUM(J7:N7)</f>
        <v>7095.1737780000003</v>
      </c>
      <c r="O59" s="4">
        <f>B15*(C63-B31+C50)*(B24+D24+E24)*SUM(J8:N8)</f>
        <v>11479.05</v>
      </c>
      <c r="P59" s="4">
        <f>B15*(C63-B31+C50)*(B25+C25+E25)*SUM(J9:N9)</f>
        <v>10823.34</v>
      </c>
      <c r="Q59" s="4">
        <f>B15*(C63-B31+C50)*(B26+C26+D26)*SUM(J10:N10)</f>
        <v>5017.2809194200008</v>
      </c>
      <c r="R59" s="4">
        <f t="shared" ref="R59:R64" si="12">SUM(J59:Q59)</f>
        <v>63105.615053139998</v>
      </c>
      <c r="U59" s="1" t="s">
        <v>42</v>
      </c>
      <c r="AB59" s="12"/>
    </row>
    <row r="60" spans="1:37">
      <c r="A60" s="13" t="s">
        <v>29</v>
      </c>
      <c r="G60" s="20"/>
      <c r="H60" s="25"/>
      <c r="I60" s="1" t="s">
        <v>18</v>
      </c>
      <c r="J60" s="4">
        <f>B23*B16*(B64-B32+C50)*SUM(J7:N7)</f>
        <v>3547.5868889999997</v>
      </c>
      <c r="K60" s="4">
        <f>C24*B16*(B64-B32+C50)*SUM(J8:N8)</f>
        <v>4676.6500000000005</v>
      </c>
      <c r="L60" s="4">
        <f>D25*B16*(B64-B32+C50)*SUM(J9:N9)</f>
        <v>4235.22</v>
      </c>
      <c r="M60" s="4">
        <f>E26*B16*(B64-B32+C50)*SUM(J10:N10)</f>
        <v>1885.9282888600005</v>
      </c>
      <c r="N60" s="4">
        <f>B16*(C64-B32+C50)*(C23+D23+E23)*SUM(J7:N7)</f>
        <v>3655.0895220000002</v>
      </c>
      <c r="O60" s="4">
        <f>B16*(C64-B32+C50)*(B24+D24+E24)*SUM(J8:N8)</f>
        <v>5913.4500000000007</v>
      </c>
      <c r="P60" s="4">
        <f>B16*(C64-B32+C50)*(B25+C25+E25)*SUM(J9:N9)</f>
        <v>5575.66</v>
      </c>
      <c r="Q60" s="4">
        <f>B16*(C64-B32+C50)*(B26+C26+D26)*SUM(J10:N10)</f>
        <v>2584.6598675800001</v>
      </c>
      <c r="R60" s="4">
        <f t="shared" si="12"/>
        <v>32074.244567440004</v>
      </c>
      <c r="U60" s="5">
        <f>R65-Q86-AA86-W57-Y57</f>
        <v>129943.04815258001</v>
      </c>
      <c r="AB60" s="12"/>
      <c r="AD60" s="2" t="s">
        <v>63</v>
      </c>
    </row>
    <row r="61" spans="1:37">
      <c r="A61" s="13"/>
      <c r="B61" s="25" t="s">
        <v>30</v>
      </c>
      <c r="C61" s="25"/>
      <c r="G61" s="12"/>
      <c r="H61" s="25"/>
      <c r="I61" s="1" t="s">
        <v>19</v>
      </c>
      <c r="J61" s="4">
        <f>B23*B17*(B65-B33+C50)*SUM(J7:N7)</f>
        <v>8062.697474999999</v>
      </c>
      <c r="K61" s="4">
        <f>C24*B17*(B65-B33+C50)*SUM(J8:N8)</f>
        <v>10628.750000000002</v>
      </c>
      <c r="L61" s="4">
        <f>D25*B17*(B65-B33+C50)*SUM(J9:N9)</f>
        <v>9625.5</v>
      </c>
      <c r="M61" s="4">
        <f>E26*B17*(B65-B33+C50)*SUM(J10:N10)</f>
        <v>4286.2006565000002</v>
      </c>
      <c r="N61" s="4">
        <f>B17*(C65-B33+C50)*(C23+D23+E23)*SUM(J7:N7)</f>
        <v>6987.6711449999993</v>
      </c>
      <c r="O61" s="4">
        <f>B17*(C65-B33+C50)*(B24+D24+E24)*SUM(J8:N8)</f>
        <v>11305.125</v>
      </c>
      <c r="P61" s="4">
        <f>B17*(C65-B33+C50)*(B25+C25+E25)*SUM(J9:N9)</f>
        <v>10659.35</v>
      </c>
      <c r="Q61" s="4">
        <f>B17*(C65-B33+C50)*(B26+C26+D26)*SUM(J10:N10)</f>
        <v>4941.2615115500003</v>
      </c>
      <c r="R61" s="4">
        <f t="shared" si="12"/>
        <v>66496.555788049998</v>
      </c>
      <c r="AB61" s="12"/>
    </row>
    <row r="62" spans="1:37">
      <c r="A62" s="11"/>
      <c r="B62" s="6" t="s">
        <v>31</v>
      </c>
      <c r="C62" s="6" t="s">
        <v>32</v>
      </c>
      <c r="G62" s="12"/>
      <c r="H62" s="25" t="s">
        <v>44</v>
      </c>
      <c r="I62" s="1" t="s">
        <v>17</v>
      </c>
      <c r="J62" s="4">
        <f>B23*B15*(B63-B69-B31+C50)*O7</f>
        <v>0</v>
      </c>
      <c r="K62" s="4">
        <f>C24*B15*(B63-B69-B31+C50)*O8</f>
        <v>296.45000000000005</v>
      </c>
      <c r="L62" s="4">
        <f>D25*B15*(B63-B69-B31+C50)*O9</f>
        <v>736.56000000000017</v>
      </c>
      <c r="M62" s="4">
        <f>E26*B15*(B63-B69-B31+C50)*O10</f>
        <v>0</v>
      </c>
      <c r="N62" s="4">
        <f>B15*(C63-B69-B31+C50)*O7*(C23+D23+E23)</f>
        <v>0</v>
      </c>
      <c r="O62" s="4">
        <f>B15*(C63-B69-B31+C50)*O8*(B24+D24+E24)</f>
        <v>485.1</v>
      </c>
      <c r="P62" s="4">
        <f>B15*(C63-B69-B31+C50)*O9*(B25+C25+E25)</f>
        <v>1254.8799999999999</v>
      </c>
      <c r="Q62" s="4">
        <f>B15*(C63-B69-B31+C50)*O10*(B26+C26+D26)</f>
        <v>0</v>
      </c>
      <c r="R62" s="4">
        <f t="shared" si="12"/>
        <v>2772.99</v>
      </c>
      <c r="AB62" s="12"/>
    </row>
    <row r="63" spans="1:37">
      <c r="A63" s="11" t="s">
        <v>17</v>
      </c>
      <c r="B63" s="7">
        <v>50</v>
      </c>
      <c r="C63" s="7">
        <v>70</v>
      </c>
      <c r="G63" s="12"/>
      <c r="H63" s="25"/>
      <c r="I63" s="1" t="s">
        <v>18</v>
      </c>
      <c r="J63" s="4">
        <f>B23*B16*(B64-B32+C50)*O7</f>
        <v>0</v>
      </c>
      <c r="K63" s="4">
        <f>C24*B16*(B64-B32+C50)*O8</f>
        <v>296.45000000000005</v>
      </c>
      <c r="L63" s="4">
        <f>D25*B16*(B64-B32+C50)*O9</f>
        <v>736.56000000000006</v>
      </c>
      <c r="M63" s="4">
        <f>E26*B16*(B64-B32+C50)*O10</f>
        <v>0</v>
      </c>
      <c r="N63" s="4">
        <f>B16*(C64-B32+C50)*(C23+D23+E23)*O7</f>
        <v>0</v>
      </c>
      <c r="O63" s="4">
        <f>B16*(C64-B32+C50)*(B24+D24+E24)*O8</f>
        <v>374.85</v>
      </c>
      <c r="P63" s="4">
        <f>B16*(C64-B32+C50)*(B25+C25+E25)*O9</f>
        <v>969.68</v>
      </c>
      <c r="Q63" s="4">
        <f>B16*(C64-B32+C50)*(B26+C26+D26)*O10</f>
        <v>0</v>
      </c>
      <c r="R63" s="4">
        <f t="shared" si="12"/>
        <v>2377.54</v>
      </c>
      <c r="AB63" s="12"/>
    </row>
    <row r="64" spans="1:37">
      <c r="A64" s="11" t="s">
        <v>18</v>
      </c>
      <c r="B64" s="2">
        <v>70</v>
      </c>
      <c r="C64" s="2">
        <v>100</v>
      </c>
      <c r="G64" s="12"/>
      <c r="H64" s="25"/>
      <c r="I64" s="1" t="s">
        <v>19</v>
      </c>
      <c r="J64" s="4">
        <f>B23*B17*(B65-B33+C50)*O7</f>
        <v>0</v>
      </c>
      <c r="K64" s="4">
        <f>C24*B17*(B65-B33+C50)*O8</f>
        <v>673.75000000000011</v>
      </c>
      <c r="L64" s="4">
        <f>D25*B17*(B65-B33+C50)*O9</f>
        <v>1674</v>
      </c>
      <c r="M64" s="4">
        <f>E26*B17*(B65-B33+C50)*O10</f>
        <v>0</v>
      </c>
      <c r="N64" s="4">
        <f>B17*(C65-B33+C50)*(C23+D23+E23)*O7</f>
        <v>0</v>
      </c>
      <c r="O64" s="4">
        <f>B17*(C65-B33+C50)*(B24+D24+E24)*O8</f>
        <v>716.625</v>
      </c>
      <c r="P64" s="4">
        <f>B17*(C65-B33+C50)*(B25+C25+E25)*O9</f>
        <v>1853.8</v>
      </c>
      <c r="Q64" s="4">
        <f>B17*(C65-B33+C50)*(B26+C26+D26)*O10</f>
        <v>0</v>
      </c>
      <c r="R64" s="4">
        <f t="shared" si="12"/>
        <v>4918.1750000000002</v>
      </c>
      <c r="AB64" s="12"/>
    </row>
    <row r="65" spans="1:28">
      <c r="A65" s="11" t="s">
        <v>19</v>
      </c>
      <c r="B65" s="2">
        <v>120</v>
      </c>
      <c r="C65" s="2">
        <v>150</v>
      </c>
      <c r="G65" s="12"/>
      <c r="J65" s="4">
        <f>SUM(J59:J64)</f>
        <v>18705.458141999999</v>
      </c>
      <c r="K65" s="4">
        <f t="shared" ref="K65:P65" si="13">SUM(K59:K64)</f>
        <v>25925.350000000006</v>
      </c>
      <c r="L65" s="4">
        <f t="shared" si="13"/>
        <v>25478.280000000006</v>
      </c>
      <c r="M65" s="4">
        <f t="shared" si="13"/>
        <v>9943.9855230800022</v>
      </c>
      <c r="N65" s="4">
        <f>SUM(N59:N64)</f>
        <v>17737.934444999999</v>
      </c>
      <c r="O65" s="4">
        <f t="shared" si="13"/>
        <v>30274.199999999997</v>
      </c>
      <c r="P65" s="4">
        <f t="shared" si="13"/>
        <v>31136.71</v>
      </c>
      <c r="Q65" s="4">
        <f>SUM(Q59:Q64)</f>
        <v>12543.202298550001</v>
      </c>
      <c r="R65" s="4">
        <f>SUM(J59:Q64)</f>
        <v>171745.12040863</v>
      </c>
      <c r="AB65" s="12"/>
    </row>
    <row r="66" spans="1:28">
      <c r="A66" s="11"/>
      <c r="G66" s="12"/>
      <c r="AB66" s="12"/>
    </row>
    <row r="67" spans="1:28">
      <c r="A67" s="11"/>
      <c r="G67" s="12"/>
      <c r="I67" s="28" t="s">
        <v>51</v>
      </c>
      <c r="J67" s="28"/>
      <c r="K67" s="28"/>
      <c r="L67" s="28"/>
      <c r="M67" s="28"/>
      <c r="N67" s="28"/>
      <c r="O67" s="28"/>
      <c r="P67" s="28"/>
      <c r="Q67" s="28"/>
      <c r="S67" s="28" t="s">
        <v>52</v>
      </c>
      <c r="T67" s="28"/>
      <c r="U67" s="28"/>
      <c r="V67" s="28"/>
      <c r="W67" s="28"/>
      <c r="X67" s="28"/>
      <c r="Y67" s="28"/>
      <c r="Z67" s="28"/>
      <c r="AA67" s="28"/>
      <c r="AB67" s="12"/>
    </row>
    <row r="68" spans="1:28">
      <c r="A68" s="26" t="s">
        <v>55</v>
      </c>
      <c r="B68" s="24"/>
      <c r="G68" s="12"/>
      <c r="I68" s="1" t="s">
        <v>12</v>
      </c>
      <c r="J68" s="1" t="s">
        <v>13</v>
      </c>
      <c r="K68" s="25" t="s">
        <v>14</v>
      </c>
      <c r="L68" s="25"/>
      <c r="M68" s="25"/>
      <c r="N68" s="25"/>
      <c r="O68" s="25"/>
      <c r="P68" s="25"/>
      <c r="S68" s="1" t="s">
        <v>12</v>
      </c>
      <c r="T68" s="1" t="s">
        <v>13</v>
      </c>
      <c r="U68" s="25" t="s">
        <v>14</v>
      </c>
      <c r="V68" s="25"/>
      <c r="W68" s="25"/>
      <c r="X68" s="25"/>
      <c r="Y68" s="25"/>
      <c r="Z68" s="25"/>
      <c r="AB68" s="12"/>
    </row>
    <row r="69" spans="1:28" ht="15" customHeight="1">
      <c r="A69" s="21" t="s">
        <v>33</v>
      </c>
      <c r="B69" s="2">
        <v>20</v>
      </c>
      <c r="G69" s="12"/>
      <c r="I69" s="1"/>
      <c r="J69" s="1"/>
      <c r="K69" s="1" t="s">
        <v>4</v>
      </c>
      <c r="L69" s="1" t="s">
        <v>5</v>
      </c>
      <c r="M69" s="1" t="s">
        <v>6</v>
      </c>
      <c r="N69" s="1" t="s">
        <v>7</v>
      </c>
      <c r="O69" s="1" t="s">
        <v>8</v>
      </c>
      <c r="P69" s="1" t="s">
        <v>9</v>
      </c>
      <c r="S69" s="1"/>
      <c r="T69" s="1"/>
      <c r="U69" s="1" t="s">
        <v>4</v>
      </c>
      <c r="V69" s="1" t="s">
        <v>5</v>
      </c>
      <c r="W69" s="1" t="s">
        <v>6</v>
      </c>
      <c r="X69" s="1" t="s">
        <v>7</v>
      </c>
      <c r="Y69" s="1" t="s">
        <v>8</v>
      </c>
      <c r="Z69" s="1" t="s">
        <v>9</v>
      </c>
      <c r="AB69" s="12"/>
    </row>
    <row r="70" spans="1:28" ht="14.5" customHeight="1">
      <c r="A70" s="21"/>
      <c r="G70" s="12"/>
      <c r="I70" s="24" t="s">
        <v>0</v>
      </c>
      <c r="J70" s="6" t="s">
        <v>0</v>
      </c>
      <c r="K70" s="4">
        <f>K34*B42</f>
        <v>0</v>
      </c>
      <c r="L70" s="4">
        <f>L34*B42</f>
        <v>0</v>
      </c>
      <c r="M70" s="4">
        <f>M34*B42</f>
        <v>0</v>
      </c>
      <c r="N70" s="4">
        <f>N34*B42</f>
        <v>0</v>
      </c>
      <c r="O70" s="4">
        <f>O34*B42</f>
        <v>0</v>
      </c>
      <c r="P70" s="4">
        <f>P34*B42</f>
        <v>0</v>
      </c>
      <c r="Q70" s="4">
        <f>SUM(K70:P70)</f>
        <v>0</v>
      </c>
      <c r="S70" s="24" t="s">
        <v>0</v>
      </c>
      <c r="T70" s="6" t="s">
        <v>0</v>
      </c>
      <c r="U70" s="4">
        <f>U34*B42</f>
        <v>0</v>
      </c>
      <c r="V70" s="4">
        <f>V34*B42</f>
        <v>0</v>
      </c>
      <c r="W70" s="4">
        <f>W34*B42</f>
        <v>0</v>
      </c>
      <c r="X70" s="4">
        <f>X34*B42</f>
        <v>0</v>
      </c>
      <c r="Y70" s="4">
        <f>Y34*B42</f>
        <v>0</v>
      </c>
      <c r="Z70" s="4">
        <f>Z34*B42</f>
        <v>0</v>
      </c>
      <c r="AA70" s="4">
        <f>SUM(U70:Z70)</f>
        <v>0</v>
      </c>
      <c r="AB70" s="12"/>
    </row>
    <row r="71" spans="1:28">
      <c r="A71" s="14"/>
      <c r="G71" s="12"/>
      <c r="I71" s="24"/>
      <c r="J71" s="6" t="s">
        <v>1</v>
      </c>
      <c r="K71" s="4">
        <f>K35*C42</f>
        <v>0</v>
      </c>
      <c r="L71" s="4">
        <f>L35*C42</f>
        <v>0</v>
      </c>
      <c r="M71" s="4">
        <f>M35*C42</f>
        <v>0</v>
      </c>
      <c r="N71" s="4">
        <f>N35*C42</f>
        <v>0</v>
      </c>
      <c r="O71" s="4">
        <f>O35*C42</f>
        <v>0</v>
      </c>
      <c r="P71" s="4">
        <f>P35*C42</f>
        <v>0</v>
      </c>
      <c r="Q71" s="4">
        <f t="shared" ref="Q71:Q85" si="14">SUM(K71:P71)</f>
        <v>0</v>
      </c>
      <c r="S71" s="24"/>
      <c r="T71" s="6" t="s">
        <v>1</v>
      </c>
      <c r="U71" s="4">
        <f>U35*C42</f>
        <v>40.604164000000004</v>
      </c>
      <c r="V71" s="4">
        <f>V35*C42</f>
        <v>182.362832</v>
      </c>
      <c r="W71" s="4">
        <f>W35*C42</f>
        <v>213.4271</v>
      </c>
      <c r="X71" s="4">
        <f>X35*C42</f>
        <v>223.09764000000001</v>
      </c>
      <c r="Y71" s="4">
        <f>Y35*C42</f>
        <v>222.08760000000001</v>
      </c>
      <c r="Z71" s="4">
        <f>Z35*C42</f>
        <v>226.77855999999997</v>
      </c>
      <c r="AA71" s="4">
        <f t="shared" ref="AA71:AA85" si="15">SUM(U71:Z71)</f>
        <v>1108.357896</v>
      </c>
      <c r="AB71" s="12"/>
    </row>
    <row r="72" spans="1:28">
      <c r="A72" s="27" t="s">
        <v>69</v>
      </c>
      <c r="B72" s="25"/>
      <c r="C72" s="1"/>
      <c r="G72" s="12"/>
      <c r="I72" s="24"/>
      <c r="J72" s="1" t="s">
        <v>2</v>
      </c>
      <c r="K72" s="4">
        <f>K36*D42</f>
        <v>0</v>
      </c>
      <c r="L72" s="4">
        <f>L36*D42</f>
        <v>0</v>
      </c>
      <c r="M72" s="4">
        <f>M36*D42</f>
        <v>0</v>
      </c>
      <c r="N72" s="4">
        <f>N36*D42</f>
        <v>0</v>
      </c>
      <c r="O72" s="4">
        <f>O36*D42</f>
        <v>0</v>
      </c>
      <c r="P72" s="4">
        <f>P36*D42</f>
        <v>0</v>
      </c>
      <c r="Q72" s="4">
        <f>SUM(K72:P72)*D42</f>
        <v>0</v>
      </c>
      <c r="S72" s="24"/>
      <c r="T72" s="1" t="s">
        <v>2</v>
      </c>
      <c r="U72" s="4">
        <f>U36*D42</f>
        <v>129.17368500000001</v>
      </c>
      <c r="V72" s="4">
        <f>V36*D42</f>
        <v>0</v>
      </c>
      <c r="W72" s="4">
        <f>W36*D42</f>
        <v>0</v>
      </c>
      <c r="X72" s="4">
        <f>X36*D42</f>
        <v>0</v>
      </c>
      <c r="Y72" s="4">
        <f>Y36*D42</f>
        <v>0</v>
      </c>
      <c r="Z72" s="4">
        <f>Z36*D42</f>
        <v>0</v>
      </c>
      <c r="AA72" s="4">
        <f t="shared" si="15"/>
        <v>129.17368500000001</v>
      </c>
      <c r="AB72" s="12"/>
    </row>
    <row r="73" spans="1:28">
      <c r="A73" s="11" t="s">
        <v>70</v>
      </c>
      <c r="B73" s="25" t="s">
        <v>72</v>
      </c>
      <c r="C73" s="25"/>
      <c r="D73" s="25" t="s">
        <v>65</v>
      </c>
      <c r="E73" s="25"/>
      <c r="G73" s="12"/>
      <c r="I73" s="24"/>
      <c r="J73" s="6" t="s">
        <v>3</v>
      </c>
      <c r="K73" s="4">
        <f>K37*E42</f>
        <v>0</v>
      </c>
      <c r="L73" s="4">
        <f>L37*E42</f>
        <v>0</v>
      </c>
      <c r="M73" s="4">
        <f>M37*E42</f>
        <v>0</v>
      </c>
      <c r="N73" s="4">
        <f>N37*E42</f>
        <v>0</v>
      </c>
      <c r="O73" s="4">
        <f>O37*E42</f>
        <v>0</v>
      </c>
      <c r="P73" s="4">
        <f>P37*E42</f>
        <v>0</v>
      </c>
      <c r="Q73" s="4">
        <f t="shared" si="14"/>
        <v>0</v>
      </c>
      <c r="S73" s="24"/>
      <c r="T73" s="6" t="s">
        <v>3</v>
      </c>
      <c r="U73" s="4">
        <f>U37*E42</f>
        <v>0</v>
      </c>
      <c r="V73" s="4">
        <f>V37*E42</f>
        <v>0</v>
      </c>
      <c r="W73" s="4">
        <f>W37*E42</f>
        <v>0</v>
      </c>
      <c r="X73" s="4">
        <f>X37*E42</f>
        <v>0</v>
      </c>
      <c r="Y73" s="4">
        <f>Y37*E42</f>
        <v>0</v>
      </c>
      <c r="Z73" s="4">
        <f>Z37*E42</f>
        <v>0</v>
      </c>
      <c r="AA73" s="4">
        <f t="shared" si="15"/>
        <v>0</v>
      </c>
      <c r="AB73" s="12"/>
    </row>
    <row r="74" spans="1:28">
      <c r="A74" s="14"/>
      <c r="B74" s="1" t="s">
        <v>71</v>
      </c>
      <c r="C74" s="1" t="s">
        <v>73</v>
      </c>
      <c r="D74" s="1" t="s">
        <v>71</v>
      </c>
      <c r="E74" s="1" t="s">
        <v>73</v>
      </c>
      <c r="G74" s="12"/>
      <c r="I74" s="24" t="s">
        <v>1</v>
      </c>
      <c r="J74" s="6" t="s">
        <v>0</v>
      </c>
      <c r="K74" s="4">
        <f>K38*B43</f>
        <v>0</v>
      </c>
      <c r="L74" s="4">
        <f>L38*B43</f>
        <v>0</v>
      </c>
      <c r="M74" s="4">
        <f>M38*B43</f>
        <v>0</v>
      </c>
      <c r="N74" s="4">
        <f>N38*B43</f>
        <v>0</v>
      </c>
      <c r="O74" s="4">
        <f>O38*B43</f>
        <v>0</v>
      </c>
      <c r="P74" s="4">
        <f>P38*B43</f>
        <v>0</v>
      </c>
      <c r="Q74" s="4">
        <f t="shared" si="14"/>
        <v>0</v>
      </c>
      <c r="S74" s="24" t="s">
        <v>1</v>
      </c>
      <c r="T74" s="6" t="s">
        <v>0</v>
      </c>
      <c r="U74" s="4">
        <f>U38*B43</f>
        <v>0</v>
      </c>
      <c r="V74" s="4">
        <f>V38*B43</f>
        <v>0</v>
      </c>
      <c r="W74" s="4">
        <f>W38*B43</f>
        <v>0</v>
      </c>
      <c r="X74" s="4">
        <f>X38*B43</f>
        <v>0</v>
      </c>
      <c r="Y74" s="4">
        <f>Y38*B43</f>
        <v>0</v>
      </c>
      <c r="Z74" s="4">
        <f>Z38*B43</f>
        <v>0</v>
      </c>
      <c r="AA74" s="4">
        <f t="shared" si="15"/>
        <v>0</v>
      </c>
      <c r="AB74" s="12"/>
    </row>
    <row r="75" spans="1:28">
      <c r="A75" s="13" t="s">
        <v>1</v>
      </c>
      <c r="B75" s="2">
        <v>5</v>
      </c>
      <c r="C75" s="2">
        <v>20000</v>
      </c>
      <c r="D75" s="2">
        <v>5</v>
      </c>
      <c r="E75" s="2">
        <v>5000</v>
      </c>
      <c r="G75" s="12"/>
      <c r="I75" s="24"/>
      <c r="J75" s="6" t="s">
        <v>1</v>
      </c>
      <c r="K75" s="4">
        <f>K39*C43</f>
        <v>0</v>
      </c>
      <c r="L75" s="4">
        <f>L39*C43</f>
        <v>0</v>
      </c>
      <c r="M75" s="4">
        <f>M39*C43</f>
        <v>0</v>
      </c>
      <c r="N75" s="4">
        <f>N39*C43</f>
        <v>0</v>
      </c>
      <c r="O75" s="4">
        <f>O39*C43</f>
        <v>0</v>
      </c>
      <c r="P75" s="4">
        <f>P39*C43</f>
        <v>0</v>
      </c>
      <c r="Q75" s="4">
        <f t="shared" si="14"/>
        <v>0</v>
      </c>
      <c r="S75" s="24"/>
      <c r="T75" s="6" t="s">
        <v>1</v>
      </c>
      <c r="U75" s="4">
        <f>U39*C43</f>
        <v>0</v>
      </c>
      <c r="V75" s="4">
        <f>V39*C43</f>
        <v>0</v>
      </c>
      <c r="W75" s="4">
        <f>W39*C43</f>
        <v>0</v>
      </c>
      <c r="X75" s="4">
        <f>X39*C43</f>
        <v>0</v>
      </c>
      <c r="Y75" s="4">
        <f>Y39*C43</f>
        <v>0</v>
      </c>
      <c r="Z75" s="4">
        <f>Z39*C43</f>
        <v>0</v>
      </c>
      <c r="AA75" s="4">
        <f t="shared" si="15"/>
        <v>0</v>
      </c>
      <c r="AB75" s="12"/>
    </row>
    <row r="76" spans="1:28">
      <c r="A76" s="11" t="s">
        <v>2</v>
      </c>
      <c r="B76" s="2">
        <v>5</v>
      </c>
      <c r="C76" s="2">
        <v>18000</v>
      </c>
      <c r="D76" s="2">
        <v>5</v>
      </c>
      <c r="E76" s="2">
        <v>8000</v>
      </c>
      <c r="G76" s="12"/>
      <c r="I76" s="24"/>
      <c r="J76" s="1" t="s">
        <v>2</v>
      </c>
      <c r="K76" s="4">
        <f>K40*D43</f>
        <v>0</v>
      </c>
      <c r="L76" s="4">
        <f>L40*D43</f>
        <v>0</v>
      </c>
      <c r="M76" s="4">
        <f>M40*D43</f>
        <v>0</v>
      </c>
      <c r="N76" s="4">
        <f>N40*D43</f>
        <v>0</v>
      </c>
      <c r="O76" s="4">
        <f>O40*D43</f>
        <v>0</v>
      </c>
      <c r="P76" s="4">
        <f>P40*D43</f>
        <v>0</v>
      </c>
      <c r="Q76" s="4">
        <f t="shared" si="14"/>
        <v>0</v>
      </c>
      <c r="S76" s="24"/>
      <c r="T76" s="1" t="s">
        <v>2</v>
      </c>
      <c r="U76" s="4">
        <f>U40*D43</f>
        <v>0</v>
      </c>
      <c r="V76" s="4">
        <f>V40*D43</f>
        <v>0</v>
      </c>
      <c r="W76" s="4">
        <f>W40*D43</f>
        <v>0</v>
      </c>
      <c r="X76" s="4">
        <f>X40*D43</f>
        <v>0</v>
      </c>
      <c r="Y76" s="4">
        <f>Y40*D43</f>
        <v>0</v>
      </c>
      <c r="Z76" s="4">
        <f>Z40*D43</f>
        <v>0</v>
      </c>
      <c r="AA76" s="4">
        <f t="shared" si="15"/>
        <v>0</v>
      </c>
      <c r="AB76" s="12"/>
    </row>
    <row r="77" spans="1:28">
      <c r="A77" s="13" t="s">
        <v>3</v>
      </c>
      <c r="B77" s="2">
        <v>5</v>
      </c>
      <c r="C77" s="2">
        <v>19000</v>
      </c>
      <c r="G77" s="12"/>
      <c r="I77" s="24"/>
      <c r="J77" s="6" t="s">
        <v>3</v>
      </c>
      <c r="K77" s="4">
        <f>K41*E43</f>
        <v>0</v>
      </c>
      <c r="L77" s="4">
        <f>L41*E43</f>
        <v>0</v>
      </c>
      <c r="M77" s="4">
        <f>M41*E43</f>
        <v>0</v>
      </c>
      <c r="N77" s="4">
        <f>N41*E43</f>
        <v>0</v>
      </c>
      <c r="O77" s="4">
        <f>O41*E43</f>
        <v>0</v>
      </c>
      <c r="P77" s="4">
        <f>P41*E43</f>
        <v>0</v>
      </c>
      <c r="Q77" s="4">
        <f t="shared" si="14"/>
        <v>0</v>
      </c>
      <c r="S77" s="24"/>
      <c r="T77" s="6" t="s">
        <v>3</v>
      </c>
      <c r="U77" s="4">
        <f>U41*E43</f>
        <v>0</v>
      </c>
      <c r="V77" s="4">
        <f>V41*E43</f>
        <v>0</v>
      </c>
      <c r="W77" s="4">
        <f>W41*E43</f>
        <v>0</v>
      </c>
      <c r="X77" s="4">
        <f>X41*E43</f>
        <v>0</v>
      </c>
      <c r="Y77" s="4">
        <f>Y41*E43</f>
        <v>0</v>
      </c>
      <c r="Z77" s="4">
        <f>Z41*E43</f>
        <v>0</v>
      </c>
      <c r="AA77" s="4">
        <f t="shared" si="15"/>
        <v>0</v>
      </c>
      <c r="AB77" s="12"/>
    </row>
    <row r="78" spans="1:28" ht="15" thickBot="1">
      <c r="A78" s="15"/>
      <c r="B78" s="16"/>
      <c r="C78" s="16"/>
      <c r="D78" s="16"/>
      <c r="E78" s="16"/>
      <c r="F78" s="16"/>
      <c r="G78" s="17"/>
      <c r="I78" s="25" t="s">
        <v>2</v>
      </c>
      <c r="J78" s="6" t="s">
        <v>0</v>
      </c>
      <c r="K78" s="4">
        <f>K42*B44</f>
        <v>0</v>
      </c>
      <c r="L78" s="4">
        <f>L42*B44</f>
        <v>0</v>
      </c>
      <c r="M78" s="4">
        <f>M42*B44</f>
        <v>0</v>
      </c>
      <c r="N78" s="4">
        <f>N42*B44</f>
        <v>0</v>
      </c>
      <c r="O78" s="4">
        <f>O42*B44</f>
        <v>0</v>
      </c>
      <c r="P78" s="4">
        <f>P42*B44</f>
        <v>0</v>
      </c>
      <c r="Q78" s="4">
        <f t="shared" si="14"/>
        <v>0</v>
      </c>
      <c r="S78" s="25" t="s">
        <v>2</v>
      </c>
      <c r="T78" s="6" t="s">
        <v>0</v>
      </c>
      <c r="U78" s="4">
        <f>U42*B44</f>
        <v>0</v>
      </c>
      <c r="V78" s="4">
        <f>V42*B44</f>
        <v>0</v>
      </c>
      <c r="W78" s="4">
        <f>W42*B44</f>
        <v>0</v>
      </c>
      <c r="X78" s="4">
        <f>X42*B44</f>
        <v>0</v>
      </c>
      <c r="Y78" s="4">
        <f>Y42*B44</f>
        <v>0</v>
      </c>
      <c r="Z78" s="4">
        <f>Z42*B44</f>
        <v>0</v>
      </c>
      <c r="AA78" s="4">
        <f>SUM(U78:Z78)</f>
        <v>0</v>
      </c>
      <c r="AB78" s="12"/>
    </row>
    <row r="79" spans="1:28">
      <c r="H79" s="14"/>
      <c r="I79" s="25"/>
      <c r="J79" s="6" t="s">
        <v>1</v>
      </c>
      <c r="K79" s="4">
        <f>K43*C44</f>
        <v>0</v>
      </c>
      <c r="L79" s="4">
        <f>L43*C44</f>
        <v>0</v>
      </c>
      <c r="M79" s="4">
        <f>M43*C44</f>
        <v>0</v>
      </c>
      <c r="N79" s="4">
        <f>N43*C44</f>
        <v>11.41578945</v>
      </c>
      <c r="O79" s="4">
        <f>O43*C44</f>
        <v>0</v>
      </c>
      <c r="P79" s="4">
        <f>P43*C44</f>
        <v>0</v>
      </c>
      <c r="Q79" s="4">
        <f t="shared" si="14"/>
        <v>11.41578945</v>
      </c>
      <c r="S79" s="25"/>
      <c r="T79" s="6" t="s">
        <v>1</v>
      </c>
      <c r="U79" s="4">
        <f>U43*C44</f>
        <v>0</v>
      </c>
      <c r="V79" s="4">
        <f>V43*C44</f>
        <v>0</v>
      </c>
      <c r="W79" s="4">
        <f>W43*C44</f>
        <v>0</v>
      </c>
      <c r="X79" s="4">
        <f>X43*C44</f>
        <v>0</v>
      </c>
      <c r="Y79" s="4">
        <f>Y43*C44</f>
        <v>0</v>
      </c>
      <c r="Z79" s="4">
        <f>Z43*C44</f>
        <v>0</v>
      </c>
      <c r="AA79" s="4">
        <f t="shared" si="15"/>
        <v>0</v>
      </c>
      <c r="AB79" s="12"/>
    </row>
    <row r="80" spans="1:28">
      <c r="H80" s="14"/>
      <c r="I80" s="25"/>
      <c r="J80" s="1" t="s">
        <v>2</v>
      </c>
      <c r="K80" s="4">
        <f>K44*D44</f>
        <v>0</v>
      </c>
      <c r="L80" s="4">
        <f>L44*D44</f>
        <v>0</v>
      </c>
      <c r="M80" s="4">
        <f>M44*D44</f>
        <v>0</v>
      </c>
      <c r="N80" s="4">
        <f>N44*D44</f>
        <v>0</v>
      </c>
      <c r="O80" s="4">
        <f>O44*D44</f>
        <v>0</v>
      </c>
      <c r="P80" s="4">
        <f>P44*D44</f>
        <v>0</v>
      </c>
      <c r="Q80" s="4">
        <f t="shared" si="14"/>
        <v>0</v>
      </c>
      <c r="S80" s="25"/>
      <c r="T80" s="1" t="s">
        <v>2</v>
      </c>
      <c r="U80" s="4">
        <f>U44*D44</f>
        <v>0</v>
      </c>
      <c r="V80" s="4">
        <f>V44*D44</f>
        <v>0</v>
      </c>
      <c r="W80" s="4">
        <f>W44*D44</f>
        <v>0</v>
      </c>
      <c r="X80" s="4">
        <f>X44*D44</f>
        <v>0</v>
      </c>
      <c r="Y80" s="4">
        <f>Y44*D44</f>
        <v>0</v>
      </c>
      <c r="Z80" s="4">
        <f>Z44*D44</f>
        <v>0</v>
      </c>
      <c r="AA80" s="4">
        <f t="shared" si="15"/>
        <v>0</v>
      </c>
      <c r="AB80" s="12"/>
    </row>
    <row r="81" spans="8:28">
      <c r="H81" s="14"/>
      <c r="I81" s="25"/>
      <c r="J81" s="6" t="s">
        <v>3</v>
      </c>
      <c r="K81" s="4">
        <f>K45*E44</f>
        <v>0</v>
      </c>
      <c r="L81" s="4">
        <f>L45*E44</f>
        <v>0</v>
      </c>
      <c r="M81" s="4">
        <f>M45*E44</f>
        <v>0</v>
      </c>
      <c r="N81" s="4">
        <f>N45*E44</f>
        <v>23.86085525</v>
      </c>
      <c r="O81" s="4">
        <f>O45*E44</f>
        <v>0</v>
      </c>
      <c r="P81" s="4">
        <f>P45*E44</f>
        <v>0</v>
      </c>
      <c r="Q81" s="4">
        <f t="shared" si="14"/>
        <v>23.86085525</v>
      </c>
      <c r="S81" s="25"/>
      <c r="T81" s="6" t="s">
        <v>3</v>
      </c>
      <c r="U81" s="4">
        <f>U45*E44</f>
        <v>0</v>
      </c>
      <c r="V81" s="4">
        <f>V45*E44</f>
        <v>0</v>
      </c>
      <c r="W81" s="4">
        <f>W45*E44</f>
        <v>0</v>
      </c>
      <c r="X81" s="4">
        <f>X45*E44</f>
        <v>0</v>
      </c>
      <c r="Y81" s="4">
        <f>Y45*E44</f>
        <v>0</v>
      </c>
      <c r="Z81" s="4">
        <f>Z45*E44</f>
        <v>0</v>
      </c>
      <c r="AA81" s="4">
        <f t="shared" si="15"/>
        <v>0</v>
      </c>
      <c r="AB81" s="12"/>
    </row>
    <row r="82" spans="8:28">
      <c r="H82" s="14"/>
      <c r="I82" s="24" t="s">
        <v>3</v>
      </c>
      <c r="J82" s="6" t="s">
        <v>0</v>
      </c>
      <c r="K82" s="4">
        <f>K46*B45</f>
        <v>0</v>
      </c>
      <c r="L82" s="4">
        <f>L46*B45</f>
        <v>0</v>
      </c>
      <c r="M82" s="4">
        <f>M46*B45</f>
        <v>0</v>
      </c>
      <c r="N82" s="4">
        <f>N46*B45</f>
        <v>0</v>
      </c>
      <c r="O82" s="4">
        <f>O46*B45</f>
        <v>0</v>
      </c>
      <c r="P82" s="4">
        <f>P46*B45</f>
        <v>0</v>
      </c>
      <c r="Q82" s="4">
        <f>SUM(K82:P82)</f>
        <v>0</v>
      </c>
      <c r="S82" s="24" t="s">
        <v>3</v>
      </c>
      <c r="T82" s="6" t="s">
        <v>0</v>
      </c>
      <c r="U82" s="4">
        <f>U46*B45</f>
        <v>0</v>
      </c>
      <c r="V82" s="4">
        <f>V46*B45</f>
        <v>0</v>
      </c>
      <c r="W82" s="4">
        <f>W46*B45</f>
        <v>0</v>
      </c>
      <c r="X82" s="4">
        <f>X46*B45</f>
        <v>0</v>
      </c>
      <c r="Y82" s="4">
        <f>Y46*B45</f>
        <v>0</v>
      </c>
      <c r="Z82" s="4">
        <f>Z46*B45</f>
        <v>0</v>
      </c>
      <c r="AA82" s="4">
        <f t="shared" si="15"/>
        <v>0</v>
      </c>
      <c r="AB82" s="12"/>
    </row>
    <row r="83" spans="8:28">
      <c r="H83" s="14"/>
      <c r="I83" s="24"/>
      <c r="J83" s="6" t="s">
        <v>1</v>
      </c>
      <c r="K83" s="4">
        <f>K47*C45</f>
        <v>0</v>
      </c>
      <c r="L83" s="4">
        <f>L47*C45</f>
        <v>0</v>
      </c>
      <c r="M83" s="4">
        <f>M47*C45</f>
        <v>0</v>
      </c>
      <c r="N83" s="4">
        <f>N47*C45</f>
        <v>0</v>
      </c>
      <c r="O83" s="4">
        <f>O47*C45</f>
        <v>0</v>
      </c>
      <c r="P83" s="4">
        <f>P47*C45</f>
        <v>0</v>
      </c>
      <c r="Q83" s="4">
        <f t="shared" si="14"/>
        <v>0</v>
      </c>
      <c r="S83" s="24"/>
      <c r="T83" s="6" t="s">
        <v>1</v>
      </c>
      <c r="U83" s="4">
        <f>U47*C45</f>
        <v>0</v>
      </c>
      <c r="V83" s="4">
        <f>V47*C45</f>
        <v>0</v>
      </c>
      <c r="W83" s="4">
        <f>W47*C45</f>
        <v>0</v>
      </c>
      <c r="X83" s="4">
        <f>X47*C45</f>
        <v>0</v>
      </c>
      <c r="Y83" s="4">
        <f>Y47*C45</f>
        <v>0</v>
      </c>
      <c r="Z83" s="4">
        <f>Z47*C45</f>
        <v>0</v>
      </c>
      <c r="AA83" s="4">
        <f t="shared" si="15"/>
        <v>0</v>
      </c>
      <c r="AB83" s="12"/>
    </row>
    <row r="84" spans="8:28">
      <c r="H84" s="14"/>
      <c r="I84" s="24"/>
      <c r="J84" s="1" t="s">
        <v>2</v>
      </c>
      <c r="K84" s="4">
        <f>K48*D45</f>
        <v>0</v>
      </c>
      <c r="L84" s="4">
        <f>L48*D45</f>
        <v>0</v>
      </c>
      <c r="M84" s="4">
        <f>M48*D45</f>
        <v>0</v>
      </c>
      <c r="N84" s="4">
        <f>N48*D45</f>
        <v>0</v>
      </c>
      <c r="O84" s="4">
        <f>O48*D45</f>
        <v>0</v>
      </c>
      <c r="P84" s="4">
        <f>P48*D45</f>
        <v>0</v>
      </c>
      <c r="Q84" s="4">
        <f t="shared" si="14"/>
        <v>0</v>
      </c>
      <c r="S84" s="24"/>
      <c r="T84" s="1" t="s">
        <v>2</v>
      </c>
      <c r="U84" s="4">
        <f>U48*D45</f>
        <v>56.011957500000001</v>
      </c>
      <c r="V84" s="4">
        <f>V48*D45</f>
        <v>90.916036500000004</v>
      </c>
      <c r="W84" s="4">
        <f>W48*D45</f>
        <v>89.347397999999998</v>
      </c>
      <c r="X84" s="4">
        <f>X48*D45</f>
        <v>105.27900600000001</v>
      </c>
      <c r="Y84" s="4">
        <f>Y48*D45</f>
        <v>37.518714000000003</v>
      </c>
      <c r="Z84" s="4">
        <f>Z48*D45</f>
        <v>158.480895</v>
      </c>
      <c r="AA84" s="4">
        <f t="shared" si="15"/>
        <v>537.55400699999996</v>
      </c>
      <c r="AB84" s="12"/>
    </row>
    <row r="85" spans="8:28">
      <c r="H85" s="14"/>
      <c r="I85" s="24"/>
      <c r="J85" s="6" t="s">
        <v>3</v>
      </c>
      <c r="K85" s="4">
        <f>K49*E45</f>
        <v>0</v>
      </c>
      <c r="L85" s="4">
        <f>L49*E45</f>
        <v>0</v>
      </c>
      <c r="M85" s="4">
        <f>M49*E45</f>
        <v>0</v>
      </c>
      <c r="N85" s="4">
        <f>N49*E45</f>
        <v>0</v>
      </c>
      <c r="O85" s="4">
        <f>O49*E45</f>
        <v>0</v>
      </c>
      <c r="P85" s="4">
        <f>P49*E45</f>
        <v>0</v>
      </c>
      <c r="Q85" s="4">
        <f t="shared" si="14"/>
        <v>0</v>
      </c>
      <c r="S85" s="24"/>
      <c r="T85" s="6" t="s">
        <v>3</v>
      </c>
      <c r="U85" s="4">
        <f>U49*E45</f>
        <v>0</v>
      </c>
      <c r="V85" s="4">
        <f>V49*E45</f>
        <v>0</v>
      </c>
      <c r="W85" s="4">
        <f>W49*E45</f>
        <v>0</v>
      </c>
      <c r="X85" s="4">
        <f>X49*E45</f>
        <v>0</v>
      </c>
      <c r="Y85" s="4">
        <f>Y49*E45</f>
        <v>0</v>
      </c>
      <c r="Z85" s="4">
        <f>Z49*E45</f>
        <v>0</v>
      </c>
      <c r="AA85" s="4">
        <f t="shared" si="15"/>
        <v>0</v>
      </c>
      <c r="AB85" s="12"/>
    </row>
    <row r="86" spans="8:28">
      <c r="H86" s="14"/>
      <c r="K86" s="4">
        <f t="shared" ref="K86" si="16">K50</f>
        <v>0</v>
      </c>
      <c r="L86" s="4">
        <f t="shared" ref="L86:P86" si="17">SUM(L70:L85)</f>
        <v>0</v>
      </c>
      <c r="M86" s="4">
        <f>SUM(M70:M85)</f>
        <v>0</v>
      </c>
      <c r="N86" s="4">
        <f t="shared" si="17"/>
        <v>35.276644699999999</v>
      </c>
      <c r="O86" s="4">
        <f t="shared" si="17"/>
        <v>0</v>
      </c>
      <c r="P86" s="4">
        <f t="shared" si="17"/>
        <v>0</v>
      </c>
      <c r="Q86" s="4">
        <f>SUM(K70:P85)</f>
        <v>35.276644699999999</v>
      </c>
      <c r="U86" s="4">
        <f>SUM(U70:U85)</f>
        <v>225.7898065</v>
      </c>
      <c r="V86" s="4">
        <f t="shared" ref="V86:Z86" si="18">SUM(V70:V85)</f>
        <v>273.27886849999999</v>
      </c>
      <c r="W86" s="4">
        <f t="shared" si="18"/>
        <v>302.77449799999999</v>
      </c>
      <c r="X86" s="4">
        <f t="shared" si="18"/>
        <v>328.37664600000005</v>
      </c>
      <c r="Y86" s="4">
        <f>SUM(Y70:Y85)</f>
        <v>259.606314</v>
      </c>
      <c r="Z86" s="4">
        <f t="shared" si="18"/>
        <v>385.259455</v>
      </c>
      <c r="AA86" s="4">
        <f>SUM(U70:Z85)</f>
        <v>1775.0855880000001</v>
      </c>
      <c r="AB86" s="12"/>
    </row>
    <row r="87" spans="8:28" ht="15" thickBot="1">
      <c r="H87" s="15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7"/>
    </row>
  </sheetData>
  <mergeCells count="67">
    <mergeCell ref="I78:I81"/>
    <mergeCell ref="S78:S81"/>
    <mergeCell ref="I82:I85"/>
    <mergeCell ref="S82:S85"/>
    <mergeCell ref="I70:I73"/>
    <mergeCell ref="S70:S73"/>
    <mergeCell ref="A72:B72"/>
    <mergeCell ref="B73:C73"/>
    <mergeCell ref="D73:E73"/>
    <mergeCell ref="I74:I77"/>
    <mergeCell ref="S74:S77"/>
    <mergeCell ref="H62:H64"/>
    <mergeCell ref="I67:Q67"/>
    <mergeCell ref="S67:AA67"/>
    <mergeCell ref="A68:B68"/>
    <mergeCell ref="K68:P68"/>
    <mergeCell ref="U68:Z68"/>
    <mergeCell ref="A53:B53"/>
    <mergeCell ref="H53:I53"/>
    <mergeCell ref="H55:R55"/>
    <mergeCell ref="J56:M56"/>
    <mergeCell ref="N56:Q56"/>
    <mergeCell ref="H59:H61"/>
    <mergeCell ref="B61:C61"/>
    <mergeCell ref="I42:I45"/>
    <mergeCell ref="S42:S45"/>
    <mergeCell ref="I46:I49"/>
    <mergeCell ref="S46:S49"/>
    <mergeCell ref="A48:B48"/>
    <mergeCell ref="C48:D49"/>
    <mergeCell ref="K32:P32"/>
    <mergeCell ref="U32:Z32"/>
    <mergeCell ref="I34:I37"/>
    <mergeCell ref="S34:S37"/>
    <mergeCell ref="A35:B35"/>
    <mergeCell ref="I38:I41"/>
    <mergeCell ref="S38:S41"/>
    <mergeCell ref="A39:E39"/>
    <mergeCell ref="B40:E40"/>
    <mergeCell ref="J23:O23"/>
    <mergeCell ref="T23:Y23"/>
    <mergeCell ref="AD23:AI23"/>
    <mergeCell ref="A29:B29"/>
    <mergeCell ref="I31:P31"/>
    <mergeCell ref="S31:Z31"/>
    <mergeCell ref="J14:O14"/>
    <mergeCell ref="T14:Y14"/>
    <mergeCell ref="AD14:AI14"/>
    <mergeCell ref="A20:E20"/>
    <mergeCell ref="B21:E21"/>
    <mergeCell ref="I22:O22"/>
    <mergeCell ref="S22:Y22"/>
    <mergeCell ref="AC22:AI22"/>
    <mergeCell ref="AF5:AH5"/>
    <mergeCell ref="AG11:AH11"/>
    <mergeCell ref="A13:B13"/>
    <mergeCell ref="I13:O13"/>
    <mergeCell ref="S13:Y13"/>
    <mergeCell ref="AC13:AI13"/>
    <mergeCell ref="A1:B1"/>
    <mergeCell ref="I2:J2"/>
    <mergeCell ref="A4:G4"/>
    <mergeCell ref="I4:P4"/>
    <mergeCell ref="S4:Z4"/>
    <mergeCell ref="B5:G5"/>
    <mergeCell ref="J5:O5"/>
    <mergeCell ref="T5:Y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DFB-976B-43F4-A623-4B08DDBD8BDB}">
  <dimension ref="A1:AK87"/>
  <sheetViews>
    <sheetView zoomScale="40" zoomScaleNormal="40" workbookViewId="0">
      <selection activeCell="AP48" sqref="AP48"/>
    </sheetView>
  </sheetViews>
  <sheetFormatPr defaultRowHeight="14.5"/>
  <cols>
    <col min="1" max="1" width="15.6328125" style="2" customWidth="1"/>
    <col min="2" max="2" width="22.26953125" style="2" customWidth="1"/>
    <col min="3" max="3" width="14.6328125" style="2" customWidth="1"/>
    <col min="4" max="4" width="12.81640625" style="2" customWidth="1"/>
    <col min="5" max="5" width="12.08984375" style="2" customWidth="1"/>
    <col min="6" max="6" width="8.7265625" style="2"/>
    <col min="7" max="7" width="10.08984375" style="2" customWidth="1"/>
    <col min="8" max="8" width="12.81640625" style="2" customWidth="1"/>
    <col min="9" max="9" width="11.36328125" style="2" customWidth="1"/>
    <col min="10" max="10" width="15.54296875" style="2" customWidth="1"/>
    <col min="11" max="11" width="11.26953125" style="2" customWidth="1"/>
    <col min="12" max="12" width="11.90625" style="2" customWidth="1"/>
    <col min="13" max="13" width="11" style="2" customWidth="1"/>
    <col min="14" max="14" width="10.26953125" style="2" customWidth="1"/>
    <col min="15" max="15" width="11" style="2" customWidth="1"/>
    <col min="16" max="16" width="11.08984375" style="2" customWidth="1"/>
    <col min="17" max="18" width="11" style="2" customWidth="1"/>
    <col min="19" max="19" width="11.54296875" style="2" customWidth="1"/>
    <col min="20" max="20" width="12.453125" style="2" customWidth="1"/>
    <col min="21" max="21" width="13.7265625" style="2" customWidth="1"/>
    <col min="22" max="22" width="12.81640625" style="2" customWidth="1"/>
    <col min="23" max="23" width="11.90625" style="2" customWidth="1"/>
    <col min="24" max="24" width="10.90625" style="2" customWidth="1"/>
    <col min="25" max="25" width="11.1796875" style="2" customWidth="1"/>
    <col min="26" max="26" width="10.90625" style="2" customWidth="1"/>
    <col min="27" max="28" width="8.7265625" style="2"/>
    <col min="29" max="29" width="12.6328125" style="2" customWidth="1"/>
    <col min="30" max="30" width="14" style="2" customWidth="1"/>
    <col min="31" max="31" width="11.54296875" style="2" customWidth="1"/>
    <col min="32" max="32" width="12.6328125" style="2" customWidth="1"/>
    <col min="33" max="33" width="14.1796875" style="2" customWidth="1"/>
    <col min="34" max="34" width="15.453125" style="2" customWidth="1"/>
    <col min="35" max="35" width="12.36328125" style="2" customWidth="1"/>
    <col min="36" max="16384" width="8.7265625" style="2"/>
  </cols>
  <sheetData>
    <row r="1" spans="1:37" ht="26.5" thickBot="1">
      <c r="A1" s="34" t="s">
        <v>68</v>
      </c>
      <c r="B1" s="34"/>
    </row>
    <row r="2" spans="1:37" ht="21.5" thickBot="1">
      <c r="I2" s="40" t="s">
        <v>75</v>
      </c>
      <c r="J2" s="31"/>
    </row>
    <row r="3" spans="1:37" ht="21.5" thickBot="1">
      <c r="A3" s="22" t="s">
        <v>78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0"/>
    </row>
    <row r="4" spans="1:37">
      <c r="A4" s="35" t="s">
        <v>10</v>
      </c>
      <c r="B4" s="36"/>
      <c r="C4" s="36"/>
      <c r="D4" s="36"/>
      <c r="E4" s="36"/>
      <c r="F4" s="36"/>
      <c r="G4" s="37"/>
      <c r="I4" s="32" t="s">
        <v>34</v>
      </c>
      <c r="J4" s="28"/>
      <c r="K4" s="28"/>
      <c r="L4" s="28"/>
      <c r="M4" s="28"/>
      <c r="N4" s="28"/>
      <c r="O4" s="28"/>
      <c r="P4" s="28"/>
      <c r="S4" s="28" t="s">
        <v>40</v>
      </c>
      <c r="T4" s="28"/>
      <c r="U4" s="28"/>
      <c r="V4" s="28"/>
      <c r="W4" s="28"/>
      <c r="X4" s="28"/>
      <c r="Y4" s="28"/>
      <c r="Z4" s="28"/>
      <c r="AK4" s="12"/>
    </row>
    <row r="5" spans="1:37">
      <c r="A5" s="11" t="s">
        <v>15</v>
      </c>
      <c r="B5" s="25" t="s">
        <v>14</v>
      </c>
      <c r="C5" s="25"/>
      <c r="D5" s="25"/>
      <c r="E5" s="25"/>
      <c r="F5" s="25"/>
      <c r="G5" s="38"/>
      <c r="I5" s="11" t="s">
        <v>15</v>
      </c>
      <c r="J5" s="39" t="s">
        <v>14</v>
      </c>
      <c r="K5" s="39"/>
      <c r="L5" s="39"/>
      <c r="M5" s="39"/>
      <c r="N5" s="39"/>
      <c r="O5" s="39"/>
      <c r="S5" s="1" t="s">
        <v>15</v>
      </c>
      <c r="T5" s="25" t="s">
        <v>14</v>
      </c>
      <c r="U5" s="25"/>
      <c r="V5" s="25"/>
      <c r="W5" s="25"/>
      <c r="X5" s="25"/>
      <c r="Y5" s="25"/>
      <c r="AF5" s="28" t="s">
        <v>77</v>
      </c>
      <c r="AG5" s="28"/>
      <c r="AH5" s="28"/>
      <c r="AK5" s="12"/>
    </row>
    <row r="6" spans="1:37">
      <c r="A6" s="11"/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9" t="s">
        <v>9</v>
      </c>
      <c r="I6" s="11"/>
      <c r="J6" s="1" t="s">
        <v>4</v>
      </c>
      <c r="K6" s="1" t="s">
        <v>5</v>
      </c>
      <c r="L6" s="1" t="s">
        <v>6</v>
      </c>
      <c r="M6" s="1" t="s">
        <v>7</v>
      </c>
      <c r="N6" s="1" t="s">
        <v>8</v>
      </c>
      <c r="O6" s="1" t="s">
        <v>9</v>
      </c>
      <c r="P6" s="1"/>
      <c r="Q6" s="1"/>
      <c r="R6" s="1"/>
      <c r="S6" s="1"/>
      <c r="T6" s="1" t="s">
        <v>4</v>
      </c>
      <c r="U6" s="1" t="s">
        <v>5</v>
      </c>
      <c r="V6" s="1" t="s">
        <v>6</v>
      </c>
      <c r="W6" s="1" t="s">
        <v>7</v>
      </c>
      <c r="X6" s="1" t="s">
        <v>8</v>
      </c>
      <c r="Y6" s="1" t="s">
        <v>9</v>
      </c>
      <c r="AD6" s="18" t="s">
        <v>28</v>
      </c>
      <c r="AG6" s="1" t="s">
        <v>64</v>
      </c>
      <c r="AH6" s="1" t="s">
        <v>65</v>
      </c>
      <c r="AK6" s="12"/>
    </row>
    <row r="7" spans="1:37">
      <c r="A7" s="13" t="s">
        <v>0</v>
      </c>
      <c r="B7" s="2">
        <v>100</v>
      </c>
      <c r="C7" s="2">
        <v>150</v>
      </c>
      <c r="D7" s="2">
        <v>135</v>
      </c>
      <c r="E7" s="2">
        <v>83</v>
      </c>
      <c r="F7" s="2">
        <v>120</v>
      </c>
      <c r="G7" s="12">
        <v>230</v>
      </c>
      <c r="I7" s="13" t="s">
        <v>0</v>
      </c>
      <c r="J7" s="3">
        <v>55.413417000000003</v>
      </c>
      <c r="K7" s="3">
        <v>54.559958000000002</v>
      </c>
      <c r="L7" s="3">
        <v>55.445618000000003</v>
      </c>
      <c r="M7" s="3">
        <v>54.232698999999997</v>
      </c>
      <c r="N7" s="3">
        <v>55.360213000000002</v>
      </c>
      <c r="O7" s="3">
        <v>53.148954000000003</v>
      </c>
      <c r="P7" s="4">
        <f>SUM(J7:O7)</f>
        <v>328.16085900000002</v>
      </c>
      <c r="S7" s="6" t="s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f>SUM(T7:Y7)</f>
        <v>0</v>
      </c>
      <c r="AA7" s="2" t="s">
        <v>67</v>
      </c>
      <c r="AC7" s="6" t="s">
        <v>0</v>
      </c>
      <c r="AD7" s="4">
        <f>B54</f>
        <v>0</v>
      </c>
      <c r="AF7" s="6" t="s">
        <v>0</v>
      </c>
      <c r="AK7" s="12"/>
    </row>
    <row r="8" spans="1:37">
      <c r="A8" s="13" t="s">
        <v>1</v>
      </c>
      <c r="B8" s="2">
        <v>250</v>
      </c>
      <c r="C8" s="2">
        <v>143</v>
      </c>
      <c r="D8" s="2">
        <v>80</v>
      </c>
      <c r="E8" s="2">
        <v>225</v>
      </c>
      <c r="F8" s="2">
        <v>210</v>
      </c>
      <c r="G8" s="12">
        <v>98</v>
      </c>
      <c r="H8" s="2" t="s">
        <v>59</v>
      </c>
      <c r="I8" s="13" t="s">
        <v>1</v>
      </c>
      <c r="J8" s="3">
        <v>98.099007</v>
      </c>
      <c r="K8" s="3">
        <v>96.019048999999995</v>
      </c>
      <c r="L8" s="3">
        <v>80</v>
      </c>
      <c r="M8" s="3">
        <v>109.66916000000001</v>
      </c>
      <c r="N8" s="3">
        <v>98.203508999999997</v>
      </c>
      <c r="O8" s="3">
        <v>93.650278</v>
      </c>
      <c r="P8" s="4">
        <f t="shared" ref="P8" si="0">SUM(J8:O8)</f>
        <v>575.64100300000007</v>
      </c>
      <c r="S8" s="6" t="s">
        <v>1</v>
      </c>
      <c r="T8" s="3">
        <v>22</v>
      </c>
      <c r="U8" s="3">
        <v>22</v>
      </c>
      <c r="V8" s="3">
        <v>22</v>
      </c>
      <c r="W8" s="3">
        <v>22</v>
      </c>
      <c r="X8" s="3">
        <v>22</v>
      </c>
      <c r="Y8" s="3">
        <v>22</v>
      </c>
      <c r="Z8" s="4">
        <f t="shared" ref="Z8" si="1">SUM(T8:Y8)</f>
        <v>132</v>
      </c>
      <c r="AA8" s="2" t="s">
        <v>67</v>
      </c>
      <c r="AC8" s="6" t="s">
        <v>1</v>
      </c>
      <c r="AD8" s="4">
        <f>B55+B75*AG8+D75*AH8</f>
        <v>22</v>
      </c>
      <c r="AF8" s="6" t="s">
        <v>1</v>
      </c>
      <c r="AG8" s="3">
        <v>1</v>
      </c>
      <c r="AH8" s="3">
        <v>1</v>
      </c>
      <c r="AK8" s="12"/>
    </row>
    <row r="9" spans="1:37">
      <c r="A9" s="11" t="s">
        <v>2</v>
      </c>
      <c r="B9" s="2">
        <v>95</v>
      </c>
      <c r="C9" s="2">
        <v>195</v>
      </c>
      <c r="D9" s="2">
        <v>242</v>
      </c>
      <c r="E9" s="2">
        <v>111</v>
      </c>
      <c r="F9" s="2">
        <v>70</v>
      </c>
      <c r="G9" s="12">
        <v>124</v>
      </c>
      <c r="I9" s="11" t="s">
        <v>2</v>
      </c>
      <c r="J9" s="3">
        <v>95</v>
      </c>
      <c r="K9" s="3">
        <v>101.13003999999999</v>
      </c>
      <c r="L9" s="3">
        <v>100.27257</v>
      </c>
      <c r="M9" s="3">
        <v>96.350769999999997</v>
      </c>
      <c r="N9" s="3">
        <v>70</v>
      </c>
      <c r="O9" s="3">
        <v>119.1478</v>
      </c>
      <c r="P9" s="4">
        <f>SUM(J9:O9)</f>
        <v>581.90117999999995</v>
      </c>
      <c r="S9" s="1" t="s">
        <v>2</v>
      </c>
      <c r="T9" s="3">
        <v>20</v>
      </c>
      <c r="U9" s="3">
        <v>20</v>
      </c>
      <c r="V9" s="3">
        <v>20</v>
      </c>
      <c r="W9" s="3">
        <v>20</v>
      </c>
      <c r="X9" s="3">
        <v>20</v>
      </c>
      <c r="Y9" s="3">
        <v>20</v>
      </c>
      <c r="Z9" s="4">
        <f>SUM(T9:Y9)</f>
        <v>120</v>
      </c>
      <c r="AA9" s="2" t="s">
        <v>67</v>
      </c>
      <c r="AC9" s="1" t="s">
        <v>2</v>
      </c>
      <c r="AD9" s="4">
        <f>B56+B76*AG9+D76*AH9</f>
        <v>20</v>
      </c>
      <c r="AF9" s="1" t="s">
        <v>2</v>
      </c>
      <c r="AG9" s="3">
        <v>0</v>
      </c>
      <c r="AH9" s="3">
        <v>0</v>
      </c>
      <c r="AK9" s="12"/>
    </row>
    <row r="10" spans="1:37">
      <c r="A10" s="13" t="s">
        <v>3</v>
      </c>
      <c r="B10" s="2">
        <v>160</v>
      </c>
      <c r="C10" s="2">
        <v>99</v>
      </c>
      <c r="D10" s="2">
        <v>55</v>
      </c>
      <c r="E10" s="2">
        <v>96</v>
      </c>
      <c r="F10" s="2">
        <v>115</v>
      </c>
      <c r="G10" s="12">
        <v>80</v>
      </c>
      <c r="I10" s="13" t="s">
        <v>3</v>
      </c>
      <c r="J10" s="3">
        <v>32.800046000000002</v>
      </c>
      <c r="K10" s="3">
        <v>32.180498999999998</v>
      </c>
      <c r="L10" s="3">
        <v>32.905743000000001</v>
      </c>
      <c r="M10" s="3">
        <v>32.440663000000001</v>
      </c>
      <c r="N10" s="3">
        <v>32.722043999999997</v>
      </c>
      <c r="O10" s="3">
        <v>31.247958000000001</v>
      </c>
      <c r="P10" s="4">
        <f>SUM(J10:O10)</f>
        <v>194.296953</v>
      </c>
      <c r="S10" s="6" t="s">
        <v>3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f>SUM(T10:Y10)</f>
        <v>0</v>
      </c>
      <c r="AA10" s="2" t="s">
        <v>67</v>
      </c>
      <c r="AC10" s="6" t="s">
        <v>3</v>
      </c>
      <c r="AD10" s="4">
        <f>B57+B77*AG10</f>
        <v>0</v>
      </c>
      <c r="AF10" s="6" t="s">
        <v>3</v>
      </c>
      <c r="AG10" s="3">
        <v>0</v>
      </c>
      <c r="AK10" s="12"/>
    </row>
    <row r="11" spans="1:37">
      <c r="A11" s="14"/>
      <c r="G11" s="12"/>
      <c r="I11" s="14"/>
      <c r="J11" s="4">
        <f>SUM(J7:J10)</f>
        <v>281.31247000000002</v>
      </c>
      <c r="K11" s="4">
        <f t="shared" ref="K11:O11" si="2">SUM(K7:K10)</f>
        <v>283.889546</v>
      </c>
      <c r="L11" s="4">
        <f t="shared" si="2"/>
        <v>268.62393099999997</v>
      </c>
      <c r="M11" s="4">
        <f t="shared" si="2"/>
        <v>292.69329200000004</v>
      </c>
      <c r="N11" s="4">
        <f>SUM(N7:N10)</f>
        <v>256.28576599999997</v>
      </c>
      <c r="O11" s="4">
        <f t="shared" si="2"/>
        <v>297.19499000000002</v>
      </c>
      <c r="P11" s="4">
        <f>SUM(J7:O10)</f>
        <v>1679.9999950000001</v>
      </c>
      <c r="S11" s="1"/>
      <c r="T11" s="4">
        <f>SUM(T7:T10)</f>
        <v>42</v>
      </c>
      <c r="U11" s="4">
        <f t="shared" ref="U11:W11" si="3">SUM(U7:U10)</f>
        <v>42</v>
      </c>
      <c r="V11" s="4">
        <f t="shared" si="3"/>
        <v>42</v>
      </c>
      <c r="W11" s="4">
        <f t="shared" si="3"/>
        <v>42</v>
      </c>
      <c r="X11" s="4">
        <f>SUM(X7:X10)</f>
        <v>42</v>
      </c>
      <c r="Y11" s="4">
        <f>SUM(Y7:Y10)</f>
        <v>42</v>
      </c>
      <c r="Z11" s="4">
        <f>SUM(T7:Y10)</f>
        <v>252</v>
      </c>
      <c r="AG11" s="23">
        <f>AG8+AH8+AG9+AH9+AG10</f>
        <v>2</v>
      </c>
      <c r="AH11" s="23"/>
      <c r="AI11" s="2" t="s">
        <v>67</v>
      </c>
      <c r="AJ11" s="2">
        <v>3</v>
      </c>
      <c r="AK11" s="12"/>
    </row>
    <row r="12" spans="1:37">
      <c r="A12" s="14"/>
      <c r="G12" s="12"/>
      <c r="I12" s="14"/>
      <c r="AK12" s="12"/>
    </row>
    <row r="13" spans="1:37">
      <c r="A13" s="26" t="s">
        <v>11</v>
      </c>
      <c r="B13" s="24"/>
      <c r="G13" s="12"/>
      <c r="I13" s="32" t="s">
        <v>35</v>
      </c>
      <c r="J13" s="28"/>
      <c r="K13" s="28"/>
      <c r="L13" s="28"/>
      <c r="M13" s="28"/>
      <c r="N13" s="28"/>
      <c r="O13" s="28"/>
      <c r="S13" s="33" t="s">
        <v>56</v>
      </c>
      <c r="T13" s="33"/>
      <c r="U13" s="33"/>
      <c r="V13" s="33"/>
      <c r="W13" s="33"/>
      <c r="X13" s="33"/>
      <c r="Y13" s="33"/>
      <c r="AC13" s="33" t="s">
        <v>74</v>
      </c>
      <c r="AD13" s="33"/>
      <c r="AE13" s="33"/>
      <c r="AF13" s="33"/>
      <c r="AG13" s="33"/>
      <c r="AH13" s="33"/>
      <c r="AI13" s="33"/>
      <c r="AK13" s="12"/>
    </row>
    <row r="14" spans="1:37">
      <c r="A14" s="13" t="s">
        <v>20</v>
      </c>
      <c r="B14" s="1" t="s">
        <v>21</v>
      </c>
      <c r="G14" s="12"/>
      <c r="I14" s="11" t="s">
        <v>15</v>
      </c>
      <c r="J14" s="25" t="s">
        <v>14</v>
      </c>
      <c r="K14" s="25"/>
      <c r="L14" s="25"/>
      <c r="M14" s="25"/>
      <c r="N14" s="25"/>
      <c r="O14" s="25"/>
      <c r="S14" s="1" t="s">
        <v>15</v>
      </c>
      <c r="T14" s="25" t="s">
        <v>14</v>
      </c>
      <c r="U14" s="25"/>
      <c r="V14" s="25"/>
      <c r="W14" s="25"/>
      <c r="X14" s="25"/>
      <c r="Y14" s="25"/>
      <c r="AC14" s="1" t="s">
        <v>15</v>
      </c>
      <c r="AD14" s="25" t="s">
        <v>14</v>
      </c>
      <c r="AE14" s="25"/>
      <c r="AF14" s="25"/>
      <c r="AG14" s="25"/>
      <c r="AH14" s="25"/>
      <c r="AI14" s="25"/>
      <c r="AK14" s="12"/>
    </row>
    <row r="15" spans="1:37">
      <c r="A15" s="11" t="s">
        <v>17</v>
      </c>
      <c r="B15" s="2">
        <v>0.55000000000000004</v>
      </c>
      <c r="G15" s="12"/>
      <c r="I15" s="11"/>
      <c r="J15" s="1" t="s">
        <v>4</v>
      </c>
      <c r="K15" s="1" t="s">
        <v>5</v>
      </c>
      <c r="L15" s="1" t="s">
        <v>6</v>
      </c>
      <c r="M15" s="1" t="s">
        <v>7</v>
      </c>
      <c r="N15" s="1" t="s">
        <v>8</v>
      </c>
      <c r="O15" s="1" t="s">
        <v>9</v>
      </c>
      <c r="S15" s="1"/>
      <c r="T15" s="1" t="s">
        <v>4</v>
      </c>
      <c r="U15" s="1" t="s">
        <v>5</v>
      </c>
      <c r="V15" s="1" t="s">
        <v>6</v>
      </c>
      <c r="W15" s="1" t="s">
        <v>7</v>
      </c>
      <c r="X15" s="1" t="s">
        <v>8</v>
      </c>
      <c r="Y15" s="1" t="s">
        <v>9</v>
      </c>
      <c r="AC15" s="1"/>
      <c r="AD15" s="1" t="s">
        <v>4</v>
      </c>
      <c r="AE15" s="1" t="s">
        <v>5</v>
      </c>
      <c r="AF15" s="1" t="s">
        <v>6</v>
      </c>
      <c r="AG15" s="1" t="s">
        <v>7</v>
      </c>
      <c r="AH15" s="1" t="s">
        <v>8</v>
      </c>
      <c r="AI15" s="1" t="s">
        <v>9</v>
      </c>
      <c r="AK15" s="12"/>
    </row>
    <row r="16" spans="1:37">
      <c r="A16" s="11" t="s">
        <v>18</v>
      </c>
      <c r="B16" s="2">
        <v>0.2</v>
      </c>
      <c r="G16" s="12"/>
      <c r="I16" s="13" t="s">
        <v>0</v>
      </c>
      <c r="J16" s="4">
        <f>(1-A50)*B23*(B15*O7+B16*N7+B17*M7)+(1-A50)*B24*(B15*O8+B16*N8+B17*M8)+(1-A50)*B25*(B15*O9+B16*N9+B17*M9)+(1-A50)*B26*(B15*O10+B16*N10+B17*M10)+P34+P38+P42+P46+AI16+Y7</f>
        <v>55.413417112100007</v>
      </c>
      <c r="K16" s="4">
        <f>(1-A50)*B23*(B15*J7+B16*O7+B17*N7)+(1-A50)*B24*(B15*J8+B16*O8+B17*N8)+(1-A50)*B25*(B15*J9+B16*O9+B17*N9)+(1-A50)*B26*(B15*J10+B16*O10+B17*N10)+K34+K38+K42+K46+AD16+T7</f>
        <v>54.559958335450006</v>
      </c>
      <c r="L16" s="4">
        <f>(1-A50)*B23*(B15*K7+B16*J7+B17*O7)+(1-A50)*B24*(B15*K8+B16*J8+B17*O8)+(1-A50)*B25*(B15*K9+B16*J9+B17*O9)+(1-A50)*B26*(B15*K10+B16*J10+B17*O10)+L34+L38+L42+L46+AE16+U7</f>
        <v>55.445618243075003</v>
      </c>
      <c r="M16" s="4">
        <f>(1-A50)*B23*(B15*L7+B16*K7+B17*J7)+(1-A50)*B24*(B15*L8+B16*K8+B17*J8)+(1-A50)*B25*(B15*L9+B16*K9+B17*J9)+(1-A50)*B26*(B15*L10+B16*K10+B17*J10)+M34+M38+M42+M46+AF16+V7</f>
        <v>54.232699177975007</v>
      </c>
      <c r="N16" s="4">
        <f>(1-A50)*B23*(B15*M7+B16*L7+B17*K7)+(1-A50)*B24*(B15*M8+B16*L8+B17*K8)+(1-A50)*B25*(B15*M9+B16*L9+B17*K9)+(1-A50)*B26*(B15*M10+B16*L10+B17*K10)+N34+N38+N42+N46+AG16+W7</f>
        <v>55.360212472624994</v>
      </c>
      <c r="O16" s="4">
        <f>(1-A50)*B23*(B15*N7+B16*M7+B17*L7)+(1-A50)*B24*(B15*N8+B16*M8+B17*L8)+(1-A50)*B25*(B15*N9+B16*M9+B17*L9)+(1-A50)*B26*(B15*N10+B16*M10+B17*L10)+O34+O38+O42+O46+AH16+X7</f>
        <v>53.148953885275006</v>
      </c>
      <c r="S16" s="6" t="s">
        <v>0</v>
      </c>
      <c r="T16" s="4">
        <f t="shared" ref="T16:Y16" si="4">J7+AD16+K34+K35+K36+K37</f>
        <v>55.413417000000003</v>
      </c>
      <c r="U16" s="4">
        <f t="shared" si="4"/>
        <v>54.559958000000002</v>
      </c>
      <c r="V16" s="4">
        <f t="shared" si="4"/>
        <v>55.445618000000003</v>
      </c>
      <c r="W16" s="4">
        <f t="shared" si="4"/>
        <v>54.232698999999997</v>
      </c>
      <c r="X16" s="4">
        <f t="shared" si="4"/>
        <v>55.360213000000002</v>
      </c>
      <c r="Y16" s="4">
        <f t="shared" si="4"/>
        <v>53.148954000000003</v>
      </c>
      <c r="AC16" s="6" t="s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K16" s="12"/>
    </row>
    <row r="17" spans="1:37">
      <c r="A17" s="11" t="s">
        <v>19</v>
      </c>
      <c r="B17" s="2">
        <v>0.25</v>
      </c>
      <c r="G17" s="12"/>
      <c r="I17" s="13" t="s">
        <v>1</v>
      </c>
      <c r="J17" s="4">
        <f>(1-A50)*C23*(B15*O7+B16*N7+B17*M7)+(1-A50)*C24*(B15*O8+B16*N8+B17*M8)+(1-A50)*C25*(B15*O9+B16*N9+B17*M9)+(1-A50)*C26*(B15*O10+B16*N10+B17*M10)+P35+P39+P43+P47+AI17+Y8</f>
        <v>98.099007118650007</v>
      </c>
      <c r="K17" s="4">
        <f>(1-A50)*C23*(B15*J7+B16*O7+B17*N7)+(1-A50)*C24*(B15*J8+B16*O8+B17*N8)+(1-A50)*C25*(B15*J9+B16*O9+B17*N9)+(1-A50)*C26*(B15*J10+B16*O10+B17*N10)+K35+K39+K43+K47+AD17+T8</f>
        <v>96.01904950605001</v>
      </c>
      <c r="L17" s="4">
        <f>(1-A50)*C23*(B15*K7+B16*J7+B17*O7)+(1-A50)*C24*(B15*K8+B16*J8+B17*O8)+(1-A50)*C25*(B15*K9+B16*J9+B17*O9)+(1-A50)*C26*(B15*K10+B16*J10+B17*O10)+L35+L39+L43+L47+AE17+U8</f>
        <v>97.071484267175009</v>
      </c>
      <c r="M17" s="4">
        <f>(1-A50)*C23*(B15*L7+B16*K7+B17*J7)+(1-A50)*C24*(B15*L8+B16*K8+B17*J8)+(1-A50)*C25*(B15*L9+B16*K9+B17*J9)+(1-A50)*C26*(B15*L10+B16*K10+B17*J10)+M35+M39+M43+M47+AF17+V8</f>
        <v>109.66916279202501</v>
      </c>
      <c r="N17" s="4">
        <f>(1-A50)*C23*(B15*M7+B16*L7+B17*K7)+(1-A50)*C24*(B15*M8+B16*L8+B17*K8)+(1-A50)*C25*(B15*M9+B16*L9+B17*K9)+(1-A50)*C26*(B15*M10+B16*L10+B17*K10)+N35+N39+N43+N47+AG17+W8</f>
        <v>98.203507851375008</v>
      </c>
      <c r="O17" s="4">
        <f>(1-A50)*C23*(B15*N7+B16*M7+B17*L7)+(1-A50)*C24*(B15*N8+B16*M8+B17*L8)+(1-A50)*C25*(B15*N9+B16*M9+B17*L9)+(1-A50)*C26*(B15*N10+B16*M10+B17*L10)+O35+O39+O43+O47+AH17+X8</f>
        <v>93.650277203225002</v>
      </c>
      <c r="Q17" s="2" t="s">
        <v>58</v>
      </c>
      <c r="S17" s="6" t="s">
        <v>1</v>
      </c>
      <c r="T17" s="4">
        <f t="shared" ref="T17:Y17" si="5">J8+AD17+K38+K39+K40+K41</f>
        <v>98.099007</v>
      </c>
      <c r="U17" s="4">
        <f t="shared" si="5"/>
        <v>96.019048999999995</v>
      </c>
      <c r="V17" s="4">
        <f t="shared" si="5"/>
        <v>97.071483999999998</v>
      </c>
      <c r="W17" s="4">
        <f t="shared" si="5"/>
        <v>109.66916000000001</v>
      </c>
      <c r="X17" s="4">
        <f t="shared" si="5"/>
        <v>98.203508999999997</v>
      </c>
      <c r="Y17" s="4">
        <f t="shared" si="5"/>
        <v>93.650278</v>
      </c>
      <c r="AC17" s="6" t="s">
        <v>1</v>
      </c>
      <c r="AD17" s="3">
        <v>0</v>
      </c>
      <c r="AE17" s="3">
        <v>0</v>
      </c>
      <c r="AF17" s="3">
        <v>17.071484000000002</v>
      </c>
      <c r="AG17" s="3">
        <v>0</v>
      </c>
      <c r="AH17" s="3">
        <v>0</v>
      </c>
      <c r="AI17" s="3">
        <v>0</v>
      </c>
      <c r="AK17" s="12"/>
    </row>
    <row r="18" spans="1:37">
      <c r="A18" s="14"/>
      <c r="G18" s="12"/>
      <c r="I18" s="11" t="s">
        <v>2</v>
      </c>
      <c r="J18" s="4">
        <f>(1-A50)*D23*(B15*O7+B16*N7+B17*M7)+(1-A50)*D24*(B15*O8+B16*N8+B17*M8)+(1-A50)*D25*(B15*O9+B16*N9+B17*M9)+(1-A50)*D26*(B15*O10+B16*N10+B17*M10)+P36+P40+P44+P48+AI18+Y9</f>
        <v>100.39209289827501</v>
      </c>
      <c r="K18" s="4">
        <f>(1-A50)*D23*(B15*J7+B16*O7+B17*N7)+(1-A50)*D24*(B15*J8+B16*O8+B17*N8)+(1-A50)*D25*(B15*J9+B16*O9+B17*N9)+(1-A50)*D26*(B15*J10+B16*O10+B17*N10)+K36+K40+K44+K48+AD18+T9</f>
        <v>101.13003885580002</v>
      </c>
      <c r="L18" s="4">
        <f>(1-A50)*D23*(B15*K7+B16*J7+B17*O7)+(1-A50)*D24*(B15*K8+B16*J8+B17*O8)+(1-A50)*D25*(B15*K9+B16*J9+B17*O9)+(1-A50)*D26*(B15*K10+B16*J10+B17*O10)+L36+L40+L44+L48+AE18+U9</f>
        <v>100.27257240205002</v>
      </c>
      <c r="M18" s="4">
        <f>(1-A50)*D23*(B15*L7+B16*K7+B17*J7)+(1-A50)*D24*(B15*L8+B16*K8+B17*J8)+(1-A50)*D25*(B15*L9+B16*K9+B17*J9)+(1-A50)*D26*(B15*L10+B16*K10+B17*J10)+M36+M40+M44+M48+AF18+V9</f>
        <v>96.350769290149998</v>
      </c>
      <c r="N18" s="4">
        <f>(1-A50)*D23*(B15*M7+B16*L7+B17*K7)+(1-A50)*D24*(B15*M8+B16*L8+B17*K8)+(1-A50)*D25*(B15*M9+B16*L9+B17*K9)+(1-A50)*D26*(B15*M10+B16*L10+B17*K10)+N36+N40+N44+N48+AG18+W9</f>
        <v>98.540946668375</v>
      </c>
      <c r="O18" s="4">
        <f>(1-A50)*D23*(B15*N7+B16*M7+B17*L7)+(1-A50)*D24*(B15*N8+B16*M8+B17*L8)+(1-A50)*D25*(B15*N9+B16*M9+B17*L9)+(1-A50)*D26*(B15*N10+B16*M10+B17*L10)+O36+O40+O44+O48+AH18+X9</f>
        <v>119.14779817135</v>
      </c>
      <c r="S18" s="1" t="s">
        <v>2</v>
      </c>
      <c r="T18" s="4">
        <f t="shared" ref="T18:Y18" si="6">J9+AD18+K42+K43+K44+K45</f>
        <v>100.3920928</v>
      </c>
      <c r="U18" s="4">
        <f t="shared" si="6"/>
        <v>101.13003999999999</v>
      </c>
      <c r="V18" s="4">
        <f t="shared" si="6"/>
        <v>100.27257</v>
      </c>
      <c r="W18" s="4">
        <f t="shared" si="6"/>
        <v>96.350769999999997</v>
      </c>
      <c r="X18" s="4">
        <f t="shared" si="6"/>
        <v>98.540947000000003</v>
      </c>
      <c r="Y18" s="4">
        <f t="shared" si="6"/>
        <v>119.1478</v>
      </c>
      <c r="AC18" s="1" t="s">
        <v>2</v>
      </c>
      <c r="AD18" s="3">
        <v>5.3920928000000004</v>
      </c>
      <c r="AE18" s="3">
        <v>0</v>
      </c>
      <c r="AF18" s="3">
        <v>0</v>
      </c>
      <c r="AG18" s="3">
        <v>0</v>
      </c>
      <c r="AH18" s="3">
        <v>28.540946999999999</v>
      </c>
      <c r="AI18" s="3">
        <v>0</v>
      </c>
      <c r="AK18" s="12"/>
    </row>
    <row r="19" spans="1:37">
      <c r="A19" s="14"/>
      <c r="G19" s="12"/>
      <c r="I19" s="13" t="s">
        <v>3</v>
      </c>
      <c r="J19" s="4">
        <f>(1-A50)*E23*(B15*O7+B16*N7+B17*M7)+(1-A50)*E24*(B15*O8+B16*N8+B17*M8)+(1-A50)*E25*(B15*O9+B16*N9+B17*M9)+(1-A50)*E26*(B15*O10+B16*N10+B17*M10)+P37+P41+P45+P49+AI19+Y10</f>
        <v>32.800045465975003</v>
      </c>
      <c r="K19" s="4">
        <f>(1-A50)*E23*(B15*J7+B16*O7+B17*N7)+(1-A50)*E24*(B15*J8+B16*O8+B17*N8)+(1-A50)*E25*(B15*J9+B16*O9+B17*N9)+(1-A50)*E26*(B15*J10+B16*O10+B17*N10)+K37+K41+K45+K49+AD19+T10</f>
        <v>32.180499402700008</v>
      </c>
      <c r="L19" s="4">
        <f>(1-A50)*E23*(B15*K7+B16*J7+B17*O7)+(1-A50)*E24*(B15*K8+B16*J8+B17*O8)+(1-A50)*E25*(B15*K9+B16*J9+B17*O9)+(1-A50)*E26*(B15*K10+B16*J10+B17*O10)+L37+L41+L45+L49+AE19+U10</f>
        <v>32.905743117699998</v>
      </c>
      <c r="M19" s="4">
        <f>(1-A50)*E23*(B15*L7+B16*K7+B17*J7)+(1-A50)*E24*(B15*L8+B16*K8+B17*J8)+(1-A50)*E25*(B15*L9+B16*K9+B17*J9)+(1-A50)*E26*(B15*L10+B16*K10+B17*J10)+M37+M41+M45+M49+AF19+V10</f>
        <v>32.440663177350004</v>
      </c>
      <c r="N19" s="4">
        <f>(1-A50)*E23*(B15*M7+B16*L7+B17*K7)+(1-A50)*E24*(B15*M8+B16*L8+B17*K8)+(1-A50)*E25*(B15*M9+B16*L9+B17*K9)+(1-A50)*E26*(B15*M10+B16*L10+B17*K10)+N37+N41+N45+N49+AG19+W10</f>
        <v>32.722043812625003</v>
      </c>
      <c r="O19" s="4">
        <f>(1-A50)*E23*(B15*N7+B16*M7+B17*L7)+(1-A50)*E24*(B15*N8+B16*M8+B17*L8)+(1-A50)*E25*(B15*N9+B16*M9+B17*L9)+(1-A50)*E26*(B15*N10+B16*M10+B17*L10)+O37+O41+O45+O49+AH19+X10</f>
        <v>31.24795832265</v>
      </c>
      <c r="S19" s="6" t="s">
        <v>3</v>
      </c>
      <c r="T19" s="4">
        <f t="shared" ref="T19:Y19" si="7">J10+AD19+K46+K47+K48+K49</f>
        <v>32.800046000000002</v>
      </c>
      <c r="U19" s="4">
        <f t="shared" si="7"/>
        <v>32.180498999999998</v>
      </c>
      <c r="V19" s="4">
        <f t="shared" si="7"/>
        <v>32.905743000000001</v>
      </c>
      <c r="W19" s="4">
        <f t="shared" si="7"/>
        <v>32.440663000000001</v>
      </c>
      <c r="X19" s="4">
        <f t="shared" si="7"/>
        <v>32.722043999999997</v>
      </c>
      <c r="Y19" s="4">
        <f t="shared" si="7"/>
        <v>31.247958000000001</v>
      </c>
      <c r="AC19" s="6" t="s">
        <v>3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K19" s="12"/>
    </row>
    <row r="20" spans="1:37">
      <c r="A20" s="26" t="s">
        <v>54</v>
      </c>
      <c r="B20" s="24"/>
      <c r="C20" s="24"/>
      <c r="D20" s="24"/>
      <c r="E20" s="24"/>
      <c r="G20" s="12"/>
      <c r="I20" s="14"/>
      <c r="AK20" s="12"/>
    </row>
    <row r="21" spans="1:37">
      <c r="A21" s="11" t="s">
        <v>12</v>
      </c>
      <c r="B21" s="25" t="s">
        <v>13</v>
      </c>
      <c r="C21" s="25"/>
      <c r="D21" s="25"/>
      <c r="E21" s="25"/>
      <c r="G21" s="12"/>
      <c r="I21" s="14"/>
      <c r="AK21" s="12"/>
    </row>
    <row r="22" spans="1:37">
      <c r="A22" s="11"/>
      <c r="B22" s="6" t="s">
        <v>0</v>
      </c>
      <c r="C22" s="6" t="s">
        <v>1</v>
      </c>
      <c r="D22" s="1" t="s">
        <v>2</v>
      </c>
      <c r="E22" s="6" t="s">
        <v>3</v>
      </c>
      <c r="G22" s="12"/>
      <c r="I22" s="32" t="s">
        <v>36</v>
      </c>
      <c r="J22" s="28"/>
      <c r="K22" s="28"/>
      <c r="L22" s="28"/>
      <c r="M22" s="28"/>
      <c r="N22" s="28"/>
      <c r="O22" s="28"/>
      <c r="S22" s="28" t="s">
        <v>57</v>
      </c>
      <c r="T22" s="28"/>
      <c r="U22" s="28"/>
      <c r="V22" s="28"/>
      <c r="W22" s="28"/>
      <c r="X22" s="28"/>
      <c r="Y22" s="28"/>
      <c r="AC22" s="28" t="s">
        <v>37</v>
      </c>
      <c r="AD22" s="28"/>
      <c r="AE22" s="28"/>
      <c r="AF22" s="28"/>
      <c r="AG22" s="28"/>
      <c r="AH22" s="28"/>
      <c r="AI22" s="28"/>
      <c r="AK22" s="12"/>
    </row>
    <row r="23" spans="1:37">
      <c r="A23" s="13" t="s">
        <v>0</v>
      </c>
      <c r="B23" s="2">
        <v>0.6</v>
      </c>
      <c r="C23" s="2">
        <v>0.2</v>
      </c>
      <c r="D23" s="2">
        <v>0.1</v>
      </c>
      <c r="E23" s="2">
        <v>0.1</v>
      </c>
      <c r="G23" s="12"/>
      <c r="I23" s="11" t="s">
        <v>15</v>
      </c>
      <c r="J23" s="25" t="s">
        <v>14</v>
      </c>
      <c r="K23" s="25"/>
      <c r="L23" s="25"/>
      <c r="M23" s="25"/>
      <c r="N23" s="25"/>
      <c r="O23" s="25"/>
      <c r="S23" s="1" t="s">
        <v>15</v>
      </c>
      <c r="T23" s="25" t="s">
        <v>14</v>
      </c>
      <c r="U23" s="25"/>
      <c r="V23" s="25"/>
      <c r="W23" s="25"/>
      <c r="X23" s="25"/>
      <c r="Y23" s="25"/>
      <c r="AC23" s="1" t="s">
        <v>15</v>
      </c>
      <c r="AD23" s="25" t="s">
        <v>14</v>
      </c>
      <c r="AE23" s="25"/>
      <c r="AF23" s="25"/>
      <c r="AG23" s="25"/>
      <c r="AH23" s="25"/>
      <c r="AI23" s="25"/>
      <c r="AK23" s="12"/>
    </row>
    <row r="24" spans="1:37">
      <c r="A24" s="13" t="s">
        <v>1</v>
      </c>
      <c r="B24" s="2">
        <v>0.15</v>
      </c>
      <c r="C24" s="2">
        <v>0.55000000000000004</v>
      </c>
      <c r="D24" s="2">
        <v>0.25</v>
      </c>
      <c r="E24" s="2">
        <v>0.05</v>
      </c>
      <c r="G24" s="12"/>
      <c r="I24" s="11"/>
      <c r="J24" s="1" t="s">
        <v>4</v>
      </c>
      <c r="K24" s="1" t="s">
        <v>5</v>
      </c>
      <c r="L24" s="1" t="s">
        <v>6</v>
      </c>
      <c r="M24" s="1" t="s">
        <v>7</v>
      </c>
      <c r="N24" s="1" t="s">
        <v>8</v>
      </c>
      <c r="O24" s="1" t="s">
        <v>9</v>
      </c>
      <c r="S24" s="1"/>
      <c r="T24" s="1" t="s">
        <v>4</v>
      </c>
      <c r="U24" s="1" t="s">
        <v>5</v>
      </c>
      <c r="V24" s="1" t="s">
        <v>6</v>
      </c>
      <c r="W24" s="1" t="s">
        <v>7</v>
      </c>
      <c r="X24" s="1" t="s">
        <v>8</v>
      </c>
      <c r="Y24" s="1" t="s">
        <v>9</v>
      </c>
      <c r="AC24" s="1"/>
      <c r="AD24" s="1" t="s">
        <v>4</v>
      </c>
      <c r="AE24" s="1" t="s">
        <v>5</v>
      </c>
      <c r="AF24" s="1" t="s">
        <v>6</v>
      </c>
      <c r="AG24" s="1" t="s">
        <v>7</v>
      </c>
      <c r="AH24" s="1" t="s">
        <v>8</v>
      </c>
      <c r="AI24" s="1" t="s">
        <v>9</v>
      </c>
      <c r="AK24" s="12"/>
    </row>
    <row r="25" spans="1:37">
      <c r="A25" s="11" t="s">
        <v>2</v>
      </c>
      <c r="B25" s="2">
        <v>0.15</v>
      </c>
      <c r="C25" s="2">
        <v>0.2</v>
      </c>
      <c r="D25" s="2">
        <v>0.54</v>
      </c>
      <c r="E25" s="2">
        <v>0.11</v>
      </c>
      <c r="G25" s="12"/>
      <c r="I25" s="13" t="s">
        <v>0</v>
      </c>
      <c r="J25" s="4">
        <f>A50*B23*(B15*O7+B16*N7+B17*M7)+A50*B24*(B15*O8+B16*N8+B17*M8)+A50*B25*(B15*O9+B16*N9+B17*M9)+A50*B26*(B15*O10+B16*N10+B17*M10)+Z34+Z38+Z42+Z46+AI25</f>
        <v>9.7788383138999997</v>
      </c>
      <c r="K25" s="4">
        <f>A50*B23*(B15*J7+B16*O7+B17*N7)+A50*B24*(B15*J8+B16*O8+B17*N8)+A50*B25*(B15*J9+B16*O9+B17*N9)+A50*B26*(B15*J10+B16*O10+B17*N10)+U34+U38+U42+U46+AD25</f>
        <v>9.6282279415500014</v>
      </c>
      <c r="L25" s="4">
        <f>A50*B23*(B15*K7+B16*J7+B17*O7)+A50*B24*(B15*K8+B16*J8+B17*O8)+A50*B25*(B15*K9+B16*J9+B17*O9)+A50*B26*(B15*K10+B16*J10+B17*O10)+V34+V38+V42+V46+AE25</f>
        <v>9.7845208664249999</v>
      </c>
      <c r="M25" s="4">
        <f>A50*B23*(B15*L7+B16*K7+B17*J7)+A50*B24*(B15*L8+B16*K8+B17*J8)+A50*B25*(B15*L9+B16*K9+B17*J9)+A50*B26*(B15*L10+B16*K10+B17*J10)+W34+W38+W42+W46+AF25</f>
        <v>9.570476325525</v>
      </c>
      <c r="N25" s="4">
        <f>A50*B23*(B15*M7+B16*L7+B17*K7)+A50*B24*(B15*M8+B16*L8+B17*K8)+A50*B25*(B15*M9+B16*L9+B17*K9)+A50*B26*(B15*M10+B16*L10+B17*K10)+X34+X38+X42+X46+AG25</f>
        <v>9.7694492598749996</v>
      </c>
      <c r="O25" s="4">
        <f>A50*B23*(B15*N7+B16*M7+B17*L7)+A50*B24*(B15*N8+B16*M8+B17*L8)+A50*B25*(B15*N9+B16*M9+B17*L9)+A50*B26*(B15*N10+B16*M10+B17*L10)+Y34+Y38+Y42+Y46+AH25</f>
        <v>9.3792271562249994</v>
      </c>
      <c r="S25" s="6" t="s">
        <v>0</v>
      </c>
      <c r="T25" s="4">
        <f>AD25+Y7+U34+U35+U36+U37</f>
        <v>9.7788382900000013</v>
      </c>
      <c r="U25" s="4">
        <f>AE25+T7+V34+V35+V36+V37</f>
        <v>9.628228</v>
      </c>
      <c r="V25" s="4">
        <f t="shared" ref="V25:X25" si="8">AF25+U7+W34+W35+W36+W37</f>
        <v>9.7845209000000004</v>
      </c>
      <c r="W25" s="4">
        <f t="shared" si="8"/>
        <v>9.570476300000001</v>
      </c>
      <c r="X25" s="4">
        <f t="shared" si="8"/>
        <v>9.7694493799999993</v>
      </c>
      <c r="Y25" s="4">
        <f>AI25+X7+Z34+Z35+Z36+Z37</f>
        <v>9.3792271899999999</v>
      </c>
      <c r="AC25" s="6" t="s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K25" s="12"/>
    </row>
    <row r="26" spans="1:37">
      <c r="A26" s="13" t="s">
        <v>3</v>
      </c>
      <c r="B26" s="2">
        <v>0.08</v>
      </c>
      <c r="C26" s="2">
        <v>0.12</v>
      </c>
      <c r="D26" s="2">
        <v>0.27</v>
      </c>
      <c r="E26" s="2">
        <v>0.53</v>
      </c>
      <c r="G26" s="12"/>
      <c r="I26" s="13" t="s">
        <v>1</v>
      </c>
      <c r="J26" s="4">
        <f>A50*C23*(B15*O7+B16*N7+B17*M7)+A50*C24*(B15*O8+B16*N8+B17*M8)+A50*C25*(B15*O9+B16*N9+B17*M9)+A50*C26*(B15*O10+B16*N10+B17*M10)+Z35+Z39+Z43+Z47+AI26</f>
        <v>22.509649250350002</v>
      </c>
      <c r="K26" s="4">
        <f>A50*C23*(B15*J7+B16*O7+B17*N7)+A50*C24*(B15*J8+B16*O8+B17*N8)+A50*C25*(B15*J9+B16*O9+B17*N9)+A50*C26*(B15*J10+B16*O10+B17*N10)+U35+U39+U43+U47+AD26</f>
        <v>22.504435996950001</v>
      </c>
      <c r="L26" s="4">
        <f>A50*C23*(B15*K7+B16*J7+B17*O7)+A50*C24*(B15*K8+B16*J8+B17*O8)+A50*C25*(B15*K9+B16*J9+B17*O9)+A50*C26*(B15*K10+B16*J10+B17*O10)+V35+V39+V43+V47+AE26</f>
        <v>22.000000018325004</v>
      </c>
      <c r="M26" s="4">
        <f>A50*C23*(B15*L7+B16*K7+B17*J7)+A50*C24*(B15*L8+B16*K8+B17*J8)+A50*C25*(B15*L9+B16*K9+B17*J9)+A50*C26*(B15*L10+B16*K10+B17*J10)+W35+W39+W43+W47+AF26</f>
        <v>22.242934804474999</v>
      </c>
      <c r="N26" s="4">
        <f>A50*C23*(B15*M7+B16*L7+B17*K7)+A50*C24*(B15*M8+B16*L8+B17*K8)+A50*C25*(B15*M9+B16*L9+B17*K9)+A50*C26*(B15*M10+B16*L10+B17*K10)+X35+X39+X43+X47+AG26</f>
        <v>21.999999786124999</v>
      </c>
      <c r="O26" s="4">
        <f>A50*C23*(B15*N7+B16*M7+B17*L7)+A50*C24*(B15*N8+B16*M8+B17*L8)+A50*C25*(B15*N9+B16*M9+B17*L9)+A50*C26*(B15*N10+B16*M10+B17*L10)+Y35+Y39+Y43+Y47+AH26</f>
        <v>21.999999965275002</v>
      </c>
      <c r="Q26" s="2" t="s">
        <v>58</v>
      </c>
      <c r="S26" s="6" t="s">
        <v>1</v>
      </c>
      <c r="T26" s="4">
        <f>AD26+Y8+U38+U39+U40+U41</f>
        <v>22.509649289999999</v>
      </c>
      <c r="U26" s="4">
        <f>AE26+T8+V38+V39+V40+V41</f>
        <v>22.504436030000001</v>
      </c>
      <c r="V26" s="4">
        <f t="shared" ref="V26:X26" si="9">AF26+U8+W38+W39+W40+W41</f>
        <v>22</v>
      </c>
      <c r="W26" s="4">
        <f t="shared" si="9"/>
        <v>22.242934829999999</v>
      </c>
      <c r="X26" s="4">
        <f t="shared" si="9"/>
        <v>22</v>
      </c>
      <c r="Y26" s="4">
        <f>AI26+X8+Z38+Z39+Z40+Z41</f>
        <v>22</v>
      </c>
      <c r="AC26" s="6" t="s">
        <v>1</v>
      </c>
      <c r="AD26" s="3">
        <v>0.50964929000000003</v>
      </c>
      <c r="AE26" s="3">
        <v>0.50443603000000004</v>
      </c>
      <c r="AF26" s="3">
        <v>0</v>
      </c>
      <c r="AG26" s="3">
        <v>0.24293482999999999</v>
      </c>
      <c r="AH26" s="3">
        <v>0</v>
      </c>
      <c r="AI26" s="3">
        <v>0</v>
      </c>
      <c r="AK26" s="12"/>
    </row>
    <row r="27" spans="1:37">
      <c r="A27" s="14"/>
      <c r="G27" s="12"/>
      <c r="I27" s="11" t="s">
        <v>2</v>
      </c>
      <c r="J27" s="4">
        <f>A50*D23*(B15*O7+B16*N7+B17*M7)+A50*D24*(B15*O8+B16*N8+B17*M8)+A50*D25*(B15*O9+B16*N9+B17*M9)+A50*D26*(B15*O10+B16*N10+B17*M10)+Z36+Z40+Z44+Z48+AI27</f>
        <v>20.000000013225002</v>
      </c>
      <c r="K27" s="4">
        <f>A50*D23*(B15*J7+B16*O7+B17*N7)+A50*D24*(B15*J8+B16*O8+B17*N8)+A50*D25*(B15*J9+B16*O9+B17*N9)+A50*D26*(B15*J10+B16*O10+B17*N10)+U36+U40+U44+U48+AD27</f>
        <v>19.999999982200002</v>
      </c>
      <c r="L27" s="4">
        <f>A50*D23*(B15*K7+B16*J7+B17*O7)+A50*D24*(B15*K8+B16*J8+B17*O8)+A50*D25*(B15*K9+B16*J9+B17*O9)+A50*D26*(B15*K10+B16*J10+B17*O10)+V36+V40+V44+V48+AE27</f>
        <v>21.22523267095</v>
      </c>
      <c r="M27" s="4">
        <f>A50*D23*(B15*L7+B16*K7+B17*J7)+A50*D24*(B15*L8+B16*K8+B17*J8)+A50*D25*(B15*L9+B16*K9+B17*J9)+A50*D26*(B15*L10+B16*K10+B17*J10)+W36+W40+W44+W48+AF27</f>
        <v>20.505793568850002</v>
      </c>
      <c r="N27" s="4">
        <f>A50*D23*(B15*M7+B16*L7+B17*K7)+A50*D24*(B15*M8+B16*L8+B17*K8)+A50*D25*(B15*M9+B16*L9+B17*K9)+A50*D26*(B15*M10+B16*L10+B17*K10)+X36+X40+X44+X48+AG27</f>
        <v>19.999999879124999</v>
      </c>
      <c r="O27" s="4">
        <f>A50*D23*(B15*N7+B16*M7+B17*L7)+A50*D24*(B15*N8+B16*M8+B17*L8)+A50*D25*(B15*N9+B16*M9+B17*L9)+A50*D26*(B15*N10+B16*M10+B17*L10)+Y36+Y40+Y44+Y48+AH27</f>
        <v>19.999999939649999</v>
      </c>
      <c r="S27" s="1" t="s">
        <v>2</v>
      </c>
      <c r="T27" s="4">
        <f>AD27+Y9+U42+U43+U44+U45</f>
        <v>20</v>
      </c>
      <c r="U27" s="4">
        <f>AE27+T9+V42+V43+V44+V45</f>
        <v>20</v>
      </c>
      <c r="V27" s="4">
        <f t="shared" ref="V27:X27" si="10">AF27+U9+W42+W43+W44+W45</f>
        <v>21.225232599999998</v>
      </c>
      <c r="W27" s="4">
        <f t="shared" si="10"/>
        <v>20.50579372</v>
      </c>
      <c r="X27" s="4">
        <f t="shared" si="10"/>
        <v>20</v>
      </c>
      <c r="Y27" s="4">
        <f>AI27+X9+Z42+Z43+Z44+Z45</f>
        <v>20</v>
      </c>
      <c r="AC27" s="1" t="s">
        <v>2</v>
      </c>
      <c r="AD27" s="3">
        <v>0</v>
      </c>
      <c r="AE27" s="3">
        <v>0</v>
      </c>
      <c r="AF27" s="3">
        <v>1.2252326</v>
      </c>
      <c r="AG27" s="3">
        <v>0.50579372</v>
      </c>
      <c r="AH27" s="3">
        <v>0</v>
      </c>
      <c r="AI27" s="3">
        <v>0</v>
      </c>
      <c r="AK27" s="12"/>
    </row>
    <row r="28" spans="1:37">
      <c r="A28" s="14"/>
      <c r="G28" s="12"/>
      <c r="I28" s="13" t="s">
        <v>3</v>
      </c>
      <c r="J28" s="4">
        <f>A50*E23*(B15*O7+B16*N7+B17*M7)+A50*E24*(B15*O8+B16*N8+B17*M8)+A50*E25*(B15*O9+B16*N9+B17*M9)+A50*E26*(B15*O10+B16*N10+B17*M10)+Z37+Z41+Z45+Z49+AI28</f>
        <v>5.7882433175250005</v>
      </c>
      <c r="K28" s="4">
        <f>A50*E23*(B15*J7+B16*O7+B17*N7)+A50*E24*(B15*J8+B16*O8+B17*N8)+A50*E25*(B15*J9+B16*O9+B17*N9)+A50*E26*(B15*J10+B16*O10+B17*N10)+U37+U41+U45+U49+AD28</f>
        <v>5.6789116593000006</v>
      </c>
      <c r="L28" s="4">
        <f>A50*E23*(B15*K7+B16*J7+B17*O7)+A50*E24*(B15*K8+B16*J8+B17*O8)+A50*E25*(B15*K9+B16*J9+B17*O9)+A50*E26*(B15*K10+B16*J10+B17*O10)+V37+V41+V45+V49+AE28</f>
        <v>5.8068958443000005</v>
      </c>
      <c r="M28" s="4">
        <f>A50*E23*(B15*L7+B16*K7+B17*J7)+A50*E24*(B15*L8+B16*K8+B17*J8)+A50*E25*(B15*L9+B16*K9+B17*J9)+A50*E26*(B15*L10+B16*K10+B17*J10)+W37+W41+W45+W49+AF28</f>
        <v>5.7248229136500006</v>
      </c>
      <c r="N28" s="4">
        <f>A50*E23*(B15*M7+B16*L7+B17*K7)+A50*E24*(B15*M8+B16*L8+B17*K8)+A50*E25*(B15*M9+B16*L9+B17*K9)+A50*E26*(B15*M10+B16*L10+B17*K10)+X37+X41+X45+X49+AG28</f>
        <v>7.1263513198749999</v>
      </c>
      <c r="O28" s="4">
        <f>A50*E23*(B15*N7+B16*M7+B17*L7)+A50*E24*(B15*N8+B16*M8+B17*L8)+A50*E25*(B15*N9+B16*M9+B17*L9)+A50*E26*(B15*N10+B16*M10+B17*L10)+Y37+Y41+Y45+Y49+AH28</f>
        <v>5.5143455863500002</v>
      </c>
      <c r="S28" s="6" t="s">
        <v>3</v>
      </c>
      <c r="T28" s="4">
        <f>AD28+Y10+U46+U47+U48+U49</f>
        <v>5.7882433000000004</v>
      </c>
      <c r="U28" s="4">
        <f>AE28+T10+V46+V47+V48+V49</f>
        <v>5.6789116000000002</v>
      </c>
      <c r="V28" s="4">
        <f t="shared" ref="V28:X28" si="11">AF28+U10+W46+W47+W48+W49</f>
        <v>5.8068958000000004</v>
      </c>
      <c r="W28" s="4">
        <f t="shared" si="11"/>
        <v>5.7248229000000004</v>
      </c>
      <c r="X28" s="4">
        <f t="shared" si="11"/>
        <v>7.1263513999999999</v>
      </c>
      <c r="Y28" s="4">
        <f>AI28+X10+Z46+Z47+Z48+Z49</f>
        <v>5.5143456000000004</v>
      </c>
      <c r="AC28" s="6" t="s">
        <v>3</v>
      </c>
      <c r="AD28" s="3">
        <v>0</v>
      </c>
      <c r="AE28" s="3">
        <v>0</v>
      </c>
      <c r="AF28" s="3">
        <v>0</v>
      </c>
      <c r="AG28" s="3">
        <v>1.3518730000000001</v>
      </c>
      <c r="AH28" s="3">
        <v>0</v>
      </c>
      <c r="AI28" s="3">
        <v>0</v>
      </c>
      <c r="AK28" s="12"/>
    </row>
    <row r="29" spans="1:37">
      <c r="A29" s="26" t="s">
        <v>16</v>
      </c>
      <c r="B29" s="24"/>
      <c r="G29" s="12"/>
      <c r="I29" s="14"/>
      <c r="AK29" s="12"/>
    </row>
    <row r="30" spans="1:37">
      <c r="A30" s="13" t="s">
        <v>20</v>
      </c>
      <c r="B30" s="1" t="s">
        <v>25</v>
      </c>
      <c r="G30" s="12"/>
      <c r="I30" s="14"/>
      <c r="AK30" s="12"/>
    </row>
    <row r="31" spans="1:37" ht="14" customHeight="1">
      <c r="A31" s="11" t="s">
        <v>17</v>
      </c>
      <c r="B31" s="2">
        <v>20</v>
      </c>
      <c r="G31" s="12"/>
      <c r="I31" s="32" t="s">
        <v>38</v>
      </c>
      <c r="J31" s="28"/>
      <c r="K31" s="28"/>
      <c r="L31" s="28"/>
      <c r="M31" s="28"/>
      <c r="N31" s="28"/>
      <c r="O31" s="28"/>
      <c r="P31" s="28"/>
      <c r="S31" s="28" t="s">
        <v>39</v>
      </c>
      <c r="T31" s="28"/>
      <c r="U31" s="28"/>
      <c r="V31" s="28"/>
      <c r="W31" s="28"/>
      <c r="X31" s="28"/>
      <c r="Y31" s="28"/>
      <c r="Z31" s="28"/>
      <c r="AK31" s="12"/>
    </row>
    <row r="32" spans="1:37">
      <c r="A32" s="11" t="s">
        <v>18</v>
      </c>
      <c r="B32" s="2">
        <v>25</v>
      </c>
      <c r="G32" s="12"/>
      <c r="I32" s="11" t="s">
        <v>12</v>
      </c>
      <c r="J32" s="1" t="s">
        <v>13</v>
      </c>
      <c r="K32" s="25" t="s">
        <v>14</v>
      </c>
      <c r="L32" s="25"/>
      <c r="M32" s="25"/>
      <c r="N32" s="25"/>
      <c r="O32" s="25"/>
      <c r="P32" s="25"/>
      <c r="S32" s="1" t="s">
        <v>12</v>
      </c>
      <c r="T32" s="1" t="s">
        <v>13</v>
      </c>
      <c r="U32" s="25" t="s">
        <v>14</v>
      </c>
      <c r="V32" s="25"/>
      <c r="W32" s="25"/>
      <c r="X32" s="25"/>
      <c r="Y32" s="25"/>
      <c r="Z32" s="25"/>
      <c r="AK32" s="12"/>
    </row>
    <row r="33" spans="1:37">
      <c r="A33" s="11" t="s">
        <v>19</v>
      </c>
      <c r="B33" s="2">
        <v>30</v>
      </c>
      <c r="G33" s="12"/>
      <c r="I33" s="11"/>
      <c r="J33" s="1"/>
      <c r="K33" s="1" t="s">
        <v>4</v>
      </c>
      <c r="L33" s="1" t="s">
        <v>5</v>
      </c>
      <c r="M33" s="1" t="s">
        <v>6</v>
      </c>
      <c r="N33" s="1" t="s">
        <v>7</v>
      </c>
      <c r="O33" s="1" t="s">
        <v>8</v>
      </c>
      <c r="P33" s="1" t="s">
        <v>9</v>
      </c>
      <c r="S33" s="1"/>
      <c r="T33" s="1"/>
      <c r="U33" s="1" t="s">
        <v>4</v>
      </c>
      <c r="V33" s="1" t="s">
        <v>5</v>
      </c>
      <c r="W33" s="1" t="s">
        <v>6</v>
      </c>
      <c r="X33" s="1" t="s">
        <v>7</v>
      </c>
      <c r="Y33" s="1" t="s">
        <v>8</v>
      </c>
      <c r="Z33" s="1" t="s">
        <v>9</v>
      </c>
      <c r="AK33" s="12"/>
    </row>
    <row r="34" spans="1:37">
      <c r="A34" s="14"/>
      <c r="G34" s="12"/>
      <c r="I34" s="26" t="s">
        <v>0</v>
      </c>
      <c r="J34" s="6" t="s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S34" s="24" t="s">
        <v>0</v>
      </c>
      <c r="T34" s="6" t="s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K34" s="12"/>
    </row>
    <row r="35" spans="1:37">
      <c r="A35" s="26" t="s">
        <v>23</v>
      </c>
      <c r="B35" s="24"/>
      <c r="G35" s="12"/>
      <c r="I35" s="26"/>
      <c r="J35" s="6" t="s">
        <v>1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S35" s="24"/>
      <c r="T35" s="6" t="s">
        <v>1</v>
      </c>
      <c r="U35" s="3">
        <v>8.9326015000000005</v>
      </c>
      <c r="V35" s="3">
        <v>8.247655</v>
      </c>
      <c r="W35" s="3">
        <v>9.7845209000000004</v>
      </c>
      <c r="X35" s="3">
        <v>8.3093871000000004</v>
      </c>
      <c r="Y35" s="3">
        <v>9.3558333999999999</v>
      </c>
      <c r="Z35" s="3">
        <v>9.0804127000000001</v>
      </c>
      <c r="AK35" s="12"/>
    </row>
    <row r="36" spans="1:37">
      <c r="A36" s="11" t="s">
        <v>22</v>
      </c>
      <c r="B36" s="1" t="s">
        <v>24</v>
      </c>
      <c r="G36" s="12"/>
      <c r="I36" s="26"/>
      <c r="J36" s="1" t="s">
        <v>2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S36" s="24"/>
      <c r="T36" s="1" t="s">
        <v>2</v>
      </c>
      <c r="U36" s="3">
        <v>0.84623678999999996</v>
      </c>
      <c r="V36" s="3">
        <v>1.3805730000000001</v>
      </c>
      <c r="W36" s="3">
        <v>0</v>
      </c>
      <c r="X36" s="3">
        <v>1.2610892</v>
      </c>
      <c r="Y36" s="3">
        <v>0.41361597999999999</v>
      </c>
      <c r="Z36" s="3">
        <v>0.29881448999999999</v>
      </c>
      <c r="AK36" s="12"/>
    </row>
    <row r="37" spans="1:37">
      <c r="A37" s="14">
        <v>1</v>
      </c>
      <c r="B37" s="41">
        <v>25</v>
      </c>
      <c r="G37" s="12"/>
      <c r="I37" s="26"/>
      <c r="J37" s="6" t="s">
        <v>3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S37" s="24"/>
      <c r="T37" s="6" t="s">
        <v>3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K37" s="12"/>
    </row>
    <row r="38" spans="1:37">
      <c r="A38" s="14"/>
      <c r="G38" s="12"/>
      <c r="I38" s="26" t="s">
        <v>1</v>
      </c>
      <c r="J38" s="6" t="s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S38" s="24" t="s">
        <v>1</v>
      </c>
      <c r="T38" s="6" t="s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K38" s="12"/>
    </row>
    <row r="39" spans="1:37">
      <c r="A39" s="27" t="s">
        <v>26</v>
      </c>
      <c r="B39" s="25"/>
      <c r="C39" s="25"/>
      <c r="D39" s="25"/>
      <c r="E39" s="25"/>
      <c r="G39" s="12"/>
      <c r="I39" s="26"/>
      <c r="J39" s="6" t="s">
        <v>1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S39" s="24"/>
      <c r="T39" s="6" t="s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K39" s="12"/>
    </row>
    <row r="40" spans="1:37">
      <c r="A40" s="11" t="s">
        <v>12</v>
      </c>
      <c r="B40" s="25" t="s">
        <v>13</v>
      </c>
      <c r="C40" s="25"/>
      <c r="D40" s="25"/>
      <c r="E40" s="25"/>
      <c r="G40" s="12"/>
      <c r="I40" s="26"/>
      <c r="J40" s="1" t="s">
        <v>2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R40" s="2" t="s">
        <v>63</v>
      </c>
      <c r="S40" s="24"/>
      <c r="T40" s="1" t="s">
        <v>2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K40" s="12"/>
    </row>
    <row r="41" spans="1:37">
      <c r="A41" s="11"/>
      <c r="B41" s="6" t="s">
        <v>0</v>
      </c>
      <c r="C41" s="6" t="s">
        <v>1</v>
      </c>
      <c r="D41" s="1" t="s">
        <v>2</v>
      </c>
      <c r="E41" s="6" t="s">
        <v>3</v>
      </c>
      <c r="G41" s="12"/>
      <c r="I41" s="26"/>
      <c r="J41" s="6" t="s">
        <v>3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S41" s="24"/>
      <c r="T41" s="6" t="s">
        <v>3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K41" s="12"/>
    </row>
    <row r="42" spans="1:37">
      <c r="A42" s="13" t="s">
        <v>0</v>
      </c>
      <c r="B42" s="2">
        <v>99999999</v>
      </c>
      <c r="C42" s="2">
        <v>20</v>
      </c>
      <c r="D42" s="2">
        <v>30</v>
      </c>
      <c r="E42" s="2">
        <v>50</v>
      </c>
      <c r="G42" s="12"/>
      <c r="I42" s="27" t="s">
        <v>2</v>
      </c>
      <c r="J42" s="6" t="s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S42" s="25" t="s">
        <v>2</v>
      </c>
      <c r="T42" s="6" t="s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K42" s="12"/>
    </row>
    <row r="43" spans="1:37">
      <c r="A43" s="13" t="s">
        <v>1</v>
      </c>
      <c r="B43" s="2">
        <v>20</v>
      </c>
      <c r="C43" s="2">
        <v>99999999</v>
      </c>
      <c r="D43" s="2">
        <v>15</v>
      </c>
      <c r="E43" s="2">
        <v>35</v>
      </c>
      <c r="G43" s="12"/>
      <c r="I43" s="27"/>
      <c r="J43" s="6" t="s">
        <v>1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S43" s="25"/>
      <c r="T43" s="6" t="s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K43" s="12"/>
    </row>
    <row r="44" spans="1:37">
      <c r="A44" s="11" t="s">
        <v>2</v>
      </c>
      <c r="B44" s="2">
        <v>30</v>
      </c>
      <c r="C44" s="2">
        <v>15</v>
      </c>
      <c r="D44" s="2">
        <v>99999999</v>
      </c>
      <c r="E44" s="2">
        <v>25</v>
      </c>
      <c r="G44" s="12"/>
      <c r="I44" s="27"/>
      <c r="J44" s="1" t="s">
        <v>2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S44" s="25"/>
      <c r="T44" s="1" t="s">
        <v>2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K44" s="12"/>
    </row>
    <row r="45" spans="1:37">
      <c r="A45" s="13" t="s">
        <v>3</v>
      </c>
      <c r="B45" s="2">
        <v>50</v>
      </c>
      <c r="C45" s="2">
        <v>35</v>
      </c>
      <c r="D45" s="2">
        <v>25</v>
      </c>
      <c r="E45" s="2">
        <v>99999999</v>
      </c>
      <c r="G45" s="12"/>
      <c r="I45" s="27"/>
      <c r="J45" s="6" t="s">
        <v>3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S45" s="25"/>
      <c r="T45" s="6" t="s">
        <v>3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K45" s="12"/>
    </row>
    <row r="46" spans="1:37">
      <c r="A46" s="14"/>
      <c r="G46" s="12"/>
      <c r="I46" s="26" t="s">
        <v>3</v>
      </c>
      <c r="J46" s="6" t="s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S46" s="24" t="s">
        <v>3</v>
      </c>
      <c r="T46" s="6" t="s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K46" s="12"/>
    </row>
    <row r="47" spans="1:37">
      <c r="A47" s="14"/>
      <c r="G47" s="12"/>
      <c r="I47" s="26"/>
      <c r="J47" s="6" t="s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S47" s="24"/>
      <c r="T47" s="6" t="s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K47" s="12"/>
    </row>
    <row r="48" spans="1:37">
      <c r="A48" s="27" t="s">
        <v>27</v>
      </c>
      <c r="B48" s="25"/>
      <c r="C48" s="29" t="s">
        <v>62</v>
      </c>
      <c r="D48" s="29"/>
      <c r="G48" s="12"/>
      <c r="I48" s="26"/>
      <c r="J48" s="1" t="s">
        <v>2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S48" s="24"/>
      <c r="T48" s="1" t="s">
        <v>2</v>
      </c>
      <c r="U48" s="3">
        <v>5.7882433000000004</v>
      </c>
      <c r="V48" s="3">
        <v>5.6789116000000002</v>
      </c>
      <c r="W48" s="3">
        <v>5.8068958000000004</v>
      </c>
      <c r="X48" s="3">
        <v>4.3729499000000001</v>
      </c>
      <c r="Y48" s="3">
        <v>7.1263513999999999</v>
      </c>
      <c r="Z48" s="3">
        <v>5.5143456000000004</v>
      </c>
      <c r="AK48" s="12"/>
    </row>
    <row r="49" spans="1:37">
      <c r="A49" s="11" t="s">
        <v>41</v>
      </c>
      <c r="B49" s="1" t="s">
        <v>61</v>
      </c>
      <c r="C49" s="29"/>
      <c r="D49" s="29"/>
      <c r="G49" s="12"/>
      <c r="I49" s="26"/>
      <c r="J49" s="6" t="s">
        <v>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S49" s="24"/>
      <c r="T49" s="6" t="s">
        <v>3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K49" s="12"/>
    </row>
    <row r="50" spans="1:37" ht="15" thickBot="1">
      <c r="A50" s="43">
        <v>0.15</v>
      </c>
      <c r="B50" s="41">
        <v>115</v>
      </c>
      <c r="C50" s="4">
        <f>A50*B50</f>
        <v>17.25</v>
      </c>
      <c r="G50" s="12"/>
      <c r="I50" s="15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7"/>
    </row>
    <row r="51" spans="1:37">
      <c r="A51" s="11"/>
      <c r="G51" s="12"/>
    </row>
    <row r="52" spans="1:37" ht="15" thickBot="1">
      <c r="A52" s="11"/>
      <c r="G52" s="12"/>
    </row>
    <row r="53" spans="1:37" ht="21.5" thickBot="1">
      <c r="A53" s="27" t="s">
        <v>28</v>
      </c>
      <c r="B53" s="25"/>
      <c r="G53" s="12"/>
      <c r="H53" s="30" t="s">
        <v>76</v>
      </c>
      <c r="I53" s="31"/>
    </row>
    <row r="54" spans="1:37">
      <c r="A54" s="13" t="s">
        <v>0</v>
      </c>
      <c r="B54" s="2">
        <v>0</v>
      </c>
      <c r="G54" s="12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10"/>
    </row>
    <row r="55" spans="1:37">
      <c r="A55" s="13" t="s">
        <v>1</v>
      </c>
      <c r="B55" s="2">
        <v>12</v>
      </c>
      <c r="G55" s="12"/>
      <c r="H55" s="28" t="s">
        <v>43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AB55" s="12"/>
    </row>
    <row r="56" spans="1:37">
      <c r="A56" s="11" t="s">
        <v>2</v>
      </c>
      <c r="B56" s="2">
        <v>20</v>
      </c>
      <c r="G56" s="12"/>
      <c r="I56" s="1" t="s">
        <v>46</v>
      </c>
      <c r="J56" s="25" t="s">
        <v>45</v>
      </c>
      <c r="K56" s="25"/>
      <c r="L56" s="25"/>
      <c r="M56" s="25"/>
      <c r="N56" s="25" t="s">
        <v>47</v>
      </c>
      <c r="O56" s="25"/>
      <c r="P56" s="25"/>
      <c r="Q56" s="25"/>
      <c r="U56" s="1" t="s">
        <v>60</v>
      </c>
      <c r="W56" s="1" t="s">
        <v>53</v>
      </c>
      <c r="Y56" s="1" t="s">
        <v>66</v>
      </c>
      <c r="AB56" s="12"/>
    </row>
    <row r="57" spans="1:37">
      <c r="A57" s="13" t="s">
        <v>3</v>
      </c>
      <c r="B57" s="2">
        <v>0</v>
      </c>
      <c r="G57" s="12"/>
      <c r="I57" s="1" t="s">
        <v>48</v>
      </c>
      <c r="J57" s="6" t="s">
        <v>0</v>
      </c>
      <c r="K57" s="6" t="s">
        <v>1</v>
      </c>
      <c r="L57" s="1" t="s">
        <v>2</v>
      </c>
      <c r="M57" s="6" t="s">
        <v>3</v>
      </c>
      <c r="N57" s="6" t="s">
        <v>0</v>
      </c>
      <c r="O57" s="6" t="s">
        <v>1</v>
      </c>
      <c r="P57" s="1" t="s">
        <v>2</v>
      </c>
      <c r="Q57" s="6" t="s">
        <v>3</v>
      </c>
      <c r="R57" s="7"/>
      <c r="U57" s="4">
        <f>SUM(K16:K19)+SUM(K25:K28)+B17*(SUM(J7:J10)+SUM(O7:O10))+B16*SUM(J7:J10)</f>
        <v>542.59048068000016</v>
      </c>
      <c r="W57" s="4">
        <f>U57*B37</f>
        <v>13564.762017000005</v>
      </c>
      <c r="Y57" s="4">
        <f>C76*AG9+E76*AH9+C75*AG8+E75*AH8+C77*AG10</f>
        <v>25000</v>
      </c>
      <c r="AB57" s="12"/>
    </row>
    <row r="58" spans="1:37">
      <c r="A58" s="11"/>
      <c r="G58" s="12"/>
      <c r="H58" s="1" t="s">
        <v>50</v>
      </c>
      <c r="I58" s="6" t="s">
        <v>20</v>
      </c>
      <c r="J58" s="1"/>
      <c r="K58" s="1"/>
      <c r="L58" s="1"/>
      <c r="M58" s="1"/>
      <c r="N58" s="1"/>
      <c r="O58" s="1"/>
      <c r="P58" s="1"/>
      <c r="Q58" s="1"/>
      <c r="AB58" s="12"/>
    </row>
    <row r="59" spans="1:37">
      <c r="A59" s="11"/>
      <c r="G59" s="20"/>
      <c r="H59" s="25" t="s">
        <v>49</v>
      </c>
      <c r="I59" s="1" t="s">
        <v>17</v>
      </c>
      <c r="J59" s="4">
        <f>B23*B15*(B63-B31+C50)*SUM(J7:N7)</f>
        <v>4288.1231287125001</v>
      </c>
      <c r="K59" s="4">
        <f>C24*B15*(B63-B31+C50)*SUM(J8:N8)</f>
        <v>6889.1536812656268</v>
      </c>
      <c r="L59" s="4">
        <f>D25*B15*(B63-B31+C50)*SUM(J9:N9)</f>
        <v>6493.9338698850006</v>
      </c>
      <c r="M59" s="4">
        <f>E26*B15*(B63-B31+C50)*SUM(J10:N10)</f>
        <v>2245.7349515081251</v>
      </c>
      <c r="N59" s="4">
        <f>B15*(C63-B31+C50)*(C23+D23+E23)*SUM(J7:N7)</f>
        <v>4068.8011344750007</v>
      </c>
      <c r="O59" s="4">
        <f>B15*(C63-B31+C50)*(B24+D24+E24)*SUM(J8:N8)</f>
        <v>8022.4343734218774</v>
      </c>
      <c r="P59" s="4">
        <f>B15*(C63-B31+C50)*(B25+C25+E25)*SUM(J9:N9)</f>
        <v>7873.4016956650003</v>
      </c>
      <c r="Q59" s="4">
        <f>B15*(C63-B31+C50)*(B26+C26+D26)*SUM(J10:N10)</f>
        <v>2834.4641102043756</v>
      </c>
      <c r="R59" s="4">
        <f t="shared" ref="R59:R64" si="12">SUM(J59:Q59)</f>
        <v>42716.04694513751</v>
      </c>
      <c r="U59" s="1" t="s">
        <v>42</v>
      </c>
      <c r="AB59" s="12"/>
    </row>
    <row r="60" spans="1:37">
      <c r="A60" s="13" t="s">
        <v>29</v>
      </c>
      <c r="G60" s="20"/>
      <c r="H60" s="25"/>
      <c r="I60" s="1" t="s">
        <v>18</v>
      </c>
      <c r="J60" s="4">
        <f>B23*B16*(B64-B32+C50)*SUM(J7:N7)</f>
        <v>2054.3389303499998</v>
      </c>
      <c r="K60" s="4">
        <f>C24*B16*(B64-B32+C50)*SUM(J8:N8)</f>
        <v>3300.4314894375007</v>
      </c>
      <c r="L60" s="4">
        <f>D25*B16*(B64-B32+C50)*SUM(J9:N9)</f>
        <v>3111.0909737400002</v>
      </c>
      <c r="M60" s="4">
        <f>E26*B16*(B64-B32+C50)*SUM(J10:N10)</f>
        <v>1075.8787935074999</v>
      </c>
      <c r="N60" s="4">
        <f>B16*(C64-B32+C50)*(C23+D23+E23)*SUM(J7:N7)</f>
        <v>2029.5878589000001</v>
      </c>
      <c r="O60" s="4">
        <f>B16*(C64-B32+C50)*(B24+D24+E24)*SUM(J8:N8)</f>
        <v>4001.7279943125004</v>
      </c>
      <c r="P60" s="4">
        <f>B16*(C64-B32+C50)*(B25+C25+E25)*SUM(J9:N9)</f>
        <v>3927.387936059999</v>
      </c>
      <c r="Q60" s="4">
        <f>B16*(C64-B32+C50)*(B26+C26+D26)*SUM(J10:N10)</f>
        <v>1413.8793601425</v>
      </c>
      <c r="R60" s="4">
        <f t="shared" si="12"/>
        <v>20914.323336450001</v>
      </c>
      <c r="U60" s="5">
        <f>R65-Q86-AA86-W57-Y57</f>
        <v>87355.601309620033</v>
      </c>
      <c r="AB60" s="12"/>
      <c r="AD60" s="2" t="s">
        <v>63</v>
      </c>
    </row>
    <row r="61" spans="1:37">
      <c r="A61" s="13"/>
      <c r="B61" s="25" t="s">
        <v>30</v>
      </c>
      <c r="C61" s="25"/>
      <c r="G61" s="12"/>
      <c r="H61" s="25"/>
      <c r="I61" s="1" t="s">
        <v>19</v>
      </c>
      <c r="J61" s="4">
        <f>B23*B17*(B65-B33+C50)*SUM(J7:N7)</f>
        <v>4424.2540216874995</v>
      </c>
      <c r="K61" s="4">
        <f>C24*B17*(B65-B33+C50)*SUM(J8:N8)</f>
        <v>7107.8569727343765</v>
      </c>
      <c r="L61" s="4">
        <f>D25*B17*(B65-B33+C50)*SUM(J9:N9)</f>
        <v>6700.0905006750008</v>
      </c>
      <c r="M61" s="4">
        <f>E26*B17*(B65-B33+C50)*SUM(J10:N10)</f>
        <v>2317.0281245718747</v>
      </c>
      <c r="N61" s="4">
        <f>B17*(C65-B33+C50)*(C23+D23+E23)*SUM(J7:N7)</f>
        <v>3774.5383961250004</v>
      </c>
      <c r="O61" s="4">
        <f>B17*(C65-B33+C50)*(B24+D24+E24)*SUM(J8:N8)</f>
        <v>7442.2380382031261</v>
      </c>
      <c r="P61" s="4">
        <f>B17*(C65-B33+C50)*(B25+C25+E25)*SUM(J9:N9)</f>
        <v>7303.983661575</v>
      </c>
      <c r="Q61" s="4">
        <f>B17*(C65-B33+C50)*(B26+C26+D26)*SUM(J10:N10)</f>
        <v>2629.4707612406251</v>
      </c>
      <c r="R61" s="4">
        <f t="shared" si="12"/>
        <v>41699.460476812506</v>
      </c>
      <c r="AB61" s="12"/>
    </row>
    <row r="62" spans="1:37">
      <c r="A62" s="11"/>
      <c r="B62" s="6" t="s">
        <v>31</v>
      </c>
      <c r="C62" s="6" t="s">
        <v>32</v>
      </c>
      <c r="G62" s="12"/>
      <c r="H62" s="25" t="s">
        <v>44</v>
      </c>
      <c r="I62" s="1" t="s">
        <v>17</v>
      </c>
      <c r="J62" s="4">
        <f>B23*B15*(B63-B69-B31+C50)*O7</f>
        <v>828.72506524500011</v>
      </c>
      <c r="K62" s="4">
        <f>C24*B15*(B63-B69-B31+C50)*O8</f>
        <v>1338.5551297387501</v>
      </c>
      <c r="L62" s="4">
        <f>D25*B15*(B63-B69-B31+C50)*O9</f>
        <v>1672.0308643500005</v>
      </c>
      <c r="M62" s="4">
        <f>E26*B15*(B63-B69-B31+C50)*O10</f>
        <v>430.38984351825007</v>
      </c>
      <c r="N62" s="4">
        <f>B15*(C63-B69-B31+C50)*O7*(C23+D23+E23)</f>
        <v>786.33877443000017</v>
      </c>
      <c r="O62" s="4">
        <f>B15*(C63-B69-B31+C50)*O8*(B24+D24+E24)</f>
        <v>1558.7503458862502</v>
      </c>
      <c r="P62" s="4">
        <f>B15*(C63-B69-B31+C50)*O9*(B25+C25+E25)</f>
        <v>2027.21045615</v>
      </c>
      <c r="Q62" s="4">
        <f>B15*(C63-B69-B31+C50)*O10*(B26+C26+D26)</f>
        <v>543.21840786675011</v>
      </c>
      <c r="R62" s="4">
        <f t="shared" si="12"/>
        <v>9185.2188871850012</v>
      </c>
      <c r="AB62" s="12"/>
    </row>
    <row r="63" spans="1:37">
      <c r="A63" s="11" t="s">
        <v>17</v>
      </c>
      <c r="B63" s="7">
        <v>50</v>
      </c>
      <c r="C63" s="7">
        <v>70</v>
      </c>
      <c r="G63" s="12"/>
      <c r="H63" s="25"/>
      <c r="I63" s="1" t="s">
        <v>18</v>
      </c>
      <c r="J63" s="4">
        <f>B23*B16*(B64-B32+C50)*O7</f>
        <v>397.02268638000004</v>
      </c>
      <c r="K63" s="4">
        <f>C24*B16*(B64-B32+C50)*O8</f>
        <v>641.27027860500004</v>
      </c>
      <c r="L63" s="4">
        <f>D25*B16*(B64-B32+C50)*O9</f>
        <v>801.0306594000001</v>
      </c>
      <c r="M63" s="4">
        <f>E26*B16*(B64-B32+C50)*O10</f>
        <v>206.18965086300003</v>
      </c>
      <c r="N63" s="4">
        <f>B16*(C64-B32+C50)*(C23+D23+E23)*O7</f>
        <v>392.23928052000002</v>
      </c>
      <c r="O63" s="4">
        <f>B16*(C64-B32+C50)*(B24+D24+E24)*O8</f>
        <v>777.53143309500001</v>
      </c>
      <c r="P63" s="4">
        <f>B16*(C64-B32+C50)*(B25+C25+E25)*O9</f>
        <v>1011.2073785999999</v>
      </c>
      <c r="Q63" s="4">
        <f>B16*(C64-B32+C50)*(B26+C26+D26)*O10</f>
        <v>270.96666779700001</v>
      </c>
      <c r="R63" s="4">
        <f t="shared" si="12"/>
        <v>4497.4580352599996</v>
      </c>
      <c r="AB63" s="12"/>
    </row>
    <row r="64" spans="1:37">
      <c r="A64" s="11" t="s">
        <v>18</v>
      </c>
      <c r="B64" s="2">
        <v>70</v>
      </c>
      <c r="C64" s="2">
        <v>100</v>
      </c>
      <c r="G64" s="12"/>
      <c r="H64" s="25"/>
      <c r="I64" s="1" t="s">
        <v>19</v>
      </c>
      <c r="J64" s="4">
        <f>B23*B17*(B65-B33+C50)*O7</f>
        <v>855.03379747500003</v>
      </c>
      <c r="K64" s="4">
        <f>C24*B17*(B65-B33+C50)*O8</f>
        <v>1381.0489433812502</v>
      </c>
      <c r="L64" s="4">
        <f>D25*B17*(B65-B33+C50)*O9</f>
        <v>1725.1112092500002</v>
      </c>
      <c r="M64" s="4">
        <f>E26*B17*(B65-B33+C50)*O10</f>
        <v>444.05301315375004</v>
      </c>
      <c r="N64" s="4">
        <f>B17*(C65-B33+C50)*(C23+D23+E23)*O7</f>
        <v>729.46939365000014</v>
      </c>
      <c r="O64" s="4">
        <f>B17*(C65-B33+C50)*(B24+D24+E24)*O8</f>
        <v>1446.0188237437501</v>
      </c>
      <c r="P64" s="4">
        <f>B17*(C65-B33+C50)*(B25+C25+E25)*O9</f>
        <v>1880.59908825</v>
      </c>
      <c r="Q64" s="4">
        <f>B17*(C65-B33+C50)*(B26+C26+D26)*O10</f>
        <v>503.93191267125007</v>
      </c>
      <c r="R64" s="4">
        <f t="shared" si="12"/>
        <v>8965.2661815749998</v>
      </c>
      <c r="AB64" s="12"/>
    </row>
    <row r="65" spans="1:28">
      <c r="A65" s="11" t="s">
        <v>19</v>
      </c>
      <c r="B65" s="2">
        <v>120</v>
      </c>
      <c r="C65" s="2">
        <v>150</v>
      </c>
      <c r="G65" s="12"/>
      <c r="J65" s="4">
        <f>SUM(J59:J64)</f>
        <v>12847.497629850001</v>
      </c>
      <c r="K65" s="4">
        <f t="shared" ref="K65:P65" si="13">SUM(K59:K64)</f>
        <v>20658.316495162504</v>
      </c>
      <c r="L65" s="4">
        <f t="shared" si="13"/>
        <v>20503.2880773</v>
      </c>
      <c r="M65" s="4">
        <f t="shared" si="13"/>
        <v>6719.2743771224996</v>
      </c>
      <c r="N65" s="4">
        <f>SUM(N59:N64)</f>
        <v>11780.974838100001</v>
      </c>
      <c r="O65" s="4">
        <f t="shared" si="13"/>
        <v>23248.701008662505</v>
      </c>
      <c r="P65" s="4">
        <f t="shared" si="13"/>
        <v>24023.790216300004</v>
      </c>
      <c r="Q65" s="4">
        <f>SUM(Q59:Q64)</f>
        <v>8195.9312199225024</v>
      </c>
      <c r="R65" s="4">
        <f>SUM(J59:Q64)</f>
        <v>127977.77386242003</v>
      </c>
      <c r="AB65" s="12"/>
    </row>
    <row r="66" spans="1:28">
      <c r="A66" s="11"/>
      <c r="G66" s="12"/>
      <c r="AB66" s="12"/>
    </row>
    <row r="67" spans="1:28">
      <c r="A67" s="11"/>
      <c r="G67" s="12"/>
      <c r="I67" s="28" t="s">
        <v>51</v>
      </c>
      <c r="J67" s="28"/>
      <c r="K67" s="28"/>
      <c r="L67" s="28"/>
      <c r="M67" s="28"/>
      <c r="N67" s="28"/>
      <c r="O67" s="28"/>
      <c r="P67" s="28"/>
      <c r="Q67" s="28"/>
      <c r="S67" s="28" t="s">
        <v>52</v>
      </c>
      <c r="T67" s="28"/>
      <c r="U67" s="28"/>
      <c r="V67" s="28"/>
      <c r="W67" s="28"/>
      <c r="X67" s="28"/>
      <c r="Y67" s="28"/>
      <c r="Z67" s="28"/>
      <c r="AA67" s="28"/>
      <c r="AB67" s="12"/>
    </row>
    <row r="68" spans="1:28">
      <c r="A68" s="26" t="s">
        <v>55</v>
      </c>
      <c r="B68" s="24"/>
      <c r="G68" s="12"/>
      <c r="I68" s="1" t="s">
        <v>12</v>
      </c>
      <c r="J68" s="1" t="s">
        <v>13</v>
      </c>
      <c r="K68" s="25" t="s">
        <v>14</v>
      </c>
      <c r="L68" s="25"/>
      <c r="M68" s="25"/>
      <c r="N68" s="25"/>
      <c r="O68" s="25"/>
      <c r="P68" s="25"/>
      <c r="S68" s="1" t="s">
        <v>12</v>
      </c>
      <c r="T68" s="1" t="s">
        <v>13</v>
      </c>
      <c r="U68" s="25" t="s">
        <v>14</v>
      </c>
      <c r="V68" s="25"/>
      <c r="W68" s="25"/>
      <c r="X68" s="25"/>
      <c r="Y68" s="25"/>
      <c r="Z68" s="25"/>
      <c r="AB68" s="12"/>
    </row>
    <row r="69" spans="1:28" ht="15" customHeight="1">
      <c r="A69" s="21" t="s">
        <v>33</v>
      </c>
      <c r="B69" s="41">
        <v>0</v>
      </c>
      <c r="G69" s="12"/>
      <c r="I69" s="1"/>
      <c r="J69" s="1"/>
      <c r="K69" s="1" t="s">
        <v>4</v>
      </c>
      <c r="L69" s="1" t="s">
        <v>5</v>
      </c>
      <c r="M69" s="1" t="s">
        <v>6</v>
      </c>
      <c r="N69" s="1" t="s">
        <v>7</v>
      </c>
      <c r="O69" s="1" t="s">
        <v>8</v>
      </c>
      <c r="P69" s="1" t="s">
        <v>9</v>
      </c>
      <c r="S69" s="1"/>
      <c r="T69" s="1"/>
      <c r="U69" s="1" t="s">
        <v>4</v>
      </c>
      <c r="V69" s="1" t="s">
        <v>5</v>
      </c>
      <c r="W69" s="1" t="s">
        <v>6</v>
      </c>
      <c r="X69" s="1" t="s">
        <v>7</v>
      </c>
      <c r="Y69" s="1" t="s">
        <v>8</v>
      </c>
      <c r="Z69" s="1" t="s">
        <v>9</v>
      </c>
      <c r="AB69" s="12"/>
    </row>
    <row r="70" spans="1:28" ht="14.5" customHeight="1">
      <c r="A70" s="21"/>
      <c r="G70" s="12"/>
      <c r="I70" s="24" t="s">
        <v>0</v>
      </c>
      <c r="J70" s="6" t="s">
        <v>0</v>
      </c>
      <c r="K70" s="4">
        <f>K34*B42</f>
        <v>0</v>
      </c>
      <c r="L70" s="4">
        <f>L34*B42</f>
        <v>0</v>
      </c>
      <c r="M70" s="4">
        <f>M34*B42</f>
        <v>0</v>
      </c>
      <c r="N70" s="4">
        <f>N34*B42</f>
        <v>0</v>
      </c>
      <c r="O70" s="4">
        <f>O34*B42</f>
        <v>0</v>
      </c>
      <c r="P70" s="4">
        <f>P34*B42</f>
        <v>0</v>
      </c>
      <c r="Q70" s="4">
        <f>SUM(K70:P70)</f>
        <v>0</v>
      </c>
      <c r="S70" s="24" t="s">
        <v>0</v>
      </c>
      <c r="T70" s="6" t="s">
        <v>0</v>
      </c>
      <c r="U70" s="4">
        <f>U34*B42</f>
        <v>0</v>
      </c>
      <c r="V70" s="4">
        <f>V34*B42</f>
        <v>0</v>
      </c>
      <c r="W70" s="4">
        <f>W34*B42</f>
        <v>0</v>
      </c>
      <c r="X70" s="4">
        <f>X34*B42</f>
        <v>0</v>
      </c>
      <c r="Y70" s="4">
        <f>Y34*B42</f>
        <v>0</v>
      </c>
      <c r="Z70" s="4">
        <f>Z34*B42</f>
        <v>0</v>
      </c>
      <c r="AA70" s="4">
        <f>SUM(U70:Z70)</f>
        <v>0</v>
      </c>
      <c r="AB70" s="12"/>
    </row>
    <row r="71" spans="1:28">
      <c r="A71" s="14"/>
      <c r="G71" s="12"/>
      <c r="I71" s="24"/>
      <c r="J71" s="6" t="s">
        <v>1</v>
      </c>
      <c r="K71" s="4">
        <f>K35*C42</f>
        <v>0</v>
      </c>
      <c r="L71" s="4">
        <f>L35*C42</f>
        <v>0</v>
      </c>
      <c r="M71" s="4">
        <f>M35*C42</f>
        <v>0</v>
      </c>
      <c r="N71" s="4">
        <f>N35*C42</f>
        <v>0</v>
      </c>
      <c r="O71" s="4">
        <f>O35*C42</f>
        <v>0</v>
      </c>
      <c r="P71" s="4">
        <f>P35*C42</f>
        <v>0</v>
      </c>
      <c r="Q71" s="4">
        <f t="shared" ref="Q71:Q85" si="14">SUM(K71:P71)</f>
        <v>0</v>
      </c>
      <c r="S71" s="24"/>
      <c r="T71" s="6" t="s">
        <v>1</v>
      </c>
      <c r="U71" s="4">
        <f>U35*C42</f>
        <v>178.65203000000002</v>
      </c>
      <c r="V71" s="4">
        <f>V35*C42</f>
        <v>164.95310000000001</v>
      </c>
      <c r="W71" s="4">
        <f>W35*C42</f>
        <v>195.69041800000002</v>
      </c>
      <c r="X71" s="4">
        <f>X35*C42</f>
        <v>166.18774200000001</v>
      </c>
      <c r="Y71" s="4">
        <f>Y35*C42</f>
        <v>187.116668</v>
      </c>
      <c r="Z71" s="4">
        <f>Z35*C42</f>
        <v>181.60825399999999</v>
      </c>
      <c r="AA71" s="4">
        <f t="shared" ref="AA71:AA85" si="15">SUM(U71:Z71)</f>
        <v>1074.208212</v>
      </c>
      <c r="AB71" s="12"/>
    </row>
    <row r="72" spans="1:28">
      <c r="A72" s="27" t="s">
        <v>69</v>
      </c>
      <c r="B72" s="25"/>
      <c r="C72" s="1"/>
      <c r="G72" s="12"/>
      <c r="I72" s="24"/>
      <c r="J72" s="1" t="s">
        <v>2</v>
      </c>
      <c r="K72" s="4">
        <f>K36*D42</f>
        <v>0</v>
      </c>
      <c r="L72" s="4">
        <f>L36*D42</f>
        <v>0</v>
      </c>
      <c r="M72" s="4">
        <f>M36*D42</f>
        <v>0</v>
      </c>
      <c r="N72" s="4">
        <f>N36*D42</f>
        <v>0</v>
      </c>
      <c r="O72" s="4">
        <f>O36*D42</f>
        <v>0</v>
      </c>
      <c r="P72" s="4">
        <f>P36*D42</f>
        <v>0</v>
      </c>
      <c r="Q72" s="4">
        <f>SUM(K72:P72)*D42</f>
        <v>0</v>
      </c>
      <c r="S72" s="24"/>
      <c r="T72" s="1" t="s">
        <v>2</v>
      </c>
      <c r="U72" s="4">
        <f>U36*D42</f>
        <v>25.387103699999997</v>
      </c>
      <c r="V72" s="4">
        <f>V36*D42</f>
        <v>41.417190000000005</v>
      </c>
      <c r="W72" s="4">
        <f>W36*D42</f>
        <v>0</v>
      </c>
      <c r="X72" s="4">
        <f>X36*D42</f>
        <v>37.832675999999999</v>
      </c>
      <c r="Y72" s="4">
        <f>Y36*D42</f>
        <v>12.408479399999999</v>
      </c>
      <c r="Z72" s="4">
        <f>Z36*D42</f>
        <v>8.9644347</v>
      </c>
      <c r="AA72" s="4">
        <f t="shared" si="15"/>
        <v>126.00988380000001</v>
      </c>
      <c r="AB72" s="12"/>
    </row>
    <row r="73" spans="1:28">
      <c r="A73" s="11" t="s">
        <v>70</v>
      </c>
      <c r="B73" s="25" t="s">
        <v>72</v>
      </c>
      <c r="C73" s="25"/>
      <c r="D73" s="25" t="s">
        <v>65</v>
      </c>
      <c r="E73" s="25"/>
      <c r="G73" s="12"/>
      <c r="I73" s="24"/>
      <c r="J73" s="6" t="s">
        <v>3</v>
      </c>
      <c r="K73" s="4">
        <f>K37*E42</f>
        <v>0</v>
      </c>
      <c r="L73" s="4">
        <f>L37*E42</f>
        <v>0</v>
      </c>
      <c r="M73" s="4">
        <f>M37*E42</f>
        <v>0</v>
      </c>
      <c r="N73" s="4">
        <f>N37*E42</f>
        <v>0</v>
      </c>
      <c r="O73" s="4">
        <f>O37*E42</f>
        <v>0</v>
      </c>
      <c r="P73" s="4">
        <f>P37*E42</f>
        <v>0</v>
      </c>
      <c r="Q73" s="4">
        <f t="shared" si="14"/>
        <v>0</v>
      </c>
      <c r="S73" s="24"/>
      <c r="T73" s="6" t="s">
        <v>3</v>
      </c>
      <c r="U73" s="4">
        <f>U37*E42</f>
        <v>0</v>
      </c>
      <c r="V73" s="4">
        <f>V37*E42</f>
        <v>0</v>
      </c>
      <c r="W73" s="4">
        <f>W37*E42</f>
        <v>0</v>
      </c>
      <c r="X73" s="4">
        <f>X37*E42</f>
        <v>0</v>
      </c>
      <c r="Y73" s="4">
        <f>Y37*E42</f>
        <v>0</v>
      </c>
      <c r="Z73" s="4">
        <f>Z37*E42</f>
        <v>0</v>
      </c>
      <c r="AA73" s="4">
        <f t="shared" si="15"/>
        <v>0</v>
      </c>
      <c r="AB73" s="12"/>
    </row>
    <row r="74" spans="1:28">
      <c r="A74" s="14"/>
      <c r="B74" s="1" t="s">
        <v>71</v>
      </c>
      <c r="C74" s="1" t="s">
        <v>73</v>
      </c>
      <c r="D74" s="1" t="s">
        <v>71</v>
      </c>
      <c r="E74" s="1" t="s">
        <v>73</v>
      </c>
      <c r="G74" s="12"/>
      <c r="I74" s="24" t="s">
        <v>1</v>
      </c>
      <c r="J74" s="6" t="s">
        <v>0</v>
      </c>
      <c r="K74" s="4">
        <f>K38*B43</f>
        <v>0</v>
      </c>
      <c r="L74" s="4">
        <f>L38*B43</f>
        <v>0</v>
      </c>
      <c r="M74" s="4">
        <f>M38*B43</f>
        <v>0</v>
      </c>
      <c r="N74" s="4">
        <f>N38*B43</f>
        <v>0</v>
      </c>
      <c r="O74" s="4">
        <f>O38*B43</f>
        <v>0</v>
      </c>
      <c r="P74" s="4">
        <f>P38*B43</f>
        <v>0</v>
      </c>
      <c r="Q74" s="4">
        <f t="shared" si="14"/>
        <v>0</v>
      </c>
      <c r="S74" s="24" t="s">
        <v>1</v>
      </c>
      <c r="T74" s="6" t="s">
        <v>0</v>
      </c>
      <c r="U74" s="4">
        <f>U38*B43</f>
        <v>0</v>
      </c>
      <c r="V74" s="4">
        <f>V38*B43</f>
        <v>0</v>
      </c>
      <c r="W74" s="4">
        <f>W38*B43</f>
        <v>0</v>
      </c>
      <c r="X74" s="4">
        <f>X38*B43</f>
        <v>0</v>
      </c>
      <c r="Y74" s="4">
        <f>Y38*B43</f>
        <v>0</v>
      </c>
      <c r="Z74" s="4">
        <f>Z38*B43</f>
        <v>0</v>
      </c>
      <c r="AA74" s="4">
        <f t="shared" si="15"/>
        <v>0</v>
      </c>
      <c r="AB74" s="12"/>
    </row>
    <row r="75" spans="1:28">
      <c r="A75" s="13" t="s">
        <v>1</v>
      </c>
      <c r="B75" s="2">
        <v>5</v>
      </c>
      <c r="C75" s="2">
        <v>20000</v>
      </c>
      <c r="D75" s="2">
        <v>5</v>
      </c>
      <c r="E75" s="2">
        <v>5000</v>
      </c>
      <c r="G75" s="12"/>
      <c r="I75" s="24"/>
      <c r="J75" s="6" t="s">
        <v>1</v>
      </c>
      <c r="K75" s="4">
        <f>K39*C43</f>
        <v>0</v>
      </c>
      <c r="L75" s="4">
        <f>L39*C43</f>
        <v>0</v>
      </c>
      <c r="M75" s="4">
        <f>M39*C43</f>
        <v>0</v>
      </c>
      <c r="N75" s="4">
        <f>N39*C43</f>
        <v>0</v>
      </c>
      <c r="O75" s="4">
        <f>O39*C43</f>
        <v>0</v>
      </c>
      <c r="P75" s="4">
        <f>P39*C43</f>
        <v>0</v>
      </c>
      <c r="Q75" s="4">
        <f t="shared" si="14"/>
        <v>0</v>
      </c>
      <c r="S75" s="24"/>
      <c r="T75" s="6" t="s">
        <v>1</v>
      </c>
      <c r="U75" s="4">
        <f>U39*C43</f>
        <v>0</v>
      </c>
      <c r="V75" s="4">
        <f>V39*C43</f>
        <v>0</v>
      </c>
      <c r="W75" s="4">
        <f>W39*C43</f>
        <v>0</v>
      </c>
      <c r="X75" s="4">
        <f>X39*C43</f>
        <v>0</v>
      </c>
      <c r="Y75" s="4">
        <f>Y39*C43</f>
        <v>0</v>
      </c>
      <c r="Z75" s="4">
        <f>Z39*C43</f>
        <v>0</v>
      </c>
      <c r="AA75" s="4">
        <f t="shared" si="15"/>
        <v>0</v>
      </c>
      <c r="AB75" s="12"/>
    </row>
    <row r="76" spans="1:28">
      <c r="A76" s="11" t="s">
        <v>2</v>
      </c>
      <c r="B76" s="2">
        <v>5</v>
      </c>
      <c r="C76" s="2">
        <v>18000</v>
      </c>
      <c r="D76" s="2">
        <v>5</v>
      </c>
      <c r="E76" s="2">
        <v>8000</v>
      </c>
      <c r="G76" s="12"/>
      <c r="I76" s="24"/>
      <c r="J76" s="1" t="s">
        <v>2</v>
      </c>
      <c r="K76" s="4">
        <f>K40*D43</f>
        <v>0</v>
      </c>
      <c r="L76" s="4">
        <f>L40*D43</f>
        <v>0</v>
      </c>
      <c r="M76" s="4">
        <f>M40*D43</f>
        <v>0</v>
      </c>
      <c r="N76" s="4">
        <f>N40*D43</f>
        <v>0</v>
      </c>
      <c r="O76" s="4">
        <f>O40*D43</f>
        <v>0</v>
      </c>
      <c r="P76" s="4">
        <f>P40*D43</f>
        <v>0</v>
      </c>
      <c r="Q76" s="4">
        <f t="shared" si="14"/>
        <v>0</v>
      </c>
      <c r="S76" s="24"/>
      <c r="T76" s="1" t="s">
        <v>2</v>
      </c>
      <c r="U76" s="4">
        <f>U40*D43</f>
        <v>0</v>
      </c>
      <c r="V76" s="4">
        <f>V40*D43</f>
        <v>0</v>
      </c>
      <c r="W76" s="4">
        <f>W40*D43</f>
        <v>0</v>
      </c>
      <c r="X76" s="4">
        <f>X40*D43</f>
        <v>0</v>
      </c>
      <c r="Y76" s="4">
        <f>Y40*D43</f>
        <v>0</v>
      </c>
      <c r="Z76" s="4">
        <f>Z40*D43</f>
        <v>0</v>
      </c>
      <c r="AA76" s="4">
        <f t="shared" si="15"/>
        <v>0</v>
      </c>
      <c r="AB76" s="12"/>
    </row>
    <row r="77" spans="1:28">
      <c r="A77" s="13" t="s">
        <v>3</v>
      </c>
      <c r="B77" s="2">
        <v>5</v>
      </c>
      <c r="C77" s="2">
        <v>19000</v>
      </c>
      <c r="G77" s="12"/>
      <c r="I77" s="24"/>
      <c r="J77" s="6" t="s">
        <v>3</v>
      </c>
      <c r="K77" s="4">
        <f>K41*E43</f>
        <v>0</v>
      </c>
      <c r="L77" s="4">
        <f>L41*E43</f>
        <v>0</v>
      </c>
      <c r="M77" s="4">
        <f>M41*E43</f>
        <v>0</v>
      </c>
      <c r="N77" s="4">
        <f>N41*E43</f>
        <v>0</v>
      </c>
      <c r="O77" s="4">
        <f>O41*E43</f>
        <v>0</v>
      </c>
      <c r="P77" s="4">
        <f>P41*E43</f>
        <v>0</v>
      </c>
      <c r="Q77" s="4">
        <f t="shared" si="14"/>
        <v>0</v>
      </c>
      <c r="S77" s="24"/>
      <c r="T77" s="6" t="s">
        <v>3</v>
      </c>
      <c r="U77" s="4">
        <f>U41*E43</f>
        <v>0</v>
      </c>
      <c r="V77" s="4">
        <f>V41*E43</f>
        <v>0</v>
      </c>
      <c r="W77" s="4">
        <f>W41*E43</f>
        <v>0</v>
      </c>
      <c r="X77" s="4">
        <f>X41*E43</f>
        <v>0</v>
      </c>
      <c r="Y77" s="4">
        <f>Y41*E43</f>
        <v>0</v>
      </c>
      <c r="Z77" s="4">
        <f>Z41*E43</f>
        <v>0</v>
      </c>
      <c r="AA77" s="4">
        <f t="shared" si="15"/>
        <v>0</v>
      </c>
      <c r="AB77" s="12"/>
    </row>
    <row r="78" spans="1:28" ht="15" thickBot="1">
      <c r="A78" s="15"/>
      <c r="B78" s="16"/>
      <c r="C78" s="16"/>
      <c r="D78" s="16"/>
      <c r="E78" s="16"/>
      <c r="F78" s="16"/>
      <c r="G78" s="17"/>
      <c r="I78" s="25" t="s">
        <v>2</v>
      </c>
      <c r="J78" s="6" t="s">
        <v>0</v>
      </c>
      <c r="K78" s="4">
        <f>K42*B44</f>
        <v>0</v>
      </c>
      <c r="L78" s="4">
        <f>L42*B44</f>
        <v>0</v>
      </c>
      <c r="M78" s="4">
        <f>M42*B44</f>
        <v>0</v>
      </c>
      <c r="N78" s="4">
        <f>N42*B44</f>
        <v>0</v>
      </c>
      <c r="O78" s="4">
        <f>O42*B44</f>
        <v>0</v>
      </c>
      <c r="P78" s="4">
        <f>P42*B44</f>
        <v>0</v>
      </c>
      <c r="Q78" s="4">
        <f t="shared" si="14"/>
        <v>0</v>
      </c>
      <c r="S78" s="25" t="s">
        <v>2</v>
      </c>
      <c r="T78" s="6" t="s">
        <v>0</v>
      </c>
      <c r="U78" s="4">
        <f>U42*B44</f>
        <v>0</v>
      </c>
      <c r="V78" s="4">
        <f>V42*B44</f>
        <v>0</v>
      </c>
      <c r="W78" s="4">
        <f>W42*B44</f>
        <v>0</v>
      </c>
      <c r="X78" s="4">
        <f>X42*B44</f>
        <v>0</v>
      </c>
      <c r="Y78" s="4">
        <f>Y42*B44</f>
        <v>0</v>
      </c>
      <c r="Z78" s="4">
        <f>Z42*B44</f>
        <v>0</v>
      </c>
      <c r="AA78" s="4">
        <f>SUM(U78:Z78)</f>
        <v>0</v>
      </c>
      <c r="AB78" s="12"/>
    </row>
    <row r="79" spans="1:28">
      <c r="H79" s="14"/>
      <c r="I79" s="25"/>
      <c r="J79" s="6" t="s">
        <v>1</v>
      </c>
      <c r="K79" s="4">
        <f>K43*C44</f>
        <v>0</v>
      </c>
      <c r="L79" s="4">
        <f>L43*C44</f>
        <v>0</v>
      </c>
      <c r="M79" s="4">
        <f>M43*C44</f>
        <v>0</v>
      </c>
      <c r="N79" s="4">
        <f>N43*C44</f>
        <v>0</v>
      </c>
      <c r="O79" s="4">
        <f>O43*C44</f>
        <v>0</v>
      </c>
      <c r="P79" s="4">
        <f>P43*C44</f>
        <v>0</v>
      </c>
      <c r="Q79" s="4">
        <f t="shared" si="14"/>
        <v>0</v>
      </c>
      <c r="S79" s="25"/>
      <c r="T79" s="6" t="s">
        <v>1</v>
      </c>
      <c r="U79" s="4">
        <f>U43*C44</f>
        <v>0</v>
      </c>
      <c r="V79" s="4">
        <f>V43*C44</f>
        <v>0</v>
      </c>
      <c r="W79" s="4">
        <f>W43*C44</f>
        <v>0</v>
      </c>
      <c r="X79" s="4">
        <f>X43*C44</f>
        <v>0</v>
      </c>
      <c r="Y79" s="4">
        <f>Y43*C44</f>
        <v>0</v>
      </c>
      <c r="Z79" s="4">
        <f>Z43*C44</f>
        <v>0</v>
      </c>
      <c r="AA79" s="4">
        <f t="shared" si="15"/>
        <v>0</v>
      </c>
      <c r="AB79" s="12"/>
    </row>
    <row r="80" spans="1:28">
      <c r="H80" s="14"/>
      <c r="I80" s="25"/>
      <c r="J80" s="1" t="s">
        <v>2</v>
      </c>
      <c r="K80" s="4">
        <f>K44*D44</f>
        <v>0</v>
      </c>
      <c r="L80" s="4">
        <f>L44*D44</f>
        <v>0</v>
      </c>
      <c r="M80" s="4">
        <f>M44*D44</f>
        <v>0</v>
      </c>
      <c r="N80" s="4">
        <f>N44*D44</f>
        <v>0</v>
      </c>
      <c r="O80" s="4">
        <f>O44*D44</f>
        <v>0</v>
      </c>
      <c r="P80" s="4">
        <f>P44*D44</f>
        <v>0</v>
      </c>
      <c r="Q80" s="4">
        <f t="shared" si="14"/>
        <v>0</v>
      </c>
      <c r="S80" s="25"/>
      <c r="T80" s="1" t="s">
        <v>2</v>
      </c>
      <c r="U80" s="4">
        <f>U44*D44</f>
        <v>0</v>
      </c>
      <c r="V80" s="4">
        <f>V44*D44</f>
        <v>0</v>
      </c>
      <c r="W80" s="4">
        <f>W44*D44</f>
        <v>0</v>
      </c>
      <c r="X80" s="4">
        <f>X44*D44</f>
        <v>0</v>
      </c>
      <c r="Y80" s="4">
        <f>Y44*D44</f>
        <v>0</v>
      </c>
      <c r="Z80" s="4">
        <f>Z44*D44</f>
        <v>0</v>
      </c>
      <c r="AA80" s="4">
        <f t="shared" si="15"/>
        <v>0</v>
      </c>
      <c r="AB80" s="12"/>
    </row>
    <row r="81" spans="8:28">
      <c r="H81" s="14"/>
      <c r="I81" s="25"/>
      <c r="J81" s="6" t="s">
        <v>3</v>
      </c>
      <c r="K81" s="4">
        <f>K45*E44</f>
        <v>0</v>
      </c>
      <c r="L81" s="4">
        <f>L45*E44</f>
        <v>0</v>
      </c>
      <c r="M81" s="4">
        <f>M45*E44</f>
        <v>0</v>
      </c>
      <c r="N81" s="4">
        <f>N45*E44</f>
        <v>0</v>
      </c>
      <c r="O81" s="4">
        <f>O45*E44</f>
        <v>0</v>
      </c>
      <c r="P81" s="4">
        <f>P45*E44</f>
        <v>0</v>
      </c>
      <c r="Q81" s="4">
        <f t="shared" si="14"/>
        <v>0</v>
      </c>
      <c r="S81" s="25"/>
      <c r="T81" s="6" t="s">
        <v>3</v>
      </c>
      <c r="U81" s="4">
        <f>U45*E44</f>
        <v>0</v>
      </c>
      <c r="V81" s="4">
        <f>V45*E44</f>
        <v>0</v>
      </c>
      <c r="W81" s="4">
        <f>W45*E44</f>
        <v>0</v>
      </c>
      <c r="X81" s="4">
        <f>X45*E44</f>
        <v>0</v>
      </c>
      <c r="Y81" s="4">
        <f>Y45*E44</f>
        <v>0</v>
      </c>
      <c r="Z81" s="4">
        <f>Z45*E44</f>
        <v>0</v>
      </c>
      <c r="AA81" s="4">
        <f t="shared" si="15"/>
        <v>0</v>
      </c>
      <c r="AB81" s="12"/>
    </row>
    <row r="82" spans="8:28">
      <c r="H82" s="14"/>
      <c r="I82" s="24" t="s">
        <v>3</v>
      </c>
      <c r="J82" s="6" t="s">
        <v>0</v>
      </c>
      <c r="K82" s="4">
        <f>K46*B45</f>
        <v>0</v>
      </c>
      <c r="L82" s="4">
        <f>L46*B45</f>
        <v>0</v>
      </c>
      <c r="M82" s="4">
        <f>M46*B45</f>
        <v>0</v>
      </c>
      <c r="N82" s="4">
        <f>N46*B45</f>
        <v>0</v>
      </c>
      <c r="O82" s="4">
        <f>O46*B45</f>
        <v>0</v>
      </c>
      <c r="P82" s="4">
        <f>P46*B45</f>
        <v>0</v>
      </c>
      <c r="Q82" s="4">
        <f>SUM(K82:P82)</f>
        <v>0</v>
      </c>
      <c r="S82" s="24" t="s">
        <v>3</v>
      </c>
      <c r="T82" s="6" t="s">
        <v>0</v>
      </c>
      <c r="U82" s="4">
        <f>U46*B45</f>
        <v>0</v>
      </c>
      <c r="V82" s="4">
        <f>V46*B45</f>
        <v>0</v>
      </c>
      <c r="W82" s="4">
        <f>W46*B45</f>
        <v>0</v>
      </c>
      <c r="X82" s="4">
        <f>X46*B45</f>
        <v>0</v>
      </c>
      <c r="Y82" s="4">
        <f>Y46*B45</f>
        <v>0</v>
      </c>
      <c r="Z82" s="4">
        <f>Z46*B45</f>
        <v>0</v>
      </c>
      <c r="AA82" s="4">
        <f t="shared" si="15"/>
        <v>0</v>
      </c>
      <c r="AB82" s="12"/>
    </row>
    <row r="83" spans="8:28">
      <c r="H83" s="14"/>
      <c r="I83" s="24"/>
      <c r="J83" s="6" t="s">
        <v>1</v>
      </c>
      <c r="K83" s="4">
        <f>K47*C45</f>
        <v>0</v>
      </c>
      <c r="L83" s="4">
        <f>L47*C45</f>
        <v>0</v>
      </c>
      <c r="M83" s="4">
        <f>M47*C45</f>
        <v>0</v>
      </c>
      <c r="N83" s="4">
        <f>N47*C45</f>
        <v>0</v>
      </c>
      <c r="O83" s="4">
        <f>O47*C45</f>
        <v>0</v>
      </c>
      <c r="P83" s="4">
        <f>P47*C45</f>
        <v>0</v>
      </c>
      <c r="Q83" s="4">
        <f t="shared" si="14"/>
        <v>0</v>
      </c>
      <c r="S83" s="24"/>
      <c r="T83" s="6" t="s">
        <v>1</v>
      </c>
      <c r="U83" s="4">
        <f>U47*C45</f>
        <v>0</v>
      </c>
      <c r="V83" s="4">
        <f>V47*C45</f>
        <v>0</v>
      </c>
      <c r="W83" s="4">
        <f>W47*C45</f>
        <v>0</v>
      </c>
      <c r="X83" s="4">
        <f>X47*C45</f>
        <v>0</v>
      </c>
      <c r="Y83" s="4">
        <f>Y47*C45</f>
        <v>0</v>
      </c>
      <c r="Z83" s="4">
        <f>Z47*C45</f>
        <v>0</v>
      </c>
      <c r="AA83" s="4">
        <f t="shared" si="15"/>
        <v>0</v>
      </c>
      <c r="AB83" s="12"/>
    </row>
    <row r="84" spans="8:28">
      <c r="H84" s="14"/>
      <c r="I84" s="24"/>
      <c r="J84" s="1" t="s">
        <v>2</v>
      </c>
      <c r="K84" s="4">
        <f>K48*D45</f>
        <v>0</v>
      </c>
      <c r="L84" s="4">
        <f>L48*D45</f>
        <v>0</v>
      </c>
      <c r="M84" s="4">
        <f>M48*D45</f>
        <v>0</v>
      </c>
      <c r="N84" s="4">
        <f>N48*D45</f>
        <v>0</v>
      </c>
      <c r="O84" s="4">
        <f>O48*D45</f>
        <v>0</v>
      </c>
      <c r="P84" s="4">
        <f>P48*D45</f>
        <v>0</v>
      </c>
      <c r="Q84" s="4">
        <f t="shared" si="14"/>
        <v>0</v>
      </c>
      <c r="S84" s="24"/>
      <c r="T84" s="1" t="s">
        <v>2</v>
      </c>
      <c r="U84" s="4">
        <f>U48*D45</f>
        <v>144.70608250000001</v>
      </c>
      <c r="V84" s="4">
        <f>V48*D45</f>
        <v>141.97279</v>
      </c>
      <c r="W84" s="4">
        <f>W48*D45</f>
        <v>145.17239500000002</v>
      </c>
      <c r="X84" s="4">
        <f>X48*D45</f>
        <v>109.3237475</v>
      </c>
      <c r="Y84" s="4">
        <f>Y48*D45</f>
        <v>178.15878499999999</v>
      </c>
      <c r="Z84" s="4">
        <f>Z48*D45</f>
        <v>137.85864000000001</v>
      </c>
      <c r="AA84" s="4">
        <f t="shared" si="15"/>
        <v>857.19244000000003</v>
      </c>
      <c r="AB84" s="12"/>
    </row>
    <row r="85" spans="8:28">
      <c r="H85" s="14"/>
      <c r="I85" s="24"/>
      <c r="J85" s="6" t="s">
        <v>3</v>
      </c>
      <c r="K85" s="4">
        <f>K49*E45</f>
        <v>0</v>
      </c>
      <c r="L85" s="4">
        <f>L49*E45</f>
        <v>0</v>
      </c>
      <c r="M85" s="4">
        <f>M49*E45</f>
        <v>0</v>
      </c>
      <c r="N85" s="4">
        <f>N49*E45</f>
        <v>0</v>
      </c>
      <c r="O85" s="4">
        <f>O49*E45</f>
        <v>0</v>
      </c>
      <c r="P85" s="4">
        <f>P49*E45</f>
        <v>0</v>
      </c>
      <c r="Q85" s="4">
        <f t="shared" si="14"/>
        <v>0</v>
      </c>
      <c r="S85" s="24"/>
      <c r="T85" s="6" t="s">
        <v>3</v>
      </c>
      <c r="U85" s="4">
        <f>U49*E45</f>
        <v>0</v>
      </c>
      <c r="V85" s="4">
        <f>V49*E45</f>
        <v>0</v>
      </c>
      <c r="W85" s="4">
        <f>W49*E45</f>
        <v>0</v>
      </c>
      <c r="X85" s="4">
        <f>X49*E45</f>
        <v>0</v>
      </c>
      <c r="Y85" s="4">
        <f>Y49*E45</f>
        <v>0</v>
      </c>
      <c r="Z85" s="4">
        <f>Z49*E45</f>
        <v>0</v>
      </c>
      <c r="AA85" s="4">
        <f t="shared" si="15"/>
        <v>0</v>
      </c>
      <c r="AB85" s="12"/>
    </row>
    <row r="86" spans="8:28">
      <c r="H86" s="14"/>
      <c r="K86" s="4">
        <f t="shared" ref="K86" si="16">K50</f>
        <v>0</v>
      </c>
      <c r="L86" s="4">
        <f t="shared" ref="L86:P86" si="17">SUM(L70:L85)</f>
        <v>0</v>
      </c>
      <c r="M86" s="4">
        <f>SUM(M70:M85)</f>
        <v>0</v>
      </c>
      <c r="N86" s="4">
        <f t="shared" si="17"/>
        <v>0</v>
      </c>
      <c r="O86" s="4">
        <f t="shared" si="17"/>
        <v>0</v>
      </c>
      <c r="P86" s="4">
        <f t="shared" si="17"/>
        <v>0</v>
      </c>
      <c r="Q86" s="4">
        <f>SUM(K70:P85)</f>
        <v>0</v>
      </c>
      <c r="U86" s="4">
        <f>SUM(U70:U85)</f>
        <v>348.74521620000007</v>
      </c>
      <c r="V86" s="4">
        <f t="shared" ref="V86:Z86" si="18">SUM(V70:V85)</f>
        <v>348.34307999999999</v>
      </c>
      <c r="W86" s="4">
        <f t="shared" si="18"/>
        <v>340.86281300000007</v>
      </c>
      <c r="X86" s="4">
        <f t="shared" si="18"/>
        <v>313.34416550000003</v>
      </c>
      <c r="Y86" s="4">
        <f>SUM(Y70:Y85)</f>
        <v>377.6839324</v>
      </c>
      <c r="Z86" s="4">
        <f t="shared" si="18"/>
        <v>328.43132869999999</v>
      </c>
      <c r="AA86" s="4">
        <f>SUM(U70:Z85)</f>
        <v>2057.4105358000006</v>
      </c>
      <c r="AB86" s="12"/>
    </row>
    <row r="87" spans="8:28" ht="15" thickBot="1">
      <c r="H87" s="15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7"/>
    </row>
  </sheetData>
  <mergeCells count="67">
    <mergeCell ref="I78:I81"/>
    <mergeCell ref="S78:S81"/>
    <mergeCell ref="I82:I85"/>
    <mergeCell ref="S82:S85"/>
    <mergeCell ref="I70:I73"/>
    <mergeCell ref="S70:S73"/>
    <mergeCell ref="A72:B72"/>
    <mergeCell ref="B73:C73"/>
    <mergeCell ref="D73:E73"/>
    <mergeCell ref="I74:I77"/>
    <mergeCell ref="S74:S77"/>
    <mergeCell ref="H62:H64"/>
    <mergeCell ref="I67:Q67"/>
    <mergeCell ref="S67:AA67"/>
    <mergeCell ref="A68:B68"/>
    <mergeCell ref="K68:P68"/>
    <mergeCell ref="U68:Z68"/>
    <mergeCell ref="A53:B53"/>
    <mergeCell ref="H53:I53"/>
    <mergeCell ref="H55:R55"/>
    <mergeCell ref="J56:M56"/>
    <mergeCell ref="N56:Q56"/>
    <mergeCell ref="H59:H61"/>
    <mergeCell ref="B61:C61"/>
    <mergeCell ref="I42:I45"/>
    <mergeCell ref="S42:S45"/>
    <mergeCell ref="I46:I49"/>
    <mergeCell ref="S46:S49"/>
    <mergeCell ref="A48:B48"/>
    <mergeCell ref="C48:D49"/>
    <mergeCell ref="K32:P32"/>
    <mergeCell ref="U32:Z32"/>
    <mergeCell ref="I34:I37"/>
    <mergeCell ref="S34:S37"/>
    <mergeCell ref="A35:B35"/>
    <mergeCell ref="I38:I41"/>
    <mergeCell ref="S38:S41"/>
    <mergeCell ref="A39:E39"/>
    <mergeCell ref="B40:E40"/>
    <mergeCell ref="J23:O23"/>
    <mergeCell ref="T23:Y23"/>
    <mergeCell ref="AD23:AI23"/>
    <mergeCell ref="A29:B29"/>
    <mergeCell ref="I31:P31"/>
    <mergeCell ref="S31:Z31"/>
    <mergeCell ref="J14:O14"/>
    <mergeCell ref="T14:Y14"/>
    <mergeCell ref="AD14:AI14"/>
    <mergeCell ref="A20:E20"/>
    <mergeCell ref="B21:E21"/>
    <mergeCell ref="I22:O22"/>
    <mergeCell ref="S22:Y22"/>
    <mergeCell ref="AC22:AI22"/>
    <mergeCell ref="AF5:AH5"/>
    <mergeCell ref="AG11:AH11"/>
    <mergeCell ref="A13:B13"/>
    <mergeCell ref="I13:O13"/>
    <mergeCell ref="S13:Y13"/>
    <mergeCell ref="AC13:AI13"/>
    <mergeCell ref="A1:B1"/>
    <mergeCell ref="I2:J2"/>
    <mergeCell ref="A4:G4"/>
    <mergeCell ref="I4:P4"/>
    <mergeCell ref="S4:Z4"/>
    <mergeCell ref="B5:G5"/>
    <mergeCell ref="J5:O5"/>
    <mergeCell ref="T5:Y5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E09C-3990-45AF-AAD5-57A42CAFAD3E}">
  <dimension ref="A1:AK87"/>
  <sheetViews>
    <sheetView tabSelected="1" zoomScale="40" zoomScaleNormal="40" workbookViewId="0">
      <selection activeCell="AN71" sqref="AN71"/>
    </sheetView>
  </sheetViews>
  <sheetFormatPr defaultRowHeight="14.5"/>
  <cols>
    <col min="1" max="1" width="15.6328125" style="2" customWidth="1"/>
    <col min="2" max="2" width="22.26953125" style="2" customWidth="1"/>
    <col min="3" max="3" width="14.6328125" style="2" customWidth="1"/>
    <col min="4" max="4" width="12.81640625" style="2" customWidth="1"/>
    <col min="5" max="5" width="12.08984375" style="2" customWidth="1"/>
    <col min="6" max="6" width="15.1796875" style="2" customWidth="1"/>
    <col min="7" max="7" width="15" style="2" customWidth="1"/>
    <col min="8" max="8" width="12.81640625" style="2" customWidth="1"/>
    <col min="9" max="9" width="11.36328125" style="2" customWidth="1"/>
    <col min="10" max="10" width="15.54296875" style="2" customWidth="1"/>
    <col min="11" max="11" width="11.26953125" style="2" customWidth="1"/>
    <col min="12" max="12" width="11.90625" style="2" customWidth="1"/>
    <col min="13" max="13" width="11" style="2" customWidth="1"/>
    <col min="14" max="14" width="10.26953125" style="2" customWidth="1"/>
    <col min="15" max="15" width="11" style="2" customWidth="1"/>
    <col min="16" max="16" width="11.08984375" style="2" customWidth="1"/>
    <col min="17" max="18" width="11" style="2" customWidth="1"/>
    <col min="19" max="19" width="11.54296875" style="2" customWidth="1"/>
    <col min="20" max="20" width="12.453125" style="2" customWidth="1"/>
    <col min="21" max="21" width="13.7265625" style="2" customWidth="1"/>
    <col min="22" max="22" width="12.81640625" style="2" customWidth="1"/>
    <col min="23" max="23" width="11.90625" style="2" customWidth="1"/>
    <col min="24" max="24" width="10.90625" style="2" customWidth="1"/>
    <col min="25" max="25" width="11.1796875" style="2" customWidth="1"/>
    <col min="26" max="26" width="10.90625" style="2" customWidth="1"/>
    <col min="27" max="28" width="8.7265625" style="2"/>
    <col min="29" max="29" width="12.6328125" style="2" customWidth="1"/>
    <col min="30" max="30" width="14" style="2" customWidth="1"/>
    <col min="31" max="31" width="11.54296875" style="2" customWidth="1"/>
    <col min="32" max="32" width="12.6328125" style="2" customWidth="1"/>
    <col min="33" max="33" width="14.1796875" style="2" customWidth="1"/>
    <col min="34" max="34" width="15.453125" style="2" customWidth="1"/>
    <col min="35" max="35" width="12.36328125" style="2" customWidth="1"/>
    <col min="36" max="16384" width="8.7265625" style="2"/>
  </cols>
  <sheetData>
    <row r="1" spans="1:37" ht="26.5" thickBot="1">
      <c r="A1" s="34" t="s">
        <v>68</v>
      </c>
      <c r="B1" s="34"/>
    </row>
    <row r="2" spans="1:37" ht="21.5" thickBot="1">
      <c r="I2" s="40" t="s">
        <v>75</v>
      </c>
      <c r="J2" s="31"/>
    </row>
    <row r="3" spans="1:37" ht="21.5" thickBot="1">
      <c r="A3" s="22" t="s">
        <v>78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0"/>
    </row>
    <row r="4" spans="1:37">
      <c r="A4" s="35" t="s">
        <v>10</v>
      </c>
      <c r="B4" s="36"/>
      <c r="C4" s="36"/>
      <c r="D4" s="36"/>
      <c r="E4" s="36"/>
      <c r="F4" s="36"/>
      <c r="G4" s="37"/>
      <c r="I4" s="32" t="s">
        <v>34</v>
      </c>
      <c r="J4" s="28"/>
      <c r="K4" s="28"/>
      <c r="L4" s="28"/>
      <c r="M4" s="28"/>
      <c r="N4" s="28"/>
      <c r="O4" s="28"/>
      <c r="P4" s="28"/>
      <c r="S4" s="28" t="s">
        <v>40</v>
      </c>
      <c r="T4" s="28"/>
      <c r="U4" s="28"/>
      <c r="V4" s="28"/>
      <c r="W4" s="28"/>
      <c r="X4" s="28"/>
      <c r="Y4" s="28"/>
      <c r="Z4" s="28"/>
      <c r="AK4" s="12"/>
    </row>
    <row r="5" spans="1:37">
      <c r="A5" s="11" t="s">
        <v>15</v>
      </c>
      <c r="B5" s="25" t="s">
        <v>14</v>
      </c>
      <c r="C5" s="25"/>
      <c r="D5" s="25"/>
      <c r="E5" s="25"/>
      <c r="F5" s="25"/>
      <c r="G5" s="38"/>
      <c r="I5" s="11" t="s">
        <v>15</v>
      </c>
      <c r="J5" s="39" t="s">
        <v>14</v>
      </c>
      <c r="K5" s="39"/>
      <c r="L5" s="39"/>
      <c r="M5" s="39"/>
      <c r="N5" s="39"/>
      <c r="O5" s="39"/>
      <c r="S5" s="1" t="s">
        <v>15</v>
      </c>
      <c r="T5" s="25" t="s">
        <v>14</v>
      </c>
      <c r="U5" s="25"/>
      <c r="V5" s="25"/>
      <c r="W5" s="25"/>
      <c r="X5" s="25"/>
      <c r="Y5" s="25"/>
      <c r="AF5" s="28" t="s">
        <v>77</v>
      </c>
      <c r="AG5" s="28"/>
      <c r="AH5" s="28"/>
      <c r="AK5" s="12"/>
    </row>
    <row r="6" spans="1:37">
      <c r="A6" s="11"/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9" t="s">
        <v>9</v>
      </c>
      <c r="I6" s="11"/>
      <c r="J6" s="1" t="s">
        <v>4</v>
      </c>
      <c r="K6" s="1" t="s">
        <v>5</v>
      </c>
      <c r="L6" s="1" t="s">
        <v>6</v>
      </c>
      <c r="M6" s="1" t="s">
        <v>7</v>
      </c>
      <c r="N6" s="1" t="s">
        <v>8</v>
      </c>
      <c r="O6" s="1" t="s">
        <v>9</v>
      </c>
      <c r="P6" s="1"/>
      <c r="Q6" s="1"/>
      <c r="R6" s="1"/>
      <c r="S6" s="1"/>
      <c r="T6" s="1" t="s">
        <v>4</v>
      </c>
      <c r="U6" s="1" t="s">
        <v>5</v>
      </c>
      <c r="V6" s="1" t="s">
        <v>6</v>
      </c>
      <c r="W6" s="1" t="s">
        <v>7</v>
      </c>
      <c r="X6" s="1" t="s">
        <v>8</v>
      </c>
      <c r="Y6" s="1" t="s">
        <v>9</v>
      </c>
      <c r="AD6" s="18" t="s">
        <v>28</v>
      </c>
      <c r="AG6" s="1" t="s">
        <v>64</v>
      </c>
      <c r="AH6" s="1" t="s">
        <v>65</v>
      </c>
      <c r="AI6" s="1" t="s">
        <v>79</v>
      </c>
      <c r="AK6" s="12"/>
    </row>
    <row r="7" spans="1:37">
      <c r="A7" s="13" t="s">
        <v>0</v>
      </c>
      <c r="B7" s="2">
        <v>100</v>
      </c>
      <c r="C7" s="2">
        <v>150</v>
      </c>
      <c r="D7" s="2">
        <v>135</v>
      </c>
      <c r="E7" s="2">
        <v>83</v>
      </c>
      <c r="F7" s="2">
        <v>120</v>
      </c>
      <c r="G7" s="12">
        <v>230</v>
      </c>
      <c r="I7" s="13" t="s">
        <v>0</v>
      </c>
      <c r="J7" s="3">
        <v>100</v>
      </c>
      <c r="K7" s="3">
        <v>140.47212999999999</v>
      </c>
      <c r="L7" s="3">
        <v>94.217468999999994</v>
      </c>
      <c r="M7" s="3">
        <v>83</v>
      </c>
      <c r="N7" s="3">
        <v>120</v>
      </c>
      <c r="O7" s="3">
        <v>0</v>
      </c>
      <c r="P7" s="4">
        <f>SUM(J7:O7)</f>
        <v>537.68959900000004</v>
      </c>
      <c r="S7" s="6" t="s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f>SUM(T7:Y7)</f>
        <v>0</v>
      </c>
      <c r="AA7" s="2" t="s">
        <v>67</v>
      </c>
      <c r="AC7" s="6" t="s">
        <v>0</v>
      </c>
      <c r="AD7" s="4">
        <f>B54</f>
        <v>0</v>
      </c>
      <c r="AF7" s="6" t="s">
        <v>0</v>
      </c>
      <c r="AK7" s="12"/>
    </row>
    <row r="8" spans="1:37">
      <c r="A8" s="13" t="s">
        <v>1</v>
      </c>
      <c r="B8" s="2">
        <v>250</v>
      </c>
      <c r="C8" s="2">
        <v>143</v>
      </c>
      <c r="D8" s="2">
        <v>80</v>
      </c>
      <c r="E8" s="2">
        <v>225</v>
      </c>
      <c r="F8" s="2">
        <v>210</v>
      </c>
      <c r="G8" s="12">
        <v>98</v>
      </c>
      <c r="H8" s="2" t="s">
        <v>59</v>
      </c>
      <c r="I8" s="13" t="s">
        <v>1</v>
      </c>
      <c r="J8" s="3">
        <v>236.66587999999999</v>
      </c>
      <c r="K8" s="3">
        <v>143</v>
      </c>
      <c r="L8" s="3">
        <v>80</v>
      </c>
      <c r="M8" s="3">
        <v>205.68129999999999</v>
      </c>
      <c r="N8" s="3">
        <v>158.14274</v>
      </c>
      <c r="O8" s="3">
        <v>0</v>
      </c>
      <c r="P8" s="4">
        <f t="shared" ref="P8" si="0">SUM(J8:O8)</f>
        <v>823.48991999999998</v>
      </c>
      <c r="S8" s="6" t="s">
        <v>1</v>
      </c>
      <c r="T8" s="3">
        <v>22</v>
      </c>
      <c r="U8" s="3">
        <v>22</v>
      </c>
      <c r="V8" s="3">
        <v>22</v>
      </c>
      <c r="W8" s="3">
        <v>22</v>
      </c>
      <c r="X8" s="3">
        <v>22</v>
      </c>
      <c r="Y8" s="3">
        <v>22</v>
      </c>
      <c r="Z8" s="4">
        <f t="shared" ref="Z8" si="1">SUM(T8:Y8)</f>
        <v>132</v>
      </c>
      <c r="AA8" s="2" t="s">
        <v>67</v>
      </c>
      <c r="AC8" s="6" t="s">
        <v>1</v>
      </c>
      <c r="AD8" s="41">
        <f>B55+B75*AG8+D75*AH8+AI8*F75</f>
        <v>22</v>
      </c>
      <c r="AF8" s="6" t="s">
        <v>1</v>
      </c>
      <c r="AG8" s="3">
        <v>1</v>
      </c>
      <c r="AH8" s="3">
        <v>1</v>
      </c>
      <c r="AI8" s="3">
        <v>0</v>
      </c>
      <c r="AK8" s="12"/>
    </row>
    <row r="9" spans="1:37">
      <c r="A9" s="11" t="s">
        <v>2</v>
      </c>
      <c r="B9" s="2">
        <v>95</v>
      </c>
      <c r="C9" s="2">
        <v>195</v>
      </c>
      <c r="D9" s="2">
        <v>242</v>
      </c>
      <c r="E9" s="2">
        <v>111</v>
      </c>
      <c r="F9" s="2">
        <v>70</v>
      </c>
      <c r="G9" s="12">
        <v>124</v>
      </c>
      <c r="I9" s="11" t="s">
        <v>2</v>
      </c>
      <c r="J9" s="3">
        <v>95</v>
      </c>
      <c r="K9" s="3">
        <v>195</v>
      </c>
      <c r="L9" s="3">
        <v>242</v>
      </c>
      <c r="M9" s="3">
        <v>111</v>
      </c>
      <c r="N9" s="3">
        <v>70</v>
      </c>
      <c r="O9" s="3">
        <v>124</v>
      </c>
      <c r="P9" s="4">
        <f>SUM(J9:O9)</f>
        <v>837</v>
      </c>
      <c r="S9" s="1" t="s">
        <v>2</v>
      </c>
      <c r="T9" s="3">
        <v>20</v>
      </c>
      <c r="U9" s="3">
        <v>20</v>
      </c>
      <c r="V9" s="3">
        <v>20</v>
      </c>
      <c r="W9" s="3">
        <v>20</v>
      </c>
      <c r="X9" s="3">
        <v>20</v>
      </c>
      <c r="Y9" s="3">
        <v>20</v>
      </c>
      <c r="Z9" s="4">
        <f>SUM(T9:Y9)</f>
        <v>120</v>
      </c>
      <c r="AA9" s="2" t="s">
        <v>67</v>
      </c>
      <c r="AC9" s="1" t="s">
        <v>2</v>
      </c>
      <c r="AD9" s="41">
        <f>B56+B76*AG9+D76*AH9+AI8*F76</f>
        <v>20</v>
      </c>
      <c r="AF9" s="1" t="s">
        <v>2</v>
      </c>
      <c r="AG9" s="3">
        <v>0</v>
      </c>
      <c r="AH9" s="3">
        <v>0</v>
      </c>
      <c r="AK9" s="12"/>
    </row>
    <row r="10" spans="1:37">
      <c r="A10" s="13" t="s">
        <v>3</v>
      </c>
      <c r="B10" s="2">
        <v>160</v>
      </c>
      <c r="C10" s="2">
        <v>99</v>
      </c>
      <c r="D10" s="2">
        <v>55</v>
      </c>
      <c r="E10" s="2">
        <v>96</v>
      </c>
      <c r="F10" s="2">
        <v>115</v>
      </c>
      <c r="G10" s="12">
        <v>80</v>
      </c>
      <c r="I10" s="13" t="s">
        <v>3</v>
      </c>
      <c r="J10" s="3">
        <v>88.693847000000005</v>
      </c>
      <c r="K10" s="3">
        <v>55.140835000000003</v>
      </c>
      <c r="L10" s="3">
        <v>52.917954000000002</v>
      </c>
      <c r="M10" s="3">
        <v>64.481105999999997</v>
      </c>
      <c r="N10" s="3">
        <v>60.586734999999997</v>
      </c>
      <c r="O10" s="3">
        <v>0</v>
      </c>
      <c r="P10" s="4">
        <f>SUM(J10:O10)</f>
        <v>321.82047699999998</v>
      </c>
      <c r="S10" s="6" t="s">
        <v>3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f>SUM(T10:Y10)</f>
        <v>0</v>
      </c>
      <c r="AA10" s="2" t="s">
        <v>67</v>
      </c>
      <c r="AC10" s="6" t="s">
        <v>3</v>
      </c>
      <c r="AD10" s="4">
        <f>B57+B77*AG10</f>
        <v>0</v>
      </c>
      <c r="AF10" s="6" t="s">
        <v>3</v>
      </c>
      <c r="AG10" s="3">
        <v>0</v>
      </c>
      <c r="AK10" s="12"/>
    </row>
    <row r="11" spans="1:37">
      <c r="A11" s="14"/>
      <c r="G11" s="12"/>
      <c r="I11" s="14"/>
      <c r="J11" s="4">
        <f>SUM(J7:J10)</f>
        <v>520.35972700000002</v>
      </c>
      <c r="K11" s="4">
        <f t="shared" ref="K11:O11" si="2">SUM(K7:K10)</f>
        <v>533.61296500000003</v>
      </c>
      <c r="L11" s="4">
        <f t="shared" si="2"/>
        <v>469.135423</v>
      </c>
      <c r="M11" s="4">
        <f t="shared" si="2"/>
        <v>464.16240599999998</v>
      </c>
      <c r="N11" s="4">
        <f>SUM(N7:N10)</f>
        <v>408.72947499999998</v>
      </c>
      <c r="O11" s="4">
        <f t="shared" si="2"/>
        <v>124</v>
      </c>
      <c r="P11" s="4">
        <f>SUM(J7:O10)</f>
        <v>2519.9999960000005</v>
      </c>
      <c r="S11" s="1"/>
      <c r="T11" s="4">
        <f>SUM(T7:T10)</f>
        <v>42</v>
      </c>
      <c r="U11" s="4">
        <f t="shared" ref="U11:W11" si="3">SUM(U7:U10)</f>
        <v>42</v>
      </c>
      <c r="V11" s="4">
        <f t="shared" si="3"/>
        <v>42</v>
      </c>
      <c r="W11" s="4">
        <f t="shared" si="3"/>
        <v>42</v>
      </c>
      <c r="X11" s="4">
        <f>SUM(X7:X10)</f>
        <v>42</v>
      </c>
      <c r="Y11" s="4">
        <f>SUM(Y7:Y10)</f>
        <v>42</v>
      </c>
      <c r="Z11" s="4">
        <f>SUM(T7:Y10)</f>
        <v>252</v>
      </c>
      <c r="AG11" s="46">
        <f>AG8+AH8+AG9+AH9+AG10+AI8</f>
        <v>2</v>
      </c>
      <c r="AH11" s="46"/>
      <c r="AI11" s="2" t="s">
        <v>67</v>
      </c>
      <c r="AJ11" s="2">
        <v>3</v>
      </c>
      <c r="AK11" s="12"/>
    </row>
    <row r="12" spans="1:37">
      <c r="A12" s="14"/>
      <c r="G12" s="12"/>
      <c r="I12" s="14"/>
      <c r="AK12" s="12"/>
    </row>
    <row r="13" spans="1:37">
      <c r="A13" s="26" t="s">
        <v>11</v>
      </c>
      <c r="B13" s="24"/>
      <c r="G13" s="12"/>
      <c r="I13" s="32" t="s">
        <v>35</v>
      </c>
      <c r="J13" s="28"/>
      <c r="K13" s="28"/>
      <c r="L13" s="28"/>
      <c r="M13" s="28"/>
      <c r="N13" s="28"/>
      <c r="O13" s="28"/>
      <c r="S13" s="33" t="s">
        <v>56</v>
      </c>
      <c r="T13" s="33"/>
      <c r="U13" s="33"/>
      <c r="V13" s="33"/>
      <c r="W13" s="33"/>
      <c r="X13" s="33"/>
      <c r="Y13" s="33"/>
      <c r="AC13" s="33" t="s">
        <v>74</v>
      </c>
      <c r="AD13" s="33"/>
      <c r="AE13" s="33"/>
      <c r="AF13" s="33"/>
      <c r="AG13" s="33"/>
      <c r="AH13" s="33"/>
      <c r="AI13" s="33"/>
      <c r="AK13" s="12"/>
    </row>
    <row r="14" spans="1:37">
      <c r="A14" s="13" t="s">
        <v>20</v>
      </c>
      <c r="B14" s="1" t="s">
        <v>21</v>
      </c>
      <c r="G14" s="12"/>
      <c r="I14" s="11" t="s">
        <v>15</v>
      </c>
      <c r="J14" s="25" t="s">
        <v>14</v>
      </c>
      <c r="K14" s="25"/>
      <c r="L14" s="25"/>
      <c r="M14" s="25"/>
      <c r="N14" s="25"/>
      <c r="O14" s="25"/>
      <c r="S14" s="1" t="s">
        <v>15</v>
      </c>
      <c r="T14" s="25" t="s">
        <v>14</v>
      </c>
      <c r="U14" s="25"/>
      <c r="V14" s="25"/>
      <c r="W14" s="25"/>
      <c r="X14" s="25"/>
      <c r="Y14" s="25"/>
      <c r="AC14" s="1" t="s">
        <v>15</v>
      </c>
      <c r="AD14" s="25" t="s">
        <v>14</v>
      </c>
      <c r="AE14" s="25"/>
      <c r="AF14" s="25"/>
      <c r="AG14" s="25"/>
      <c r="AH14" s="25"/>
      <c r="AI14" s="25"/>
      <c r="AK14" s="12"/>
    </row>
    <row r="15" spans="1:37">
      <c r="A15" s="11" t="s">
        <v>17</v>
      </c>
      <c r="B15" s="2">
        <v>0.55000000000000004</v>
      </c>
      <c r="G15" s="12"/>
      <c r="I15" s="11"/>
      <c r="J15" s="1" t="s">
        <v>4</v>
      </c>
      <c r="K15" s="1" t="s">
        <v>5</v>
      </c>
      <c r="L15" s="1" t="s">
        <v>6</v>
      </c>
      <c r="M15" s="1" t="s">
        <v>7</v>
      </c>
      <c r="N15" s="1" t="s">
        <v>8</v>
      </c>
      <c r="O15" s="1" t="s">
        <v>9</v>
      </c>
      <c r="S15" s="1"/>
      <c r="T15" s="1" t="s">
        <v>4</v>
      </c>
      <c r="U15" s="1" t="s">
        <v>5</v>
      </c>
      <c r="V15" s="1" t="s">
        <v>6</v>
      </c>
      <c r="W15" s="1" t="s">
        <v>7</v>
      </c>
      <c r="X15" s="1" t="s">
        <v>8</v>
      </c>
      <c r="Y15" s="1" t="s">
        <v>9</v>
      </c>
      <c r="AC15" s="1"/>
      <c r="AD15" s="1" t="s">
        <v>4</v>
      </c>
      <c r="AE15" s="1" t="s">
        <v>5</v>
      </c>
      <c r="AF15" s="1" t="s">
        <v>6</v>
      </c>
      <c r="AG15" s="1" t="s">
        <v>7</v>
      </c>
      <c r="AH15" s="1" t="s">
        <v>8</v>
      </c>
      <c r="AI15" s="1" t="s">
        <v>9</v>
      </c>
      <c r="AK15" s="12"/>
    </row>
    <row r="16" spans="1:37">
      <c r="A16" s="11" t="s">
        <v>18</v>
      </c>
      <c r="B16" s="2">
        <v>0.2</v>
      </c>
      <c r="G16" s="12"/>
      <c r="I16" s="13" t="s">
        <v>0</v>
      </c>
      <c r="J16" s="4">
        <f>(1-A50)*B23*(B15*O7+B16*N7+B17*M7)+(1-A50)*B24*(B15*O8+B16*N8+B17*M8)+(1-A50)*B25*(B15*O9+B16*N9+B17*M9)+(1-A50)*B26*(B15*O10+B16*N10+B17*M10)+P34+P38+P42+P46+AI16+Y7</f>
        <v>154.295276747</v>
      </c>
      <c r="K16" s="4">
        <f>(1-A50)*B23*(B15*J7+B16*O7+B17*N7)+(1-A50)*B24*(B15*J8+B16*O8+B17*N8)+(1-A50)*B25*(B15*J9+B16*O9+B17*N9)+(1-A50)*B26*(B15*J10+B16*O10+B17*N10)+K34+K38+K42+K46+AD16+T7</f>
        <v>140.47212763620001</v>
      </c>
      <c r="L16" s="4">
        <f>(1-A50)*B23*(B15*K7+B16*J7+B17*O7)+(1-A50)*B24*(B15*K8+B16*J8+B17*O8)+(1-A50)*B25*(B15*K9+B16*J9+B17*O9)+(1-A50)*B26*(B15*K10+B16*J10+B17*O10)+L34+L38+L42+L46+AE16+U7</f>
        <v>94.21746983280002</v>
      </c>
      <c r="M16" s="4">
        <f>(1-A50)*B23*(B15*L7+B16*K7+B17*J7)+(1-A50)*B24*(B15*L8+B16*K8+B17*J8)+(1-A50)*B25*(B15*L9+B16*K9+B17*J9)+(1-A50)*B26*(B15*L10+B16*K10+B17*J10)+M34+M38+M42+M46+AF16+V7</f>
        <v>105.36787003140002</v>
      </c>
      <c r="N16" s="4">
        <f>(1-A50)*B23*(B15*M7+B16*L7+B17*K7)+(1-A50)*B24*(B15*M8+B16*L8+B17*K8)+(1-A50)*B25*(B15*M9+B16*L9+B17*K9)+(1-A50)*B26*(B15*M10+B16*L10+B17*K10)+N34+N38+N42+N46+AG16+W7</f>
        <v>124.0811860922</v>
      </c>
      <c r="O16" s="4">
        <f>(1-A50)*B23*(B15*N7+B16*M7+B17*L7)+(1-A50)*B24*(B15*N8+B16*M8+B17*L8)+(1-A50)*B25*(B15*N9+B16*M9+B17*L9)+(1-A50)*B26*(B15*N10+B16*M10+B17*L10)+O34+O38+O42+O46+AH16+X7</f>
        <v>102.04232346439998</v>
      </c>
      <c r="S16" s="6" t="s">
        <v>0</v>
      </c>
      <c r="T16" s="4">
        <f t="shared" ref="T16:Y16" si="4">J7+AD16+K34+K35+K36+K37</f>
        <v>154.29528099999999</v>
      </c>
      <c r="U16" s="4">
        <f t="shared" si="4"/>
        <v>140.47212999999999</v>
      </c>
      <c r="V16" s="4">
        <f t="shared" si="4"/>
        <v>94.217468999999994</v>
      </c>
      <c r="W16" s="4">
        <f t="shared" si="4"/>
        <v>105.36787</v>
      </c>
      <c r="X16" s="4">
        <f t="shared" si="4"/>
        <v>124.0811858</v>
      </c>
      <c r="Y16" s="4">
        <f t="shared" si="4"/>
        <v>102.04232</v>
      </c>
      <c r="AC16" s="6" t="s">
        <v>0</v>
      </c>
      <c r="AD16" s="3">
        <v>54.295281000000003</v>
      </c>
      <c r="AE16" s="3">
        <v>0</v>
      </c>
      <c r="AF16" s="3">
        <v>0</v>
      </c>
      <c r="AG16" s="3">
        <v>22.36787</v>
      </c>
      <c r="AH16" s="3">
        <v>4.0811858000000001</v>
      </c>
      <c r="AI16" s="3">
        <v>102.04232</v>
      </c>
      <c r="AK16" s="12"/>
    </row>
    <row r="17" spans="1:37">
      <c r="A17" s="11" t="s">
        <v>19</v>
      </c>
      <c r="B17" s="2">
        <v>0.25</v>
      </c>
      <c r="G17" s="12"/>
      <c r="I17" s="13" t="s">
        <v>1</v>
      </c>
      <c r="J17" s="4">
        <f>(1-A50)*C23*(B15*O7+B16*N7+B17*M7)+(1-A50)*C24*(B15*O8+B16*N8+B17*M8)+(1-A50)*C25*(B15*O9+B16*N9+B17*M9)+(1-A50)*C26*(B15*O10+B16*N10+B17*M10)+P35+P39+P43+P47+AI17+Y8</f>
        <v>236.665885473</v>
      </c>
      <c r="K17" s="4">
        <f>(1-A50)*C23*(B15*J7+B16*O7+B17*N7)+(1-A50)*C24*(B15*J8+B16*O8+B17*N8)+(1-A50)*C25*(B15*J9+B16*O9+B17*N9)+(1-A50)*C26*(B15*J10+B16*O10+B17*N10)+K35+K39+K43+K47+AD17+T8</f>
        <v>145.22570626180001</v>
      </c>
      <c r="L17" s="4">
        <f>(1-A50)*C23*(B15*K7+B16*J7+B17*O7)+(1-A50)*C24*(B15*K8+B16*J8+B17*O8)+(1-A50)*C25*(B15*K9+B16*J9+B17*O9)+(1-A50)*C26*(B15*K10+B16*J10+B17*O10)+L35+L39+L43+L47+AE17+U8</f>
        <v>137.59027228420001</v>
      </c>
      <c r="M17" s="4">
        <f>(1-A50)*C23*(B15*L7+B16*K7+B17*J7)+(1-A50)*C24*(B15*L8+B16*K8+B17*J8)+(1-A50)*C25*(B15*L9+B16*K9+B17*J9)+(1-A50)*C26*(B15*L10+B16*K10+B17*J10)+M35+M39+M43+M47+AF17+V8</f>
        <v>205.68130313360001</v>
      </c>
      <c r="N17" s="4">
        <f>(1-A50)*C23*(B15*M7+B16*L7+B17*K7)+(1-A50)*C24*(B15*M8+B16*L8+B17*K8)+(1-A50)*C25*(B15*M9+B16*L9+B17*K9)+(1-A50)*C26*(B15*M10+B16*L10+B17*K10)+N35+N39+N43+N47+AG17+W8</f>
        <v>158.14273980680002</v>
      </c>
      <c r="O17" s="4">
        <f>(1-A50)*C23*(B15*N7+B16*M7+B17*L7)+(1-A50)*C24*(B15*N8+B16*M8+B17*L8)+(1-A50)*C25*(B15*N9+B16*M9+B17*L9)+(1-A50)*C26*(B15*N10+B16*M10+B17*L10)+O35+O39+O43+O47+AH17+X8</f>
        <v>142.66102447660001</v>
      </c>
      <c r="Q17" s="2" t="s">
        <v>58</v>
      </c>
      <c r="S17" s="6" t="s">
        <v>1</v>
      </c>
      <c r="T17" s="4">
        <f t="shared" ref="T17:Y17" si="5">J8+AD17+K38+K39+K40+K41</f>
        <v>236.66587999999999</v>
      </c>
      <c r="U17" s="4">
        <f t="shared" si="5"/>
        <v>145.2257066</v>
      </c>
      <c r="V17" s="4">
        <f t="shared" si="5"/>
        <v>137.590272</v>
      </c>
      <c r="W17" s="4">
        <f t="shared" si="5"/>
        <v>205.68129999999999</v>
      </c>
      <c r="X17" s="4">
        <f t="shared" si="5"/>
        <v>158.14274</v>
      </c>
      <c r="Y17" s="4">
        <f t="shared" si="5"/>
        <v>142.66103000000001</v>
      </c>
      <c r="AC17" s="6" t="s">
        <v>1</v>
      </c>
      <c r="AD17" s="3">
        <v>0</v>
      </c>
      <c r="AE17" s="3">
        <v>2.2257066000000001</v>
      </c>
      <c r="AF17" s="3">
        <v>57.590271999999999</v>
      </c>
      <c r="AG17" s="3">
        <v>0</v>
      </c>
      <c r="AH17" s="3">
        <v>0</v>
      </c>
      <c r="AI17" s="3">
        <v>142.66103000000001</v>
      </c>
      <c r="AK17" s="12"/>
    </row>
    <row r="18" spans="1:37">
      <c r="A18" s="14"/>
      <c r="G18" s="12"/>
      <c r="I18" s="11" t="s">
        <v>2</v>
      </c>
      <c r="J18" s="4">
        <f>(1-A50)*D23*(B15*O7+B16*N7+B17*M7)+(1-A50)*D24*(B15*O8+B16*N8+B17*M8)+(1-A50)*D25*(B15*O9+B16*N9+B17*M9)+(1-A50)*D26*(B15*O10+B16*N10+B17*M10)+P36+P40+P44+P48+AI18+Y9</f>
        <v>259.47800893549999</v>
      </c>
      <c r="K18" s="4">
        <f>(1-A50)*D23*(B15*J7+B16*O7+B17*N7)+(1-A50)*D24*(B15*J8+B16*O8+B17*N8)+(1-A50)*D25*(B15*J9+B16*O9+B17*N9)+(1-A50)*D26*(B15*J10+B16*O10+B17*N10)+K36+K40+K44+K48+AD18+T9</f>
        <v>291.79681857780002</v>
      </c>
      <c r="L18" s="4">
        <f>(1-A50)*D23*(B15*K7+B16*J7+B17*O7)+(1-A50)*D24*(B15*K8+B16*J8+B17*O8)+(1-A50)*D25*(B15*K9+B16*J9+B17*O9)+(1-A50)*D26*(B15*K10+B16*J10+B17*O10)+L36+L40+L44+L48+AE18+U9</f>
        <v>241.99999959695</v>
      </c>
      <c r="M18" s="4">
        <f>(1-A50)*D23*(B15*L7+B16*K7+B17*J7)+(1-A50)*D24*(B15*L8+B16*K8+B17*J8)+(1-A50)*D25*(B15*L9+B16*K9+B17*J9)+(1-A50)*D26*(B15*L10+B16*K10+B17*J10)+M36+M40+M44+M48+AF18+V9</f>
        <v>169.41329914385005</v>
      </c>
      <c r="N18" s="4">
        <f>(1-A50)*D23*(B15*M7+B16*L7+B17*K7)+(1-A50)*D24*(B15*M8+B16*L8+B17*K8)+(1-A50)*D25*(B15*M9+B16*L9+B17*K9)+(1-A50)*D26*(B15*M10+B16*L10+B17*K10)+N36+N40+N44+N48+AG18+W9</f>
        <v>214.23819234955005</v>
      </c>
      <c r="O18" s="4">
        <f>(1-A50)*D23*(B15*N7+B16*M7+B17*L7)+(1-A50)*D24*(B15*N8+B16*M8+B17*L8)+(1-A50)*D25*(B15*N9+B16*M9+B17*L9)+(1-A50)*D26*(B15*N10+B16*M10+B17*L10)+O36+O40+O44+O48+AH18+X9</f>
        <v>280.46707021735006</v>
      </c>
      <c r="S18" s="1" t="s">
        <v>2</v>
      </c>
      <c r="T18" s="4">
        <f t="shared" ref="T18:Y18" si="6">J9+AD18+K42+K43+K44+K45</f>
        <v>259.47801000000004</v>
      </c>
      <c r="U18" s="4">
        <f t="shared" si="6"/>
        <v>291.79682100000002</v>
      </c>
      <c r="V18" s="4">
        <f t="shared" si="6"/>
        <v>242</v>
      </c>
      <c r="W18" s="4">
        <f t="shared" si="6"/>
        <v>169.41329909999999</v>
      </c>
      <c r="X18" s="4">
        <f t="shared" si="6"/>
        <v>214.23819</v>
      </c>
      <c r="Y18" s="4">
        <f t="shared" si="6"/>
        <v>280.46707000000004</v>
      </c>
      <c r="AC18" s="1" t="s">
        <v>2</v>
      </c>
      <c r="AD18" s="3">
        <v>164.47801000000001</v>
      </c>
      <c r="AE18" s="3">
        <v>96.796820999999994</v>
      </c>
      <c r="AF18" s="3">
        <v>0</v>
      </c>
      <c r="AG18" s="3">
        <v>56.751626000000002</v>
      </c>
      <c r="AH18" s="3">
        <v>144.23819</v>
      </c>
      <c r="AI18" s="3">
        <v>156.46707000000001</v>
      </c>
      <c r="AK18" s="12"/>
    </row>
    <row r="19" spans="1:37">
      <c r="A19" s="14"/>
      <c r="G19" s="12"/>
      <c r="I19" s="13" t="s">
        <v>3</v>
      </c>
      <c r="J19" s="4">
        <f>(1-A50)*E23*(B15*O7+B16*N7+B17*M7)+(1-A50)*E24*(B15*O8+B16*N8+B17*M8)+(1-A50)*E25*(B15*O9+B16*N9+B17*M9)+(1-A50)*E26*(B15*O10+B16*N10+B17*M10)+P37+P41+P45+P49+AI19+Y10</f>
        <v>88.693846694499996</v>
      </c>
      <c r="K19" s="4">
        <f>(1-A50)*E23*(B15*J7+B16*O7+B17*N7)+(1-A50)*E24*(B15*J8+B16*O8+B17*N8)+(1-A50)*E25*(B15*J9+B16*O9+B17*N9)+(1-A50)*E26*(B15*J10+B16*O10+B17*N10)+K37+K41+K45+K49+AD19+T10</f>
        <v>55.140835264200007</v>
      </c>
      <c r="L19" s="4">
        <f>(1-A50)*E23*(B15*K7+B16*J7+B17*O7)+(1-A50)*E24*(B15*K8+B16*J8+B17*O8)+(1-A50)*E25*(B15*K9+B16*J9+B17*O9)+(1-A50)*E26*(B15*K10+B16*J10+B17*O10)+L37+L41+L45+L49+AE19+U10</f>
        <v>52.917954421050013</v>
      </c>
      <c r="M19" s="4">
        <f>(1-A50)*E23*(B15*L7+B16*K7+B17*J7)+(1-A50)*E24*(B15*L8+B16*K8+B17*J8)+(1-A50)*E25*(B15*L9+B16*K9+B17*J9)+(1-A50)*E26*(B15*L10+B16*K10+B17*J10)+M37+M41+M45+M49+AF19+V10</f>
        <v>64.481106351150004</v>
      </c>
      <c r="N19" s="4">
        <f>(1-A50)*E23*(B15*M7+B16*L7+B17*K7)+(1-A50)*E24*(B15*M8+B16*L8+B17*K8)+(1-A50)*E25*(B15*M9+B16*L9+B17*K9)+(1-A50)*E26*(B15*M10+B16*L10+B17*K10)+N37+N41+N45+N49+AG19+W10</f>
        <v>60.58673508645002</v>
      </c>
      <c r="O19" s="4">
        <f>(1-A50)*E23*(B15*N7+B16*M7+B17*L7)+(1-A50)*E24*(B15*N8+B16*M8+B17*L8)+(1-A50)*E25*(B15*N9+B16*M9+B17*L9)+(1-A50)*E26*(B15*N10+B16*M10+B17*L10)+O37+O41+O45+O49+AH19+X10</f>
        <v>56.574751021650009</v>
      </c>
      <c r="S19" s="6" t="s">
        <v>3</v>
      </c>
      <c r="T19" s="4">
        <f t="shared" ref="T19:Y19" si="7">J10+AD19+K46+K47+K48+K49</f>
        <v>88.693847000000005</v>
      </c>
      <c r="U19" s="4">
        <f t="shared" si="7"/>
        <v>55.140835000000003</v>
      </c>
      <c r="V19" s="4">
        <f t="shared" si="7"/>
        <v>52.917954000000002</v>
      </c>
      <c r="W19" s="4">
        <f t="shared" si="7"/>
        <v>64.481105999999997</v>
      </c>
      <c r="X19" s="4">
        <f t="shared" si="7"/>
        <v>60.586734999999997</v>
      </c>
      <c r="Y19" s="4">
        <f t="shared" si="7"/>
        <v>56.574750999999999</v>
      </c>
      <c r="AC19" s="6" t="s">
        <v>3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56.574750999999999</v>
      </c>
      <c r="AK19" s="12"/>
    </row>
    <row r="20" spans="1:37">
      <c r="A20" s="26" t="s">
        <v>54</v>
      </c>
      <c r="B20" s="24"/>
      <c r="C20" s="24"/>
      <c r="D20" s="24"/>
      <c r="E20" s="24"/>
      <c r="G20" s="12"/>
      <c r="I20" s="14"/>
      <c r="AK20" s="12"/>
    </row>
    <row r="21" spans="1:37">
      <c r="A21" s="11" t="s">
        <v>12</v>
      </c>
      <c r="B21" s="25" t="s">
        <v>13</v>
      </c>
      <c r="C21" s="25"/>
      <c r="D21" s="25"/>
      <c r="E21" s="25"/>
      <c r="G21" s="12"/>
      <c r="I21" s="14"/>
      <c r="AK21" s="12"/>
    </row>
    <row r="22" spans="1:37">
      <c r="A22" s="11"/>
      <c r="B22" s="6" t="s">
        <v>0</v>
      </c>
      <c r="C22" s="6" t="s">
        <v>1</v>
      </c>
      <c r="D22" s="1" t="s">
        <v>2</v>
      </c>
      <c r="E22" s="6" t="s">
        <v>3</v>
      </c>
      <c r="G22" s="12"/>
      <c r="I22" s="32" t="s">
        <v>36</v>
      </c>
      <c r="J22" s="28"/>
      <c r="K22" s="28"/>
      <c r="L22" s="28"/>
      <c r="M22" s="28"/>
      <c r="N22" s="28"/>
      <c r="O22" s="28"/>
      <c r="S22" s="28" t="s">
        <v>57</v>
      </c>
      <c r="T22" s="28"/>
      <c r="U22" s="28"/>
      <c r="V22" s="28"/>
      <c r="W22" s="28"/>
      <c r="X22" s="28"/>
      <c r="Y22" s="28"/>
      <c r="AC22" s="28" t="s">
        <v>37</v>
      </c>
      <c r="AD22" s="28"/>
      <c r="AE22" s="28"/>
      <c r="AF22" s="28"/>
      <c r="AG22" s="28"/>
      <c r="AH22" s="28"/>
      <c r="AI22" s="28"/>
      <c r="AK22" s="12"/>
    </row>
    <row r="23" spans="1:37">
      <c r="A23" s="13" t="s">
        <v>0</v>
      </c>
      <c r="B23" s="2">
        <v>0.6</v>
      </c>
      <c r="C23" s="2">
        <v>0.2</v>
      </c>
      <c r="D23" s="2">
        <v>0.1</v>
      </c>
      <c r="E23" s="2">
        <v>0.1</v>
      </c>
      <c r="G23" s="12"/>
      <c r="I23" s="11" t="s">
        <v>15</v>
      </c>
      <c r="J23" s="25" t="s">
        <v>14</v>
      </c>
      <c r="K23" s="25"/>
      <c r="L23" s="25"/>
      <c r="M23" s="25"/>
      <c r="N23" s="25"/>
      <c r="O23" s="25"/>
      <c r="S23" s="1" t="s">
        <v>15</v>
      </c>
      <c r="T23" s="25" t="s">
        <v>14</v>
      </c>
      <c r="U23" s="25"/>
      <c r="V23" s="25"/>
      <c r="W23" s="25"/>
      <c r="X23" s="25"/>
      <c r="Y23" s="25"/>
      <c r="AC23" s="1" t="s">
        <v>15</v>
      </c>
      <c r="AD23" s="25" t="s">
        <v>14</v>
      </c>
      <c r="AE23" s="25"/>
      <c r="AF23" s="25"/>
      <c r="AG23" s="25"/>
      <c r="AH23" s="25"/>
      <c r="AI23" s="25"/>
      <c r="AK23" s="12"/>
    </row>
    <row r="24" spans="1:37">
      <c r="A24" s="13" t="s">
        <v>1</v>
      </c>
      <c r="B24" s="2">
        <v>0.15</v>
      </c>
      <c r="C24" s="2">
        <v>0.55000000000000004</v>
      </c>
      <c r="D24" s="2">
        <v>0.25</v>
      </c>
      <c r="E24" s="2">
        <v>0.05</v>
      </c>
      <c r="G24" s="12"/>
      <c r="I24" s="11"/>
      <c r="J24" s="1" t="s">
        <v>4</v>
      </c>
      <c r="K24" s="1" t="s">
        <v>5</v>
      </c>
      <c r="L24" s="1" t="s">
        <v>6</v>
      </c>
      <c r="M24" s="1" t="s">
        <v>7</v>
      </c>
      <c r="N24" s="1" t="s">
        <v>8</v>
      </c>
      <c r="O24" s="1" t="s">
        <v>9</v>
      </c>
      <c r="S24" s="1"/>
      <c r="T24" s="1" t="s">
        <v>4</v>
      </c>
      <c r="U24" s="1" t="s">
        <v>5</v>
      </c>
      <c r="V24" s="1" t="s">
        <v>6</v>
      </c>
      <c r="W24" s="1" t="s">
        <v>7</v>
      </c>
      <c r="X24" s="1" t="s">
        <v>8</v>
      </c>
      <c r="Y24" s="1" t="s">
        <v>9</v>
      </c>
      <c r="AC24" s="1"/>
      <c r="AD24" s="1" t="s">
        <v>4</v>
      </c>
      <c r="AE24" s="1" t="s">
        <v>5</v>
      </c>
      <c r="AF24" s="1" t="s">
        <v>6</v>
      </c>
      <c r="AG24" s="1" t="s">
        <v>7</v>
      </c>
      <c r="AH24" s="1" t="s">
        <v>8</v>
      </c>
      <c r="AI24" s="1" t="s">
        <v>9</v>
      </c>
      <c r="AK24" s="12"/>
    </row>
    <row r="25" spans="1:37">
      <c r="A25" s="11" t="s">
        <v>2</v>
      </c>
      <c r="B25" s="2">
        <v>0.15</v>
      </c>
      <c r="C25" s="2">
        <v>0.2</v>
      </c>
      <c r="D25" s="2">
        <v>0.54</v>
      </c>
      <c r="E25" s="2">
        <v>0.11</v>
      </c>
      <c r="G25" s="12"/>
      <c r="I25" s="13" t="s">
        <v>0</v>
      </c>
      <c r="J25" s="4">
        <f>A50*B23*(B15*O7+B16*N7+B17*M7)+A50*B24*(B15*O8+B16*N8+B17*M8)+A50*B25*(B15*O9+B16*N9+B17*M9)+A50*B26*(B15*O10+B16*N10+B17*M10)+Z34+Z38+Z42+Z46+AI25</f>
        <v>5.8058840829999996</v>
      </c>
      <c r="K25" s="4">
        <f>A50*B23*(B15*J7+B16*O7+B17*N7)+A50*B24*(B15*J8+B16*O8+B17*N8)+A50*B25*(B15*J9+B16*O9+B17*N9)+A50*B26*(B15*J10+B16*O10+B17*N10)+U34+U38+U42+U46+AD25</f>
        <v>9.5752051818000012</v>
      </c>
      <c r="L25" s="4">
        <f>A50*B23*(B15*K7+B16*J7+B17*O7)+A50*B24*(B15*K8+B16*J8+B17*O8)+A50*B25*(B15*K9+B16*J9+B17*O9)+A50*B26*(B15*K10+B16*J10+B17*O10)+V34+V38+V42+V46+AE25</f>
        <v>10.468607759199999</v>
      </c>
      <c r="M25" s="4">
        <f>A50*B23*(B15*L7+B16*K7+B17*J7)+A50*B24*(B15*L8+B16*K8+B17*J8)+A50*B25*(B15*L9+B16*K9+B17*J9)+A50*B26*(B15*L10+B16*K10+B17*J10)+W34+W38+W42+W46+AF25</f>
        <v>11.7075411146</v>
      </c>
      <c r="N25" s="4">
        <f>A50*B23*(B15*M7+B16*L7+B17*K7)+A50*B24*(B15*M8+B16*L8+B17*K8)+A50*B25*(B15*M9+B16*L9+B17*K9)+A50*B26*(B15*M10+B16*L10+B17*K10)+X34+X38+X42+X46+AG25</f>
        <v>11.301479565800003</v>
      </c>
      <c r="O25" s="4">
        <f>A50*B23*(B15*N7+B16*M7+B17*L7)+A50*B24*(B15*N8+B16*M8+B17*L8)+A50*B25*(B15*N9+B16*M9+B17*L9)+A50*B26*(B15*N10+B16*M10+B17*L10)+Y34+Y38+Y42+Y46+AH25</f>
        <v>10.884570851599999</v>
      </c>
      <c r="S25" s="6" t="s">
        <v>0</v>
      </c>
      <c r="T25" s="4">
        <f>AD25+Y7+U34+U35+U36+U37</f>
        <v>5.8058841000000001</v>
      </c>
      <c r="U25" s="4">
        <f>AE25+T7+V34+V35+V36+V37</f>
        <v>9.5752051999999992</v>
      </c>
      <c r="V25" s="4">
        <f t="shared" ref="V25:X25" si="8">AF25+U7+W34+W35+W36+W37</f>
        <v>10.4686076</v>
      </c>
      <c r="W25" s="4">
        <f t="shared" si="8"/>
        <v>11.707541000000001</v>
      </c>
      <c r="X25" s="4">
        <f t="shared" si="8"/>
        <v>11.30148</v>
      </c>
      <c r="Y25" s="4">
        <f>AI25+X7+Z34+Z35+Z36+Z37</f>
        <v>10.884570999999999</v>
      </c>
      <c r="AC25" s="6" t="s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K25" s="12"/>
    </row>
    <row r="26" spans="1:37">
      <c r="A26" s="13" t="s">
        <v>3</v>
      </c>
      <c r="B26" s="2">
        <v>0.08</v>
      </c>
      <c r="C26" s="2">
        <v>0.12</v>
      </c>
      <c r="D26" s="2">
        <v>0.27</v>
      </c>
      <c r="E26" s="2">
        <v>0.53</v>
      </c>
      <c r="G26" s="12"/>
      <c r="I26" s="13" t="s">
        <v>1</v>
      </c>
      <c r="J26" s="4">
        <f>A50*C23*(B15*O7+B16*N7+B17*M7)+A50*C24*(B15*O8+B16*N8+B17*M8)+A50*C25*(B15*O9+B16*N9+B17*M9)+A50*C26*(B15*O10+B16*N10+B17*M10)+Z35+Z39+Z43+Z47+AI26</f>
        <v>26.689002197000001</v>
      </c>
      <c r="K26" s="4">
        <f>A50*C23*(B15*J7+B16*O7+B17*N7)+A50*C24*(B15*J8+B16*O8+B17*N8)+A50*C25*(B15*J9+B16*O9+B17*N9)+A50*C26*(B15*J10+B16*O10+B17*N10)+U35+U39+U43+U47+AD26</f>
        <v>21.999999940200002</v>
      </c>
      <c r="L26" s="4">
        <f>A50*C23*(B15*K7+B16*J7+B17*O7)+A50*C24*(B15*K8+B16*J8+B17*O8)+A50*C25*(B15*K9+B16*J9+B17*O9)+A50*C26*(B15*K10+B16*J10+B17*O10)+V35+V39+V43+V47+AE26</f>
        <v>22.171268053800002</v>
      </c>
      <c r="M26" s="4">
        <f>A50*C23*(B15*L7+B16*K7+B17*J7)+A50*C24*(B15*L8+B16*K8+B17*J8)+A50*C25*(B15*L9+B16*K9+B17*J9)+A50*C26*(B15*L10+B16*K10+B17*J10)+W35+W39+W43+W47+AF26</f>
        <v>22.445749600400006</v>
      </c>
      <c r="N26" s="4">
        <f>A50*C23*(B15*M7+B16*L7+B17*K7)+A50*C24*(B15*M8+B16*L8+B17*K8)+A50*C25*(B15*M9+B16*L9+B17*K9)+A50*C26*(B15*M10+B16*L10+B17*K10)+X35+X39+X43+X47+AG26</f>
        <v>27.095631405200006</v>
      </c>
      <c r="O26" s="4">
        <f>A50*C23*(B15*N7+B16*M7+B17*L7)+A50*C24*(B15*N8+B16*M8+B17*L8)+A50*C25*(B15*N9+B16*M9+B17*L9)+A50*C26*(B15*N10+B16*M10+B17*L10)+Y35+Y39+Y43+Y47+AH26</f>
        <v>29.803892097399999</v>
      </c>
      <c r="Q26" s="2" t="s">
        <v>58</v>
      </c>
      <c r="S26" s="6" t="s">
        <v>1</v>
      </c>
      <c r="T26" s="4">
        <f>AD26+Y8+U38+U39+U40+U41</f>
        <v>26.6890021</v>
      </c>
      <c r="U26" s="4">
        <f>AE26+T8+V38+V39+V40+V41</f>
        <v>22</v>
      </c>
      <c r="V26" s="4">
        <f t="shared" ref="V26:X26" si="9">AF26+U8+W38+W39+W40+W41</f>
        <v>22.17126803</v>
      </c>
      <c r="W26" s="4">
        <f t="shared" si="9"/>
        <v>22.445749660000001</v>
      </c>
      <c r="X26" s="4">
        <f t="shared" si="9"/>
        <v>27.095631600000001</v>
      </c>
      <c r="Y26" s="4">
        <f>AI26+X8+Z38+Z39+Z40+Z41</f>
        <v>29.803891700000001</v>
      </c>
      <c r="AC26" s="6" t="s">
        <v>1</v>
      </c>
      <c r="AD26" s="3">
        <v>4.6890020999999997</v>
      </c>
      <c r="AE26" s="3">
        <v>0</v>
      </c>
      <c r="AF26" s="3">
        <v>0.17126802999999999</v>
      </c>
      <c r="AG26" s="3">
        <v>0.44574965999999999</v>
      </c>
      <c r="AH26" s="3">
        <v>5.0956315999999999</v>
      </c>
      <c r="AI26" s="3">
        <v>7.8038917000000003</v>
      </c>
      <c r="AK26" s="12"/>
    </row>
    <row r="27" spans="1:37">
      <c r="A27" s="14"/>
      <c r="G27" s="12"/>
      <c r="I27" s="11" t="s">
        <v>2</v>
      </c>
      <c r="J27" s="4">
        <f>A50*D23*(B15*O7+B16*N7+B17*M7)+A50*D24*(B15*O8+B16*N8+B17*M8)+A50*D25*(B15*O9+B16*N9+B17*M9)+A50*D26*(B15*O10+B16*N10+B17*M10)+Z36+Z40+Z44+Z48+AI27</f>
        <v>22.320267659500004</v>
      </c>
      <c r="K27" s="4">
        <f>A50*D23*(B15*J7+B16*O7+B17*N7)+A50*D24*(B15*J8+B16*O8+B17*N8)+A50*D25*(B15*J9+B16*O9+B17*N9)+A50*D26*(B15*J10+B16*O10+B17*N10)+U36+U40+U44+U48+AD27</f>
        <v>19.999999964200001</v>
      </c>
      <c r="L27" s="4">
        <f>A50*D23*(B15*K7+B16*J7+B17*O7)+A50*D24*(B15*K8+B16*J8+B17*O8)+A50*D25*(B15*K9+B16*J9+B17*O9)+A50*D26*(B15*K10+B16*J10+B17*O10)+V36+V40+V44+V48+AE27</f>
        <v>20.038223788549999</v>
      </c>
      <c r="M27" s="4">
        <f>A50*D23*(B15*L7+B16*K7+B17*J7)+A50*D24*(B15*L8+B16*K8+B17*J8)+A50*D25*(B15*L9+B16*K9+B17*J9)+A50*D26*(B15*L10+B16*K10+B17*J10)+W36+W40+W44+W48+AF27</f>
        <v>24.723714750650004</v>
      </c>
      <c r="N27" s="4">
        <f>A50*D23*(B15*M7+B16*L7+B17*K7)+A50*D24*(B15*M8+B16*L8+B17*K8)+A50*D25*(B15*M9+B16*L9+B17*K9)+A50*D26*(B15*M10+B16*L10+B17*K10)+X36+X40+X44+X48+AG27</f>
        <v>19.999999949950002</v>
      </c>
      <c r="O27" s="4">
        <f>A50*D23*(B15*N7+B16*M7+B17*L7)+A50*D24*(B15*N8+B16*M8+B17*L8)+A50*D25*(B15*N9+B16*M9+B17*L9)+A50*D26*(B15*N10+B16*M10+B17*L10)+Y36+Y40+Y44+Y48+AH27</f>
        <v>19.99999992415</v>
      </c>
      <c r="S27" s="1" t="s">
        <v>2</v>
      </c>
      <c r="T27" s="4">
        <f>AD27+Y9+U42+U43+U44+U45</f>
        <v>22.3202681</v>
      </c>
      <c r="U27" s="4">
        <f>AE27+T9+V42+V43+V44+V45</f>
        <v>20</v>
      </c>
      <c r="V27" s="4">
        <f t="shared" ref="V27:X27" si="10">AF27+U9+W42+W43+W44+W45</f>
        <v>20.038223768000002</v>
      </c>
      <c r="W27" s="4">
        <f t="shared" si="10"/>
        <v>24.7237148</v>
      </c>
      <c r="X27" s="4">
        <f t="shared" si="10"/>
        <v>20</v>
      </c>
      <c r="Y27" s="4">
        <f>AI27+X9+Z42+Z43+Z44+Z45</f>
        <v>20</v>
      </c>
      <c r="AC27" s="1" t="s">
        <v>2</v>
      </c>
      <c r="AD27" s="3">
        <v>2.3202680999999998</v>
      </c>
      <c r="AE27" s="3">
        <v>0</v>
      </c>
      <c r="AF27" s="3">
        <v>3.8223767999999998E-2</v>
      </c>
      <c r="AG27" s="3">
        <v>4.7237147999999998</v>
      </c>
      <c r="AH27" s="3">
        <v>0</v>
      </c>
      <c r="AI27" s="3">
        <v>0</v>
      </c>
      <c r="AK27" s="12"/>
    </row>
    <row r="28" spans="1:37">
      <c r="A28" s="14"/>
      <c r="G28" s="12"/>
      <c r="I28" s="13" t="s">
        <v>3</v>
      </c>
      <c r="J28" s="4">
        <f>A50*E23*(B15*O7+B16*N7+B17*M7)+A50*E24*(B15*O8+B16*N8+B17*M8)+A50*E25*(B15*O9+B16*N9+B17*M9)+A50*E26*(B15*O10+B16*N10+B17*M10)+Z37+Z41+Z45+Z49+AI28</f>
        <v>3.5687884105000007</v>
      </c>
      <c r="K28" s="4">
        <f>A50*E23*(B15*J7+B16*O7+B17*N7)+A50*E24*(B15*J8+B16*O8+B17*N8)+A50*E25*(B15*J9+B16*O9+B17*N9)+A50*E26*(B15*J10+B16*O10+B17*N10)+U37+U41+U45+U49+AD28</f>
        <v>6.1267594738000017</v>
      </c>
      <c r="L28" s="4">
        <f>A50*E23*(B15*K7+B16*J7+B17*O7)+A50*E24*(B15*K8+B16*J8+B17*O8)+A50*E25*(B15*K9+B16*J9+B17*O9)+A50*E26*(B15*K10+B16*J10+B17*O10)+V37+V41+V45+V49+AE28</f>
        <v>5.8797727134500004</v>
      </c>
      <c r="M28" s="4">
        <f>A50*E23*(B15*L7+B16*K7+B17*J7)+A50*E24*(B15*L8+B16*K8+B17*J8)+A50*E25*(B15*L9+B16*K9+B17*J9)+A50*E26*(B15*L10+B16*K10+B17*J10)+W37+W41+W45+W49+AF28</f>
        <v>7.1645673723500014</v>
      </c>
      <c r="N28" s="4">
        <f>A50*E23*(B15*M7+B16*L7+B17*K7)+A50*E24*(B15*M8+B16*L8+B17*K8)+A50*E25*(B15*M9+B16*L9+B17*K9)+A50*E26*(B15*M10+B16*L10+B17*K10)+X37+X41+X45+X49+AG28</f>
        <v>13.896426854050002</v>
      </c>
      <c r="O28" s="4">
        <f>A50*E23*(B15*N7+B16*M7+B17*L7)+A50*E24*(B15*N8+B16*M8+B17*L8)+A50*E25*(B15*N9+B16*M9+B17*L9)+A50*E26*(B15*N10+B16*M10+B17*L10)+Y37+Y41+Y45+Y49+AH28</f>
        <v>13.09683034685</v>
      </c>
      <c r="S28" s="6" t="s">
        <v>3</v>
      </c>
      <c r="T28" s="4">
        <f>AD28+Y10+U46+U47+U48+U49</f>
        <v>3.5687883999999999</v>
      </c>
      <c r="U28" s="4">
        <f>AE28+T10+V46+V47+V48+V49</f>
        <v>6.1267595000000004</v>
      </c>
      <c r="V28" s="4">
        <f t="shared" ref="V28:X28" si="11">AF28+U10+W46+W47+W48+W49</f>
        <v>5.8797727000000002</v>
      </c>
      <c r="W28" s="4">
        <f t="shared" si="11"/>
        <v>7.1645674000000001</v>
      </c>
      <c r="X28" s="4">
        <f t="shared" si="11"/>
        <v>13.8964268</v>
      </c>
      <c r="Y28" s="4">
        <f>AI28+X10+Z46+Z47+Z48+Z49</f>
        <v>13.096830000000001</v>
      </c>
      <c r="AC28" s="6" t="s">
        <v>3</v>
      </c>
      <c r="AD28" s="3">
        <v>0</v>
      </c>
      <c r="AE28" s="3">
        <v>0</v>
      </c>
      <c r="AF28" s="3">
        <v>0</v>
      </c>
      <c r="AG28" s="3">
        <v>7.1645674000000001</v>
      </c>
      <c r="AH28" s="3">
        <v>6.8107468999999998</v>
      </c>
      <c r="AI28" s="3">
        <v>0</v>
      </c>
      <c r="AK28" s="12"/>
    </row>
    <row r="29" spans="1:37">
      <c r="A29" s="26" t="s">
        <v>16</v>
      </c>
      <c r="B29" s="24"/>
      <c r="G29" s="12"/>
      <c r="I29" s="14"/>
      <c r="AK29" s="12"/>
    </row>
    <row r="30" spans="1:37">
      <c r="A30" s="13" t="s">
        <v>20</v>
      </c>
      <c r="B30" s="1" t="s">
        <v>25</v>
      </c>
      <c r="G30" s="12"/>
      <c r="I30" s="14"/>
      <c r="AK30" s="12"/>
    </row>
    <row r="31" spans="1:37" ht="14" customHeight="1">
      <c r="A31" s="11" t="s">
        <v>17</v>
      </c>
      <c r="B31" s="2">
        <v>20</v>
      </c>
      <c r="G31" s="12"/>
      <c r="I31" s="32" t="s">
        <v>38</v>
      </c>
      <c r="J31" s="28"/>
      <c r="K31" s="28"/>
      <c r="L31" s="28"/>
      <c r="M31" s="28"/>
      <c r="N31" s="28"/>
      <c r="O31" s="28"/>
      <c r="P31" s="28"/>
      <c r="S31" s="28" t="s">
        <v>39</v>
      </c>
      <c r="T31" s="28"/>
      <c r="U31" s="28"/>
      <c r="V31" s="28"/>
      <c r="W31" s="28"/>
      <c r="X31" s="28"/>
      <c r="Y31" s="28"/>
      <c r="Z31" s="28"/>
      <c r="AK31" s="12"/>
    </row>
    <row r="32" spans="1:37">
      <c r="A32" s="11" t="s">
        <v>18</v>
      </c>
      <c r="B32" s="2">
        <v>25</v>
      </c>
      <c r="G32" s="12"/>
      <c r="I32" s="11" t="s">
        <v>12</v>
      </c>
      <c r="J32" s="1" t="s">
        <v>13</v>
      </c>
      <c r="K32" s="25" t="s">
        <v>14</v>
      </c>
      <c r="L32" s="25"/>
      <c r="M32" s="25"/>
      <c r="N32" s="25"/>
      <c r="O32" s="25"/>
      <c r="P32" s="25"/>
      <c r="S32" s="1" t="s">
        <v>12</v>
      </c>
      <c r="T32" s="1" t="s">
        <v>13</v>
      </c>
      <c r="U32" s="25" t="s">
        <v>14</v>
      </c>
      <c r="V32" s="25"/>
      <c r="W32" s="25"/>
      <c r="X32" s="25"/>
      <c r="Y32" s="25"/>
      <c r="Z32" s="25"/>
      <c r="AK32" s="12"/>
    </row>
    <row r="33" spans="1:37">
      <c r="A33" s="11" t="s">
        <v>19</v>
      </c>
      <c r="B33" s="2">
        <v>30</v>
      </c>
      <c r="G33" s="12"/>
      <c r="I33" s="11"/>
      <c r="J33" s="1"/>
      <c r="K33" s="1" t="s">
        <v>4</v>
      </c>
      <c r="L33" s="1" t="s">
        <v>5</v>
      </c>
      <c r="M33" s="1" t="s">
        <v>6</v>
      </c>
      <c r="N33" s="1" t="s">
        <v>7</v>
      </c>
      <c r="O33" s="1" t="s">
        <v>8</v>
      </c>
      <c r="P33" s="1" t="s">
        <v>9</v>
      </c>
      <c r="S33" s="1"/>
      <c r="T33" s="1"/>
      <c r="U33" s="1" t="s">
        <v>4</v>
      </c>
      <c r="V33" s="1" t="s">
        <v>5</v>
      </c>
      <c r="W33" s="1" t="s">
        <v>6</v>
      </c>
      <c r="X33" s="1" t="s">
        <v>7</v>
      </c>
      <c r="Y33" s="1" t="s">
        <v>8</v>
      </c>
      <c r="Z33" s="1" t="s">
        <v>9</v>
      </c>
      <c r="AK33" s="12"/>
    </row>
    <row r="34" spans="1:37">
      <c r="A34" s="14"/>
      <c r="G34" s="12"/>
      <c r="I34" s="26" t="s">
        <v>0</v>
      </c>
      <c r="J34" s="6" t="s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S34" s="24" t="s">
        <v>0</v>
      </c>
      <c r="T34" s="6" t="s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K34" s="12"/>
    </row>
    <row r="35" spans="1:37">
      <c r="A35" s="26" t="s">
        <v>23</v>
      </c>
      <c r="B35" s="24"/>
      <c r="G35" s="12"/>
      <c r="I35" s="26"/>
      <c r="J35" s="6" t="s">
        <v>1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S35" s="24"/>
      <c r="T35" s="6" t="s">
        <v>1</v>
      </c>
      <c r="U35" s="3">
        <v>3.6192527000000001</v>
      </c>
      <c r="V35" s="3">
        <v>9.5752051999999992</v>
      </c>
      <c r="W35" s="3">
        <v>8.264367</v>
      </c>
      <c r="X35" s="3">
        <v>11.707541000000001</v>
      </c>
      <c r="Y35" s="3">
        <v>11.30148</v>
      </c>
      <c r="Z35" s="3">
        <v>10.884570999999999</v>
      </c>
      <c r="AK35" s="12"/>
    </row>
    <row r="36" spans="1:37">
      <c r="A36" s="11" t="s">
        <v>22</v>
      </c>
      <c r="B36" s="1" t="s">
        <v>24</v>
      </c>
      <c r="G36" s="12"/>
      <c r="I36" s="26"/>
      <c r="J36" s="1" t="s">
        <v>2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S36" s="24"/>
      <c r="T36" s="1" t="s">
        <v>2</v>
      </c>
      <c r="U36" s="3">
        <v>2.1866314</v>
      </c>
      <c r="V36" s="3">
        <v>0</v>
      </c>
      <c r="W36" s="3">
        <v>2.2042405999999999</v>
      </c>
      <c r="X36" s="3">
        <v>0</v>
      </c>
      <c r="Y36" s="3">
        <v>0</v>
      </c>
      <c r="Z36" s="3">
        <v>0</v>
      </c>
      <c r="AK36" s="12"/>
    </row>
    <row r="37" spans="1:37">
      <c r="A37" s="14">
        <v>1</v>
      </c>
      <c r="B37" s="2">
        <v>15</v>
      </c>
      <c r="G37" s="12"/>
      <c r="I37" s="26"/>
      <c r="J37" s="6" t="s">
        <v>3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S37" s="24"/>
      <c r="T37" s="6" t="s">
        <v>3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K37" s="12"/>
    </row>
    <row r="38" spans="1:37">
      <c r="A38" s="14"/>
      <c r="G38" s="12"/>
      <c r="I38" s="26" t="s">
        <v>1</v>
      </c>
      <c r="J38" s="6" t="s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S38" s="24" t="s">
        <v>1</v>
      </c>
      <c r="T38" s="6" t="s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K38" s="12"/>
    </row>
    <row r="39" spans="1:37">
      <c r="A39" s="27" t="s">
        <v>26</v>
      </c>
      <c r="B39" s="25"/>
      <c r="C39" s="25"/>
      <c r="D39" s="25"/>
      <c r="E39" s="25"/>
      <c r="G39" s="12"/>
      <c r="I39" s="26"/>
      <c r="J39" s="6" t="s">
        <v>1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S39" s="24"/>
      <c r="T39" s="6" t="s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K39" s="12"/>
    </row>
    <row r="40" spans="1:37">
      <c r="A40" s="11" t="s">
        <v>12</v>
      </c>
      <c r="B40" s="25" t="s">
        <v>13</v>
      </c>
      <c r="C40" s="25"/>
      <c r="D40" s="25"/>
      <c r="E40" s="25"/>
      <c r="G40" s="12"/>
      <c r="I40" s="26"/>
      <c r="J40" s="1" t="s">
        <v>2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R40" s="2" t="s">
        <v>63</v>
      </c>
      <c r="S40" s="24"/>
      <c r="T40" s="1" t="s">
        <v>2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K40" s="12"/>
    </row>
    <row r="41" spans="1:37">
      <c r="A41" s="11"/>
      <c r="B41" s="6" t="s">
        <v>0</v>
      </c>
      <c r="C41" s="6" t="s">
        <v>1</v>
      </c>
      <c r="D41" s="1" t="s">
        <v>2</v>
      </c>
      <c r="E41" s="6" t="s">
        <v>3</v>
      </c>
      <c r="G41" s="12"/>
      <c r="I41" s="26"/>
      <c r="J41" s="6" t="s">
        <v>3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S41" s="24"/>
      <c r="T41" s="6" t="s">
        <v>3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K41" s="12"/>
    </row>
    <row r="42" spans="1:37">
      <c r="A42" s="13" t="s">
        <v>0</v>
      </c>
      <c r="B42" s="2">
        <v>99999999</v>
      </c>
      <c r="C42" s="2">
        <v>20</v>
      </c>
      <c r="D42" s="2">
        <v>30</v>
      </c>
      <c r="E42" s="2">
        <v>50</v>
      </c>
      <c r="G42" s="12"/>
      <c r="I42" s="27" t="s">
        <v>2</v>
      </c>
      <c r="J42" s="6" t="s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S42" s="25" t="s">
        <v>2</v>
      </c>
      <c r="T42" s="6" t="s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K42" s="12"/>
    </row>
    <row r="43" spans="1:37">
      <c r="A43" s="13" t="s">
        <v>1</v>
      </c>
      <c r="B43" s="2">
        <v>20</v>
      </c>
      <c r="C43" s="2">
        <v>99999999</v>
      </c>
      <c r="D43" s="2">
        <v>15</v>
      </c>
      <c r="E43" s="2">
        <v>35</v>
      </c>
      <c r="G43" s="12"/>
      <c r="I43" s="27"/>
      <c r="J43" s="6" t="s">
        <v>1</v>
      </c>
      <c r="K43" s="3">
        <v>0</v>
      </c>
      <c r="L43" s="3">
        <v>0</v>
      </c>
      <c r="M43" s="3">
        <v>0</v>
      </c>
      <c r="N43" s="3">
        <v>1.6616731</v>
      </c>
      <c r="O43" s="3">
        <v>0</v>
      </c>
      <c r="P43" s="3">
        <v>0</v>
      </c>
      <c r="S43" s="25"/>
      <c r="T43" s="6" t="s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K43" s="12"/>
    </row>
    <row r="44" spans="1:37">
      <c r="A44" s="11" t="s">
        <v>2</v>
      </c>
      <c r="B44" s="2">
        <v>30</v>
      </c>
      <c r="C44" s="2">
        <v>15</v>
      </c>
      <c r="D44" s="2">
        <v>99999999</v>
      </c>
      <c r="E44" s="2">
        <v>25</v>
      </c>
      <c r="G44" s="12"/>
      <c r="I44" s="27"/>
      <c r="J44" s="1" t="s">
        <v>2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S44" s="25"/>
      <c r="T44" s="1" t="s">
        <v>2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K44" s="12"/>
    </row>
    <row r="45" spans="1:37">
      <c r="A45" s="13" t="s">
        <v>3</v>
      </c>
      <c r="B45" s="2">
        <v>50</v>
      </c>
      <c r="C45" s="2">
        <v>35</v>
      </c>
      <c r="D45" s="2">
        <v>25</v>
      </c>
      <c r="E45" s="2">
        <v>99999999</v>
      </c>
      <c r="G45" s="12"/>
      <c r="I45" s="27"/>
      <c r="J45" s="6" t="s">
        <v>3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S45" s="25"/>
      <c r="T45" s="6" t="s">
        <v>3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K45" s="12"/>
    </row>
    <row r="46" spans="1:37">
      <c r="A46" s="14"/>
      <c r="G46" s="12"/>
      <c r="I46" s="26" t="s">
        <v>3</v>
      </c>
      <c r="J46" s="6" t="s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S46" s="24" t="s">
        <v>3</v>
      </c>
      <c r="T46" s="6" t="s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K46" s="12"/>
    </row>
    <row r="47" spans="1:37">
      <c r="A47" s="14"/>
      <c r="G47" s="12"/>
      <c r="I47" s="26"/>
      <c r="J47" s="6" t="s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S47" s="24"/>
      <c r="T47" s="6" t="s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K47" s="12"/>
    </row>
    <row r="48" spans="1:37">
      <c r="A48" s="27" t="s">
        <v>27</v>
      </c>
      <c r="B48" s="25"/>
      <c r="C48" s="29" t="s">
        <v>62</v>
      </c>
      <c r="D48" s="29"/>
      <c r="G48" s="12"/>
      <c r="I48" s="26"/>
      <c r="J48" s="1" t="s">
        <v>2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S48" s="24"/>
      <c r="T48" s="1" t="s">
        <v>2</v>
      </c>
      <c r="U48" s="3">
        <v>3.5687883999999999</v>
      </c>
      <c r="V48" s="3">
        <v>6.1267595000000004</v>
      </c>
      <c r="W48" s="3">
        <v>5.8797727000000002</v>
      </c>
      <c r="X48" s="3">
        <v>0</v>
      </c>
      <c r="Y48" s="3">
        <v>7.0856798999999997</v>
      </c>
      <c r="Z48" s="3">
        <v>13.096830000000001</v>
      </c>
      <c r="AK48" s="12"/>
    </row>
    <row r="49" spans="1:37">
      <c r="A49" s="11" t="s">
        <v>41</v>
      </c>
      <c r="B49" s="1" t="s">
        <v>61</v>
      </c>
      <c r="C49" s="29"/>
      <c r="D49" s="29"/>
      <c r="G49" s="12"/>
      <c r="I49" s="26"/>
      <c r="J49" s="6" t="s">
        <v>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S49" s="24"/>
      <c r="T49" s="6" t="s">
        <v>3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K49" s="12"/>
    </row>
    <row r="50" spans="1:37" ht="15" thickBot="1">
      <c r="A50" s="11">
        <v>0.1</v>
      </c>
      <c r="B50" s="2">
        <v>100</v>
      </c>
      <c r="C50" s="4">
        <f>A50*B50</f>
        <v>10</v>
      </c>
      <c r="G50" s="12"/>
      <c r="I50" s="15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7"/>
    </row>
    <row r="51" spans="1:37">
      <c r="A51" s="11"/>
      <c r="G51" s="12"/>
    </row>
    <row r="52" spans="1:37" ht="15" thickBot="1">
      <c r="A52" s="11"/>
      <c r="G52" s="12"/>
    </row>
    <row r="53" spans="1:37" ht="21.5" thickBot="1">
      <c r="A53" s="27" t="s">
        <v>28</v>
      </c>
      <c r="B53" s="25"/>
      <c r="G53" s="12"/>
      <c r="H53" s="30" t="s">
        <v>76</v>
      </c>
      <c r="I53" s="31"/>
    </row>
    <row r="54" spans="1:37">
      <c r="A54" s="13" t="s">
        <v>0</v>
      </c>
      <c r="B54" s="2">
        <v>0</v>
      </c>
      <c r="G54" s="12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10"/>
    </row>
    <row r="55" spans="1:37">
      <c r="A55" s="13" t="s">
        <v>1</v>
      </c>
      <c r="B55" s="2">
        <v>12</v>
      </c>
      <c r="G55" s="12"/>
      <c r="H55" s="28" t="s">
        <v>43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AB55" s="12"/>
    </row>
    <row r="56" spans="1:37">
      <c r="A56" s="11" t="s">
        <v>2</v>
      </c>
      <c r="B56" s="2">
        <v>20</v>
      </c>
      <c r="G56" s="12"/>
      <c r="I56" s="1" t="s">
        <v>46</v>
      </c>
      <c r="J56" s="25" t="s">
        <v>45</v>
      </c>
      <c r="K56" s="25"/>
      <c r="L56" s="25"/>
      <c r="M56" s="25"/>
      <c r="N56" s="25" t="s">
        <v>47</v>
      </c>
      <c r="O56" s="25"/>
      <c r="P56" s="25"/>
      <c r="Q56" s="25"/>
      <c r="U56" s="1" t="s">
        <v>60</v>
      </c>
      <c r="W56" s="1" t="s">
        <v>53</v>
      </c>
      <c r="Y56" s="1" t="s">
        <v>66</v>
      </c>
      <c r="AB56" s="12"/>
    </row>
    <row r="57" spans="1:37">
      <c r="A57" s="13" t="s">
        <v>3</v>
      </c>
      <c r="B57" s="2">
        <v>0</v>
      </c>
      <c r="G57" s="12"/>
      <c r="I57" s="1" t="s">
        <v>48</v>
      </c>
      <c r="J57" s="6" t="s">
        <v>0</v>
      </c>
      <c r="K57" s="6" t="s">
        <v>1</v>
      </c>
      <c r="L57" s="1" t="s">
        <v>2</v>
      </c>
      <c r="M57" s="6" t="s">
        <v>3</v>
      </c>
      <c r="N57" s="6" t="s">
        <v>0</v>
      </c>
      <c r="O57" s="6" t="s">
        <v>1</v>
      </c>
      <c r="P57" s="1" t="s">
        <v>2</v>
      </c>
      <c r="Q57" s="6" t="s">
        <v>3</v>
      </c>
      <c r="R57" s="7"/>
      <c r="U57" s="4">
        <f>SUM(K16:K19)+SUM(K25:K28)+B17*(SUM(J7:J10)+SUM(O7:O10))+B16*SUM(J7:J10)</f>
        <v>955.49932944999989</v>
      </c>
      <c r="W57" s="4">
        <f>U57*B37</f>
        <v>14332.489941749998</v>
      </c>
      <c r="Y57" s="41">
        <f>C76*AG9+E76*AH9+C75*AG8+E75*AH8+C77*AG10+AI8*G75</f>
        <v>25000</v>
      </c>
      <c r="AB57" s="12"/>
    </row>
    <row r="58" spans="1:37">
      <c r="A58" s="11"/>
      <c r="G58" s="12"/>
      <c r="H58" s="1" t="s">
        <v>50</v>
      </c>
      <c r="I58" s="6" t="s">
        <v>20</v>
      </c>
      <c r="J58" s="1"/>
      <c r="K58" s="1"/>
      <c r="L58" s="1"/>
      <c r="M58" s="1"/>
      <c r="N58" s="1"/>
      <c r="O58" s="1"/>
      <c r="P58" s="1"/>
      <c r="Q58" s="1"/>
      <c r="AB58" s="12"/>
    </row>
    <row r="59" spans="1:37">
      <c r="A59" s="11"/>
      <c r="G59" s="20"/>
      <c r="H59" s="25" t="s">
        <v>49</v>
      </c>
      <c r="I59" s="1" t="s">
        <v>17</v>
      </c>
      <c r="J59" s="4">
        <f>B23*B15*(B63-B31+C50)*SUM(J7:N7)</f>
        <v>7097.5027068000009</v>
      </c>
      <c r="K59" s="4">
        <f>C24*B15*(B63-B31+C50)*SUM(J8:N8)</f>
        <v>9964.2280320000009</v>
      </c>
      <c r="L59" s="4">
        <f>D25*B15*(B63-B31+C50)*SUM(J9:N9)</f>
        <v>8470.4400000000023</v>
      </c>
      <c r="M59" s="4">
        <f>E26*B15*(B63-B31+C50)*SUM(J10:N10)</f>
        <v>3752.4267618200006</v>
      </c>
      <c r="N59" s="4">
        <f>B15*(C63-B31+C50)*(C23+D23+E23)*SUM(J7:N7)</f>
        <v>7097.5027068000009</v>
      </c>
      <c r="O59" s="4">
        <f>B15*(C63-B31+C50)*(B24+D24+E24)*SUM(J8:N8)</f>
        <v>12228.825311999999</v>
      </c>
      <c r="P59" s="4">
        <f>B15*(C63-B31+C50)*(B25+C25+E25)*SUM(J9:N9)</f>
        <v>10823.34</v>
      </c>
      <c r="Q59" s="4">
        <f>B15*(C63-B31+C50)*(B26+C26+D26)*SUM(J10:N10)</f>
        <v>4991.4355982699999</v>
      </c>
      <c r="R59" s="4">
        <f t="shared" ref="R59:R64" si="12">SUM(J59:Q59)</f>
        <v>64425.701117690005</v>
      </c>
      <c r="U59" s="1" t="s">
        <v>42</v>
      </c>
      <c r="AB59" s="12"/>
    </row>
    <row r="60" spans="1:37">
      <c r="A60" s="13" t="s">
        <v>29</v>
      </c>
      <c r="G60" s="20"/>
      <c r="H60" s="25"/>
      <c r="I60" s="1" t="s">
        <v>18</v>
      </c>
      <c r="J60" s="4">
        <f>B23*B16*(B64-B32+C50)*SUM(J7:N7)</f>
        <v>3548.7513534</v>
      </c>
      <c r="K60" s="4">
        <f>C24*B16*(B64-B32+C50)*SUM(J8:N8)</f>
        <v>4982.1140160000004</v>
      </c>
      <c r="L60" s="4">
        <f>D25*B16*(B64-B32+C50)*SUM(J9:N9)</f>
        <v>4235.22</v>
      </c>
      <c r="M60" s="4">
        <f>E26*B16*(B64-B32+C50)*SUM(J10:N10)</f>
        <v>1876.2133809100003</v>
      </c>
      <c r="N60" s="4">
        <f>B16*(C64-B32+C50)*(C23+D23+E23)*SUM(J7:N7)</f>
        <v>3656.2892732000005</v>
      </c>
      <c r="O60" s="4">
        <f>B16*(C64-B32+C50)*(B24+D24+E24)*SUM(J8:N8)</f>
        <v>6299.6978880000006</v>
      </c>
      <c r="P60" s="4">
        <f>B16*(C64-B32+C50)*(B25+C25+E25)*SUM(J9:N9)</f>
        <v>5575.66</v>
      </c>
      <c r="Q60" s="4">
        <f>B16*(C64-B32+C50)*(B26+C26+D26)*SUM(J10:N10)</f>
        <v>2571.34561123</v>
      </c>
      <c r="R60" s="4">
        <f t="shared" si="12"/>
        <v>32745.291522740001</v>
      </c>
      <c r="U60" s="5">
        <f>R65-Q86-AA86-W57-Y57</f>
        <v>130792.95170010498</v>
      </c>
      <c r="AB60" s="12"/>
      <c r="AD60" s="2" t="s">
        <v>63</v>
      </c>
    </row>
    <row r="61" spans="1:37">
      <c r="A61" s="13"/>
      <c r="B61" s="25" t="s">
        <v>30</v>
      </c>
      <c r="C61" s="25"/>
      <c r="G61" s="12"/>
      <c r="H61" s="25"/>
      <c r="I61" s="1" t="s">
        <v>19</v>
      </c>
      <c r="J61" s="4">
        <f>B23*B17*(B65-B33+C50)*SUM(J7:N7)</f>
        <v>8065.3439850000004</v>
      </c>
      <c r="K61" s="4">
        <f>C24*B17*(B65-B33+C50)*SUM(J8:N8)</f>
        <v>11322.986400000002</v>
      </c>
      <c r="L61" s="4">
        <f>D25*B17*(B65-B33+C50)*SUM(J9:N9)</f>
        <v>9625.5</v>
      </c>
      <c r="M61" s="4">
        <f>E26*B17*(B65-B33+C50)*SUM(J10:N10)</f>
        <v>4264.1213202499994</v>
      </c>
      <c r="N61" s="4">
        <f>B17*(C65-B33+C50)*(C23+D23+E23)*SUM(J7:N7)</f>
        <v>6989.9647870000008</v>
      </c>
      <c r="O61" s="4">
        <f>B17*(C65-B33+C50)*(B24+D24+E24)*SUM(J8:N8)</f>
        <v>12043.540079999999</v>
      </c>
      <c r="P61" s="4">
        <f>B17*(C65-B33+C50)*(B25+C25+E25)*SUM(J9:N9)</f>
        <v>10659.35</v>
      </c>
      <c r="Q61" s="4">
        <f>B17*(C65-B33+C50)*(B26+C26+D26)*SUM(J10:N10)</f>
        <v>4915.8077861749998</v>
      </c>
      <c r="R61" s="4">
        <f t="shared" si="12"/>
        <v>67886.614358425009</v>
      </c>
      <c r="AB61" s="12"/>
    </row>
    <row r="62" spans="1:37">
      <c r="A62" s="11"/>
      <c r="B62" s="6" t="s">
        <v>31</v>
      </c>
      <c r="C62" s="6" t="s">
        <v>32</v>
      </c>
      <c r="G62" s="12"/>
      <c r="H62" s="25" t="s">
        <v>44</v>
      </c>
      <c r="I62" s="1" t="s">
        <v>17</v>
      </c>
      <c r="J62" s="4">
        <f>B23*B15*(B63-B69-B31+C50)*O7</f>
        <v>0</v>
      </c>
      <c r="K62" s="4">
        <f>C24*B15*(B63-B69-B31+C50)*O8</f>
        <v>0</v>
      </c>
      <c r="L62" s="4">
        <f>D25*B15*(B63-B69-B31+C50)*O9</f>
        <v>736.56000000000017</v>
      </c>
      <c r="M62" s="4">
        <f>E26*B15*(B63-B69-B31+C50)*O10</f>
        <v>0</v>
      </c>
      <c r="N62" s="4">
        <f>B15*(C63-B69-B31+C50)*O7*(C23+D23+E23)</f>
        <v>0</v>
      </c>
      <c r="O62" s="4">
        <f>B15*(C63-B69-B31+C50)*O8*(B24+D24+E24)</f>
        <v>0</v>
      </c>
      <c r="P62" s="4">
        <f>B15*(C63-B69-B31+C50)*O9*(B25+C25+E25)</f>
        <v>1254.8799999999999</v>
      </c>
      <c r="Q62" s="4">
        <f>B15*(C63-B69-B31+C50)*O10*(B26+C26+D26)</f>
        <v>0</v>
      </c>
      <c r="R62" s="4">
        <f t="shared" si="12"/>
        <v>1991.44</v>
      </c>
      <c r="AB62" s="12"/>
    </row>
    <row r="63" spans="1:37">
      <c r="A63" s="11" t="s">
        <v>17</v>
      </c>
      <c r="B63" s="7">
        <v>50</v>
      </c>
      <c r="C63" s="7">
        <v>70</v>
      </c>
      <c r="G63" s="12"/>
      <c r="H63" s="25"/>
      <c r="I63" s="1" t="s">
        <v>18</v>
      </c>
      <c r="J63" s="4">
        <f>B23*B16*(B64-B32+C50)*O7</f>
        <v>0</v>
      </c>
      <c r="K63" s="4">
        <f>C24*B16*(B64-B32+C50)*O8</f>
        <v>0</v>
      </c>
      <c r="L63" s="4">
        <f>D25*B16*(B64-B32+C50)*O9</f>
        <v>736.56000000000006</v>
      </c>
      <c r="M63" s="4">
        <f>E26*B16*(B64-B32+C50)*O10</f>
        <v>0</v>
      </c>
      <c r="N63" s="4">
        <f>B16*(C64-B32+C50)*(C23+D23+E23)*O7</f>
        <v>0</v>
      </c>
      <c r="O63" s="4">
        <f>B16*(C64-B32+C50)*(B24+D24+E24)*O8</f>
        <v>0</v>
      </c>
      <c r="P63" s="4">
        <f>B16*(C64-B32+C50)*(B25+C25+E25)*O9</f>
        <v>969.68</v>
      </c>
      <c r="Q63" s="4">
        <f>B16*(C64-B32+C50)*(B26+C26+D26)*O10</f>
        <v>0</v>
      </c>
      <c r="R63" s="4">
        <f t="shared" si="12"/>
        <v>1706.24</v>
      </c>
      <c r="AB63" s="12"/>
    </row>
    <row r="64" spans="1:37">
      <c r="A64" s="11" t="s">
        <v>18</v>
      </c>
      <c r="B64" s="2">
        <v>70</v>
      </c>
      <c r="C64" s="2">
        <v>100</v>
      </c>
      <c r="G64" s="12"/>
      <c r="H64" s="25"/>
      <c r="I64" s="1" t="s">
        <v>19</v>
      </c>
      <c r="J64" s="4">
        <f>B23*B17*(B65-B33+C50)*O7</f>
        <v>0</v>
      </c>
      <c r="K64" s="4">
        <f>C24*B17*(B65-B33+C50)*O8</f>
        <v>0</v>
      </c>
      <c r="L64" s="4">
        <f>D25*B17*(B65-B33+C50)*O9</f>
        <v>1674</v>
      </c>
      <c r="M64" s="4">
        <f>E26*B17*(B65-B33+C50)*O10</f>
        <v>0</v>
      </c>
      <c r="N64" s="4">
        <f>B17*(C65-B33+C50)*(C23+D23+E23)*O7</f>
        <v>0</v>
      </c>
      <c r="O64" s="4">
        <f>B17*(C65-B33+C50)*(B24+D24+E24)*O8</f>
        <v>0</v>
      </c>
      <c r="P64" s="4">
        <f>B17*(C65-B33+C50)*(B25+C25+E25)*O9</f>
        <v>1853.8</v>
      </c>
      <c r="Q64" s="4">
        <f>B17*(C65-B33+C50)*(B26+C26+D26)*O10</f>
        <v>0</v>
      </c>
      <c r="R64" s="4">
        <f t="shared" si="12"/>
        <v>3527.8</v>
      </c>
      <c r="AB64" s="12"/>
    </row>
    <row r="65" spans="1:28">
      <c r="A65" s="11" t="s">
        <v>19</v>
      </c>
      <c r="B65" s="2">
        <v>120</v>
      </c>
      <c r="C65" s="2">
        <v>150</v>
      </c>
      <c r="G65" s="12"/>
      <c r="J65" s="4">
        <f>SUM(J59:J64)</f>
        <v>18711.5980452</v>
      </c>
      <c r="K65" s="4">
        <f t="shared" ref="K65:P65" si="13">SUM(K59:K64)</f>
        <v>26269.328448000004</v>
      </c>
      <c r="L65" s="4">
        <f t="shared" si="13"/>
        <v>25478.280000000006</v>
      </c>
      <c r="M65" s="4">
        <f t="shared" si="13"/>
        <v>9892.7614629800009</v>
      </c>
      <c r="N65" s="4">
        <f>SUM(N59:N64)</f>
        <v>17743.756767000003</v>
      </c>
      <c r="O65" s="4">
        <f t="shared" si="13"/>
        <v>30572.063279999998</v>
      </c>
      <c r="P65" s="4">
        <f t="shared" si="13"/>
        <v>31136.71</v>
      </c>
      <c r="Q65" s="4">
        <f>SUM(Q59:Q64)</f>
        <v>12478.588995675</v>
      </c>
      <c r="R65" s="4">
        <f>SUM(J59:Q64)</f>
        <v>172283.086998855</v>
      </c>
      <c r="AB65" s="12"/>
    </row>
    <row r="66" spans="1:28">
      <c r="A66" s="11"/>
      <c r="G66" s="12"/>
      <c r="AB66" s="12"/>
    </row>
    <row r="67" spans="1:28">
      <c r="A67" s="11"/>
      <c r="G67" s="12"/>
      <c r="I67" s="28" t="s">
        <v>51</v>
      </c>
      <c r="J67" s="28"/>
      <c r="K67" s="28"/>
      <c r="L67" s="28"/>
      <c r="M67" s="28"/>
      <c r="N67" s="28"/>
      <c r="O67" s="28"/>
      <c r="P67" s="28"/>
      <c r="Q67" s="28"/>
      <c r="S67" s="28" t="s">
        <v>52</v>
      </c>
      <c r="T67" s="28"/>
      <c r="U67" s="28"/>
      <c r="V67" s="28"/>
      <c r="W67" s="28"/>
      <c r="X67" s="28"/>
      <c r="Y67" s="28"/>
      <c r="Z67" s="28"/>
      <c r="AA67" s="28"/>
      <c r="AB67" s="12"/>
    </row>
    <row r="68" spans="1:28">
      <c r="A68" s="26" t="s">
        <v>55</v>
      </c>
      <c r="B68" s="24"/>
      <c r="G68" s="12"/>
      <c r="I68" s="1" t="s">
        <v>12</v>
      </c>
      <c r="J68" s="1" t="s">
        <v>13</v>
      </c>
      <c r="K68" s="25" t="s">
        <v>14</v>
      </c>
      <c r="L68" s="25"/>
      <c r="M68" s="25"/>
      <c r="N68" s="25"/>
      <c r="O68" s="25"/>
      <c r="P68" s="25"/>
      <c r="S68" s="1" t="s">
        <v>12</v>
      </c>
      <c r="T68" s="1" t="s">
        <v>13</v>
      </c>
      <c r="U68" s="25" t="s">
        <v>14</v>
      </c>
      <c r="V68" s="25"/>
      <c r="W68" s="25"/>
      <c r="X68" s="25"/>
      <c r="Y68" s="25"/>
      <c r="Z68" s="25"/>
      <c r="AB68" s="12"/>
    </row>
    <row r="69" spans="1:28" ht="15" customHeight="1">
      <c r="A69" s="21" t="s">
        <v>33</v>
      </c>
      <c r="B69" s="2">
        <v>20</v>
      </c>
      <c r="G69" s="12"/>
      <c r="I69" s="1"/>
      <c r="J69" s="1"/>
      <c r="K69" s="1" t="s">
        <v>4</v>
      </c>
      <c r="L69" s="1" t="s">
        <v>5</v>
      </c>
      <c r="M69" s="1" t="s">
        <v>6</v>
      </c>
      <c r="N69" s="1" t="s">
        <v>7</v>
      </c>
      <c r="O69" s="1" t="s">
        <v>8</v>
      </c>
      <c r="P69" s="1" t="s">
        <v>9</v>
      </c>
      <c r="S69" s="1"/>
      <c r="T69" s="1"/>
      <c r="U69" s="1" t="s">
        <v>4</v>
      </c>
      <c r="V69" s="1" t="s">
        <v>5</v>
      </c>
      <c r="W69" s="1" t="s">
        <v>6</v>
      </c>
      <c r="X69" s="1" t="s">
        <v>7</v>
      </c>
      <c r="Y69" s="1" t="s">
        <v>8</v>
      </c>
      <c r="Z69" s="1" t="s">
        <v>9</v>
      </c>
      <c r="AB69" s="12"/>
    </row>
    <row r="70" spans="1:28" ht="14.5" customHeight="1">
      <c r="A70" s="21"/>
      <c r="G70" s="12"/>
      <c r="I70" s="24" t="s">
        <v>0</v>
      </c>
      <c r="J70" s="6" t="s">
        <v>0</v>
      </c>
      <c r="K70" s="4">
        <f>K34*B42</f>
        <v>0</v>
      </c>
      <c r="L70" s="4">
        <f>L34*B42</f>
        <v>0</v>
      </c>
      <c r="M70" s="4">
        <f>M34*B42</f>
        <v>0</v>
      </c>
      <c r="N70" s="4">
        <f>N34*B42</f>
        <v>0</v>
      </c>
      <c r="O70" s="4">
        <f>O34*B42</f>
        <v>0</v>
      </c>
      <c r="P70" s="4">
        <f>P34*B42</f>
        <v>0</v>
      </c>
      <c r="Q70" s="4">
        <f>SUM(K70:P70)</f>
        <v>0</v>
      </c>
      <c r="S70" s="24" t="s">
        <v>0</v>
      </c>
      <c r="T70" s="6" t="s">
        <v>0</v>
      </c>
      <c r="U70" s="4">
        <f>U34*B42</f>
        <v>0</v>
      </c>
      <c r="V70" s="4">
        <f>V34*B42</f>
        <v>0</v>
      </c>
      <c r="W70" s="4">
        <f>W34*B42</f>
        <v>0</v>
      </c>
      <c r="X70" s="4">
        <f>X34*B42</f>
        <v>0</v>
      </c>
      <c r="Y70" s="4">
        <f>Y34*B42</f>
        <v>0</v>
      </c>
      <c r="Z70" s="4">
        <f>Z34*B42</f>
        <v>0</v>
      </c>
      <c r="AA70" s="4">
        <f>SUM(U70:Z70)</f>
        <v>0</v>
      </c>
      <c r="AB70" s="12"/>
    </row>
    <row r="71" spans="1:28">
      <c r="A71" s="14"/>
      <c r="G71" s="12"/>
      <c r="I71" s="24"/>
      <c r="J71" s="6" t="s">
        <v>1</v>
      </c>
      <c r="K71" s="4">
        <f>K35*C42</f>
        <v>0</v>
      </c>
      <c r="L71" s="4">
        <f>L35*C42</f>
        <v>0</v>
      </c>
      <c r="M71" s="4">
        <f>M35*C42</f>
        <v>0</v>
      </c>
      <c r="N71" s="4">
        <f>N35*C42</f>
        <v>0</v>
      </c>
      <c r="O71" s="4">
        <f>O35*C42</f>
        <v>0</v>
      </c>
      <c r="P71" s="4">
        <f>P35*C42</f>
        <v>0</v>
      </c>
      <c r="Q71" s="4">
        <f t="shared" ref="Q71:Q85" si="14">SUM(K71:P71)</f>
        <v>0</v>
      </c>
      <c r="S71" s="24"/>
      <c r="T71" s="6" t="s">
        <v>1</v>
      </c>
      <c r="U71" s="4">
        <f>U35*C42</f>
        <v>72.385053999999997</v>
      </c>
      <c r="V71" s="4">
        <f>V35*C42</f>
        <v>191.50410399999998</v>
      </c>
      <c r="W71" s="4">
        <f>W35*C42</f>
        <v>165.28734</v>
      </c>
      <c r="X71" s="4">
        <f>X35*C42</f>
        <v>234.15082000000001</v>
      </c>
      <c r="Y71" s="4">
        <f>Y35*C42</f>
        <v>226.02959999999999</v>
      </c>
      <c r="Z71" s="4">
        <f>Z35*C42</f>
        <v>217.69141999999999</v>
      </c>
      <c r="AA71" s="4">
        <f t="shared" ref="AA71:AA85" si="15">SUM(U71:Z71)</f>
        <v>1107.0483379999998</v>
      </c>
      <c r="AB71" s="12"/>
    </row>
    <row r="72" spans="1:28">
      <c r="A72" s="27" t="s">
        <v>69</v>
      </c>
      <c r="B72" s="25"/>
      <c r="C72" s="1"/>
      <c r="G72" s="12"/>
      <c r="I72" s="24"/>
      <c r="J72" s="1" t="s">
        <v>2</v>
      </c>
      <c r="K72" s="4">
        <f>K36*D42</f>
        <v>0</v>
      </c>
      <c r="L72" s="4">
        <f>L36*D42</f>
        <v>0</v>
      </c>
      <c r="M72" s="4">
        <f>M36*D42</f>
        <v>0</v>
      </c>
      <c r="N72" s="4">
        <f>N36*D42</f>
        <v>0</v>
      </c>
      <c r="O72" s="4">
        <f>O36*D42</f>
        <v>0</v>
      </c>
      <c r="P72" s="4">
        <f>P36*D42</f>
        <v>0</v>
      </c>
      <c r="Q72" s="4">
        <f>SUM(K72:P72)*D42</f>
        <v>0</v>
      </c>
      <c r="S72" s="24"/>
      <c r="T72" s="1" t="s">
        <v>2</v>
      </c>
      <c r="U72" s="4">
        <f>U36*D42</f>
        <v>65.598941999999994</v>
      </c>
      <c r="V72" s="4">
        <f>V36*D42</f>
        <v>0</v>
      </c>
      <c r="W72" s="4">
        <f>W36*D42</f>
        <v>66.127217999999999</v>
      </c>
      <c r="X72" s="4">
        <f>X36*D42</f>
        <v>0</v>
      </c>
      <c r="Y72" s="4">
        <f>Y36*D42</f>
        <v>0</v>
      </c>
      <c r="Z72" s="4">
        <f>Z36*D42</f>
        <v>0</v>
      </c>
      <c r="AA72" s="4">
        <f t="shared" si="15"/>
        <v>131.72615999999999</v>
      </c>
      <c r="AB72" s="12"/>
    </row>
    <row r="73" spans="1:28">
      <c r="A73" s="11" t="s">
        <v>70</v>
      </c>
      <c r="B73" s="25" t="s">
        <v>72</v>
      </c>
      <c r="C73" s="25"/>
      <c r="D73" s="25" t="s">
        <v>65</v>
      </c>
      <c r="E73" s="25"/>
      <c r="F73" s="25" t="s">
        <v>79</v>
      </c>
      <c r="G73" s="38"/>
      <c r="I73" s="24"/>
      <c r="J73" s="6" t="s">
        <v>3</v>
      </c>
      <c r="K73" s="4">
        <f>K37*E42</f>
        <v>0</v>
      </c>
      <c r="L73" s="4">
        <f>L37*E42</f>
        <v>0</v>
      </c>
      <c r="M73" s="4">
        <f>M37*E42</f>
        <v>0</v>
      </c>
      <c r="N73" s="4">
        <f>N37*E42</f>
        <v>0</v>
      </c>
      <c r="O73" s="4">
        <f>O37*E42</f>
        <v>0</v>
      </c>
      <c r="P73" s="4">
        <f>P37*E42</f>
        <v>0</v>
      </c>
      <c r="Q73" s="4">
        <f t="shared" si="14"/>
        <v>0</v>
      </c>
      <c r="S73" s="24"/>
      <c r="T73" s="6" t="s">
        <v>3</v>
      </c>
      <c r="U73" s="4">
        <f>U37*E42</f>
        <v>0</v>
      </c>
      <c r="V73" s="4">
        <f>V37*E42</f>
        <v>0</v>
      </c>
      <c r="W73" s="4">
        <f>W37*E42</f>
        <v>0</v>
      </c>
      <c r="X73" s="4">
        <f>X37*E42</f>
        <v>0</v>
      </c>
      <c r="Y73" s="4">
        <f>Y37*E42</f>
        <v>0</v>
      </c>
      <c r="Z73" s="4">
        <f>Z37*E42</f>
        <v>0</v>
      </c>
      <c r="AA73" s="4">
        <f t="shared" si="15"/>
        <v>0</v>
      </c>
      <c r="AB73" s="12"/>
    </row>
    <row r="74" spans="1:28">
      <c r="A74" s="14"/>
      <c r="B74" s="1" t="s">
        <v>71</v>
      </c>
      <c r="C74" s="1" t="s">
        <v>73</v>
      </c>
      <c r="D74" s="1" t="s">
        <v>71</v>
      </c>
      <c r="E74" s="1" t="s">
        <v>73</v>
      </c>
      <c r="F74" s="1" t="s">
        <v>71</v>
      </c>
      <c r="G74" s="45" t="s">
        <v>73</v>
      </c>
      <c r="I74" s="24" t="s">
        <v>1</v>
      </c>
      <c r="J74" s="6" t="s">
        <v>0</v>
      </c>
      <c r="K74" s="4">
        <f>K38*B43</f>
        <v>0</v>
      </c>
      <c r="L74" s="4">
        <f>L38*B43</f>
        <v>0</v>
      </c>
      <c r="M74" s="4">
        <f>M38*B43</f>
        <v>0</v>
      </c>
      <c r="N74" s="4">
        <f>N38*B43</f>
        <v>0</v>
      </c>
      <c r="O74" s="4">
        <f>O38*B43</f>
        <v>0</v>
      </c>
      <c r="P74" s="4">
        <f>P38*B43</f>
        <v>0</v>
      </c>
      <c r="Q74" s="4">
        <f t="shared" si="14"/>
        <v>0</v>
      </c>
      <c r="S74" s="24" t="s">
        <v>1</v>
      </c>
      <c r="T74" s="6" t="s">
        <v>0</v>
      </c>
      <c r="U74" s="4">
        <f>U38*B43</f>
        <v>0</v>
      </c>
      <c r="V74" s="4">
        <f>V38*B43</f>
        <v>0</v>
      </c>
      <c r="W74" s="4">
        <f>W38*B43</f>
        <v>0</v>
      </c>
      <c r="X74" s="4">
        <f>X38*B43</f>
        <v>0</v>
      </c>
      <c r="Y74" s="4">
        <f>Y38*B43</f>
        <v>0</v>
      </c>
      <c r="Z74" s="4">
        <f>Z38*B43</f>
        <v>0</v>
      </c>
      <c r="AA74" s="4">
        <f t="shared" si="15"/>
        <v>0</v>
      </c>
      <c r="AB74" s="12"/>
    </row>
    <row r="75" spans="1:28">
      <c r="A75" s="13" t="s">
        <v>1</v>
      </c>
      <c r="B75" s="2">
        <v>5</v>
      </c>
      <c r="C75" s="2">
        <v>20000</v>
      </c>
      <c r="D75" s="2">
        <v>5</v>
      </c>
      <c r="E75" s="2">
        <v>5000</v>
      </c>
      <c r="F75" s="2">
        <v>6</v>
      </c>
      <c r="G75" s="44">
        <v>25000</v>
      </c>
      <c r="I75" s="24"/>
      <c r="J75" s="6" t="s">
        <v>1</v>
      </c>
      <c r="K75" s="4">
        <f>K39*C43</f>
        <v>0</v>
      </c>
      <c r="L75" s="4">
        <f>L39*C43</f>
        <v>0</v>
      </c>
      <c r="M75" s="4">
        <f>M39*C43</f>
        <v>0</v>
      </c>
      <c r="N75" s="4">
        <f>N39*C43</f>
        <v>0</v>
      </c>
      <c r="O75" s="4">
        <f>O39*C43</f>
        <v>0</v>
      </c>
      <c r="P75" s="4">
        <f>P39*C43</f>
        <v>0</v>
      </c>
      <c r="Q75" s="4">
        <f t="shared" si="14"/>
        <v>0</v>
      </c>
      <c r="S75" s="24"/>
      <c r="T75" s="6" t="s">
        <v>1</v>
      </c>
      <c r="U75" s="4">
        <f>U39*C43</f>
        <v>0</v>
      </c>
      <c r="V75" s="4">
        <f>V39*C43</f>
        <v>0</v>
      </c>
      <c r="W75" s="4">
        <f>W39*C43</f>
        <v>0</v>
      </c>
      <c r="X75" s="4">
        <f>X39*C43</f>
        <v>0</v>
      </c>
      <c r="Y75" s="4">
        <f>Y39*C43</f>
        <v>0</v>
      </c>
      <c r="Z75" s="4">
        <f>Z39*C43</f>
        <v>0</v>
      </c>
      <c r="AA75" s="4">
        <f t="shared" si="15"/>
        <v>0</v>
      </c>
      <c r="AB75" s="12"/>
    </row>
    <row r="76" spans="1:28">
      <c r="A76" s="11" t="s">
        <v>2</v>
      </c>
      <c r="B76" s="2">
        <v>5</v>
      </c>
      <c r="C76" s="2">
        <v>18000</v>
      </c>
      <c r="D76" s="2">
        <v>5</v>
      </c>
      <c r="E76" s="2">
        <v>8000</v>
      </c>
      <c r="F76" s="2">
        <v>-5</v>
      </c>
      <c r="G76" s="44"/>
      <c r="I76" s="24"/>
      <c r="J76" s="1" t="s">
        <v>2</v>
      </c>
      <c r="K76" s="4">
        <f>K40*D43</f>
        <v>0</v>
      </c>
      <c r="L76" s="4">
        <f>L40*D43</f>
        <v>0</v>
      </c>
      <c r="M76" s="4">
        <f>M40*D43</f>
        <v>0</v>
      </c>
      <c r="N76" s="4">
        <f>N40*D43</f>
        <v>0</v>
      </c>
      <c r="O76" s="4">
        <f>O40*D43</f>
        <v>0</v>
      </c>
      <c r="P76" s="4">
        <f>P40*D43</f>
        <v>0</v>
      </c>
      <c r="Q76" s="4">
        <f t="shared" si="14"/>
        <v>0</v>
      </c>
      <c r="S76" s="24"/>
      <c r="T76" s="1" t="s">
        <v>2</v>
      </c>
      <c r="U76" s="4">
        <f>U40*D43</f>
        <v>0</v>
      </c>
      <c r="V76" s="4">
        <f>V40*D43</f>
        <v>0</v>
      </c>
      <c r="W76" s="4">
        <f>W40*D43</f>
        <v>0</v>
      </c>
      <c r="X76" s="4">
        <f>X40*D43</f>
        <v>0</v>
      </c>
      <c r="Y76" s="4">
        <f>Y40*D43</f>
        <v>0</v>
      </c>
      <c r="Z76" s="4">
        <f>Z40*D43</f>
        <v>0</v>
      </c>
      <c r="AA76" s="4">
        <f t="shared" si="15"/>
        <v>0</v>
      </c>
      <c r="AB76" s="12"/>
    </row>
    <row r="77" spans="1:28">
      <c r="A77" s="13" t="s">
        <v>3</v>
      </c>
      <c r="B77" s="2">
        <v>5</v>
      </c>
      <c r="C77" s="2">
        <v>19000</v>
      </c>
      <c r="G77" s="12"/>
      <c r="I77" s="24"/>
      <c r="J77" s="6" t="s">
        <v>3</v>
      </c>
      <c r="K77" s="4">
        <f>K41*E43</f>
        <v>0</v>
      </c>
      <c r="L77" s="4">
        <f>L41*E43</f>
        <v>0</v>
      </c>
      <c r="M77" s="4">
        <f>M41*E43</f>
        <v>0</v>
      </c>
      <c r="N77" s="4">
        <f>N41*E43</f>
        <v>0</v>
      </c>
      <c r="O77" s="4">
        <f>O41*E43</f>
        <v>0</v>
      </c>
      <c r="P77" s="4">
        <f>P41*E43</f>
        <v>0</v>
      </c>
      <c r="Q77" s="4">
        <f t="shared" si="14"/>
        <v>0</v>
      </c>
      <c r="S77" s="24"/>
      <c r="T77" s="6" t="s">
        <v>3</v>
      </c>
      <c r="U77" s="4">
        <f>U41*E43</f>
        <v>0</v>
      </c>
      <c r="V77" s="4">
        <f>V41*E43</f>
        <v>0</v>
      </c>
      <c r="W77" s="4">
        <f>W41*E43</f>
        <v>0</v>
      </c>
      <c r="X77" s="4">
        <f>X41*E43</f>
        <v>0</v>
      </c>
      <c r="Y77" s="4">
        <f>Y41*E43</f>
        <v>0</v>
      </c>
      <c r="Z77" s="4">
        <f>Z41*E43</f>
        <v>0</v>
      </c>
      <c r="AA77" s="4">
        <f t="shared" si="15"/>
        <v>0</v>
      </c>
      <c r="AB77" s="12"/>
    </row>
    <row r="78" spans="1:28" ht="15" thickBot="1">
      <c r="A78" s="15"/>
      <c r="B78" s="16"/>
      <c r="C78" s="16"/>
      <c r="D78" s="16"/>
      <c r="E78" s="16"/>
      <c r="F78" s="16"/>
      <c r="G78" s="17"/>
      <c r="I78" s="25" t="s">
        <v>2</v>
      </c>
      <c r="J78" s="6" t="s">
        <v>0</v>
      </c>
      <c r="K78" s="4">
        <f>K42*B44</f>
        <v>0</v>
      </c>
      <c r="L78" s="4">
        <f>L42*B44</f>
        <v>0</v>
      </c>
      <c r="M78" s="4">
        <f>M42*B44</f>
        <v>0</v>
      </c>
      <c r="N78" s="4">
        <f>N42*B44</f>
        <v>0</v>
      </c>
      <c r="O78" s="4">
        <f>O42*B44</f>
        <v>0</v>
      </c>
      <c r="P78" s="4">
        <f>P42*B44</f>
        <v>0</v>
      </c>
      <c r="Q78" s="4">
        <f t="shared" si="14"/>
        <v>0</v>
      </c>
      <c r="S78" s="25" t="s">
        <v>2</v>
      </c>
      <c r="T78" s="6" t="s">
        <v>0</v>
      </c>
      <c r="U78" s="4">
        <f>U42*B44</f>
        <v>0</v>
      </c>
      <c r="V78" s="4">
        <f>V42*B44</f>
        <v>0</v>
      </c>
      <c r="W78" s="4">
        <f>W42*B44</f>
        <v>0</v>
      </c>
      <c r="X78" s="4">
        <f>X42*B44</f>
        <v>0</v>
      </c>
      <c r="Y78" s="4">
        <f>Y42*B44</f>
        <v>0</v>
      </c>
      <c r="Z78" s="4">
        <f>Z42*B44</f>
        <v>0</v>
      </c>
      <c r="AA78" s="4">
        <f>SUM(U78:Z78)</f>
        <v>0</v>
      </c>
      <c r="AB78" s="12"/>
    </row>
    <row r="79" spans="1:28">
      <c r="H79" s="14"/>
      <c r="I79" s="25"/>
      <c r="J79" s="6" t="s">
        <v>1</v>
      </c>
      <c r="K79" s="4">
        <f>K43*C44</f>
        <v>0</v>
      </c>
      <c r="L79" s="4">
        <f>L43*C44</f>
        <v>0</v>
      </c>
      <c r="M79" s="4">
        <f>M43*C44</f>
        <v>0</v>
      </c>
      <c r="N79" s="4">
        <f>N43*C44</f>
        <v>24.925096499999999</v>
      </c>
      <c r="O79" s="4">
        <f>O43*C44</f>
        <v>0</v>
      </c>
      <c r="P79" s="4">
        <f>P43*C44</f>
        <v>0</v>
      </c>
      <c r="Q79" s="4">
        <f t="shared" si="14"/>
        <v>24.925096499999999</v>
      </c>
      <c r="S79" s="25"/>
      <c r="T79" s="6" t="s">
        <v>1</v>
      </c>
      <c r="U79" s="4">
        <f>U43*C44</f>
        <v>0</v>
      </c>
      <c r="V79" s="4">
        <f>V43*C44</f>
        <v>0</v>
      </c>
      <c r="W79" s="4">
        <f>W43*C44</f>
        <v>0</v>
      </c>
      <c r="X79" s="4">
        <f>X43*C44</f>
        <v>0</v>
      </c>
      <c r="Y79" s="4">
        <f>Y43*C44</f>
        <v>0</v>
      </c>
      <c r="Z79" s="4">
        <f>Z43*C44</f>
        <v>0</v>
      </c>
      <c r="AA79" s="4">
        <f t="shared" si="15"/>
        <v>0</v>
      </c>
      <c r="AB79" s="12"/>
    </row>
    <row r="80" spans="1:28">
      <c r="H80" s="14"/>
      <c r="I80" s="25"/>
      <c r="J80" s="1" t="s">
        <v>2</v>
      </c>
      <c r="K80" s="4">
        <f>K44*D44</f>
        <v>0</v>
      </c>
      <c r="L80" s="4">
        <f>L44*D44</f>
        <v>0</v>
      </c>
      <c r="M80" s="4">
        <f>M44*D44</f>
        <v>0</v>
      </c>
      <c r="N80" s="4">
        <f>N44*D44</f>
        <v>0</v>
      </c>
      <c r="O80" s="4">
        <f>O44*D44</f>
        <v>0</v>
      </c>
      <c r="P80" s="4">
        <f>P44*D44</f>
        <v>0</v>
      </c>
      <c r="Q80" s="4">
        <f t="shared" si="14"/>
        <v>0</v>
      </c>
      <c r="S80" s="25"/>
      <c r="T80" s="1" t="s">
        <v>2</v>
      </c>
      <c r="U80" s="4">
        <f>U44*D44</f>
        <v>0</v>
      </c>
      <c r="V80" s="4">
        <f>V44*D44</f>
        <v>0</v>
      </c>
      <c r="W80" s="4">
        <f>W44*D44</f>
        <v>0</v>
      </c>
      <c r="X80" s="4">
        <f>X44*D44</f>
        <v>0</v>
      </c>
      <c r="Y80" s="4">
        <f>Y44*D44</f>
        <v>0</v>
      </c>
      <c r="Z80" s="4">
        <f>Z44*D44</f>
        <v>0</v>
      </c>
      <c r="AA80" s="4">
        <f t="shared" si="15"/>
        <v>0</v>
      </c>
      <c r="AB80" s="12"/>
    </row>
    <row r="81" spans="8:28">
      <c r="H81" s="14"/>
      <c r="I81" s="25"/>
      <c r="J81" s="6" t="s">
        <v>3</v>
      </c>
      <c r="K81" s="4">
        <f>K45*E44</f>
        <v>0</v>
      </c>
      <c r="L81" s="4">
        <f>L45*E44</f>
        <v>0</v>
      </c>
      <c r="M81" s="4">
        <f>M45*E44</f>
        <v>0</v>
      </c>
      <c r="N81" s="4">
        <f>N45*E44</f>
        <v>0</v>
      </c>
      <c r="O81" s="4">
        <f>O45*E44</f>
        <v>0</v>
      </c>
      <c r="P81" s="4">
        <f>P45*E44</f>
        <v>0</v>
      </c>
      <c r="Q81" s="4">
        <f t="shared" si="14"/>
        <v>0</v>
      </c>
      <c r="S81" s="25"/>
      <c r="T81" s="6" t="s">
        <v>3</v>
      </c>
      <c r="U81" s="4">
        <f>U45*E44</f>
        <v>0</v>
      </c>
      <c r="V81" s="4">
        <f>V45*E44</f>
        <v>0</v>
      </c>
      <c r="W81" s="4">
        <f>W45*E44</f>
        <v>0</v>
      </c>
      <c r="X81" s="4">
        <f>X45*E44</f>
        <v>0</v>
      </c>
      <c r="Y81" s="4">
        <f>Y45*E44</f>
        <v>0</v>
      </c>
      <c r="Z81" s="4">
        <f>Z45*E44</f>
        <v>0</v>
      </c>
      <c r="AA81" s="4">
        <f t="shared" si="15"/>
        <v>0</v>
      </c>
      <c r="AB81" s="12"/>
    </row>
    <row r="82" spans="8:28">
      <c r="H82" s="14"/>
      <c r="I82" s="24" t="s">
        <v>3</v>
      </c>
      <c r="J82" s="6" t="s">
        <v>0</v>
      </c>
      <c r="K82" s="4">
        <f>K46*B45</f>
        <v>0</v>
      </c>
      <c r="L82" s="4">
        <f>L46*B45</f>
        <v>0</v>
      </c>
      <c r="M82" s="4">
        <f>M46*B45</f>
        <v>0</v>
      </c>
      <c r="N82" s="4">
        <f>N46*B45</f>
        <v>0</v>
      </c>
      <c r="O82" s="4">
        <f>O46*B45</f>
        <v>0</v>
      </c>
      <c r="P82" s="4">
        <f>P46*B45</f>
        <v>0</v>
      </c>
      <c r="Q82" s="4">
        <f>SUM(K82:P82)</f>
        <v>0</v>
      </c>
      <c r="S82" s="24" t="s">
        <v>3</v>
      </c>
      <c r="T82" s="6" t="s">
        <v>0</v>
      </c>
      <c r="U82" s="4">
        <f>U46*B45</f>
        <v>0</v>
      </c>
      <c r="V82" s="4">
        <f>V46*B45</f>
        <v>0</v>
      </c>
      <c r="W82" s="4">
        <f>W46*B45</f>
        <v>0</v>
      </c>
      <c r="X82" s="4">
        <f>X46*B45</f>
        <v>0</v>
      </c>
      <c r="Y82" s="4">
        <f>Y46*B45</f>
        <v>0</v>
      </c>
      <c r="Z82" s="4">
        <f>Z46*B45</f>
        <v>0</v>
      </c>
      <c r="AA82" s="4">
        <f t="shared" si="15"/>
        <v>0</v>
      </c>
      <c r="AB82" s="12"/>
    </row>
    <row r="83" spans="8:28">
      <c r="H83" s="14"/>
      <c r="I83" s="24"/>
      <c r="J83" s="6" t="s">
        <v>1</v>
      </c>
      <c r="K83" s="4">
        <f>K47*C45</f>
        <v>0</v>
      </c>
      <c r="L83" s="4">
        <f>L47*C45</f>
        <v>0</v>
      </c>
      <c r="M83" s="4">
        <f>M47*C45</f>
        <v>0</v>
      </c>
      <c r="N83" s="4">
        <f>N47*C45</f>
        <v>0</v>
      </c>
      <c r="O83" s="4">
        <f>O47*C45</f>
        <v>0</v>
      </c>
      <c r="P83" s="4">
        <f>P47*C45</f>
        <v>0</v>
      </c>
      <c r="Q83" s="4">
        <f t="shared" si="14"/>
        <v>0</v>
      </c>
      <c r="S83" s="24"/>
      <c r="T83" s="6" t="s">
        <v>1</v>
      </c>
      <c r="U83" s="4">
        <f>U47*C45</f>
        <v>0</v>
      </c>
      <c r="V83" s="4">
        <f>V47*C45</f>
        <v>0</v>
      </c>
      <c r="W83" s="4">
        <f>W47*C45</f>
        <v>0</v>
      </c>
      <c r="X83" s="4">
        <f>X47*C45</f>
        <v>0</v>
      </c>
      <c r="Y83" s="4">
        <f>Y47*C45</f>
        <v>0</v>
      </c>
      <c r="Z83" s="4">
        <f>Z47*C45</f>
        <v>0</v>
      </c>
      <c r="AA83" s="4">
        <f t="shared" si="15"/>
        <v>0</v>
      </c>
      <c r="AB83" s="12"/>
    </row>
    <row r="84" spans="8:28">
      <c r="H84" s="14"/>
      <c r="I84" s="24"/>
      <c r="J84" s="1" t="s">
        <v>2</v>
      </c>
      <c r="K84" s="4">
        <f>K48*D45</f>
        <v>0</v>
      </c>
      <c r="L84" s="4">
        <f>L48*D45</f>
        <v>0</v>
      </c>
      <c r="M84" s="4">
        <f>M48*D45</f>
        <v>0</v>
      </c>
      <c r="N84" s="4">
        <f>N48*D45</f>
        <v>0</v>
      </c>
      <c r="O84" s="4">
        <f>O48*D45</f>
        <v>0</v>
      </c>
      <c r="P84" s="4">
        <f>P48*D45</f>
        <v>0</v>
      </c>
      <c r="Q84" s="4">
        <f t="shared" si="14"/>
        <v>0</v>
      </c>
      <c r="S84" s="24"/>
      <c r="T84" s="1" t="s">
        <v>2</v>
      </c>
      <c r="U84" s="4">
        <f>U48*D45</f>
        <v>89.219709999999992</v>
      </c>
      <c r="V84" s="4">
        <f>V48*D45</f>
        <v>153.16898750000001</v>
      </c>
      <c r="W84" s="4">
        <f>W48*D45</f>
        <v>146.99431749999999</v>
      </c>
      <c r="X84" s="4">
        <f>X48*D45</f>
        <v>0</v>
      </c>
      <c r="Y84" s="4">
        <f>Y48*D45</f>
        <v>177.1419975</v>
      </c>
      <c r="Z84" s="4">
        <f>Z48*D45</f>
        <v>327.42075</v>
      </c>
      <c r="AA84" s="4">
        <f t="shared" si="15"/>
        <v>893.9457625</v>
      </c>
      <c r="AB84" s="12"/>
    </row>
    <row r="85" spans="8:28">
      <c r="H85" s="14"/>
      <c r="I85" s="24"/>
      <c r="J85" s="6" t="s">
        <v>3</v>
      </c>
      <c r="K85" s="4">
        <f>K49*E45</f>
        <v>0</v>
      </c>
      <c r="L85" s="4">
        <f>L49*E45</f>
        <v>0</v>
      </c>
      <c r="M85" s="4">
        <f>M49*E45</f>
        <v>0</v>
      </c>
      <c r="N85" s="4">
        <f>N49*E45</f>
        <v>0</v>
      </c>
      <c r="O85" s="4">
        <f>O49*E45</f>
        <v>0</v>
      </c>
      <c r="P85" s="4">
        <f>P49*E45</f>
        <v>0</v>
      </c>
      <c r="Q85" s="4">
        <f t="shared" si="14"/>
        <v>0</v>
      </c>
      <c r="S85" s="24"/>
      <c r="T85" s="6" t="s">
        <v>3</v>
      </c>
      <c r="U85" s="4">
        <f>U49*E45</f>
        <v>0</v>
      </c>
      <c r="V85" s="4">
        <f>V49*E45</f>
        <v>0</v>
      </c>
      <c r="W85" s="4">
        <f>W49*E45</f>
        <v>0</v>
      </c>
      <c r="X85" s="4">
        <f>X49*E45</f>
        <v>0</v>
      </c>
      <c r="Y85" s="4">
        <f>Y49*E45</f>
        <v>0</v>
      </c>
      <c r="Z85" s="4">
        <f>Z49*E45</f>
        <v>0</v>
      </c>
      <c r="AA85" s="4">
        <f t="shared" si="15"/>
        <v>0</v>
      </c>
      <c r="AB85" s="12"/>
    </row>
    <row r="86" spans="8:28">
      <c r="H86" s="14"/>
      <c r="K86" s="4">
        <f t="shared" ref="K86" si="16">K50</f>
        <v>0</v>
      </c>
      <c r="L86" s="4">
        <f t="shared" ref="L86:P86" si="17">SUM(L70:L85)</f>
        <v>0</v>
      </c>
      <c r="M86" s="4">
        <f>SUM(M70:M85)</f>
        <v>0</v>
      </c>
      <c r="N86" s="4">
        <f t="shared" si="17"/>
        <v>24.925096499999999</v>
      </c>
      <c r="O86" s="4">
        <f t="shared" si="17"/>
        <v>0</v>
      </c>
      <c r="P86" s="4">
        <f t="shared" si="17"/>
        <v>0</v>
      </c>
      <c r="Q86" s="4">
        <f>SUM(K70:P85)</f>
        <v>24.925096499999999</v>
      </c>
      <c r="U86" s="4">
        <f>SUM(U70:U85)</f>
        <v>227.20370599999998</v>
      </c>
      <c r="V86" s="4">
        <f t="shared" ref="V86:Z86" si="18">SUM(V70:V85)</f>
        <v>344.6730915</v>
      </c>
      <c r="W86" s="4">
        <f t="shared" si="18"/>
        <v>378.40887550000002</v>
      </c>
      <c r="X86" s="4">
        <f t="shared" si="18"/>
        <v>234.15082000000001</v>
      </c>
      <c r="Y86" s="4">
        <f>SUM(Y70:Y85)</f>
        <v>403.17159749999996</v>
      </c>
      <c r="Z86" s="4">
        <f t="shared" si="18"/>
        <v>545.11216999999999</v>
      </c>
      <c r="AA86" s="4">
        <f>SUM(U70:Z85)</f>
        <v>2132.7202605000002</v>
      </c>
      <c r="AB86" s="12"/>
    </row>
    <row r="87" spans="8:28" ht="15" thickBot="1">
      <c r="H87" s="15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7"/>
    </row>
  </sheetData>
  <mergeCells count="69">
    <mergeCell ref="I78:I81"/>
    <mergeCell ref="S78:S81"/>
    <mergeCell ref="I82:I85"/>
    <mergeCell ref="S82:S85"/>
    <mergeCell ref="F73:G73"/>
    <mergeCell ref="G75:G76"/>
    <mergeCell ref="I70:I73"/>
    <mergeCell ref="S70:S73"/>
    <mergeCell ref="A72:B72"/>
    <mergeCell ref="B73:C73"/>
    <mergeCell ref="D73:E73"/>
    <mergeCell ref="I74:I77"/>
    <mergeCell ref="S74:S77"/>
    <mergeCell ref="H62:H64"/>
    <mergeCell ref="I67:Q67"/>
    <mergeCell ref="S67:AA67"/>
    <mergeCell ref="A68:B68"/>
    <mergeCell ref="K68:P68"/>
    <mergeCell ref="U68:Z68"/>
    <mergeCell ref="A53:B53"/>
    <mergeCell ref="H53:I53"/>
    <mergeCell ref="H55:R55"/>
    <mergeCell ref="J56:M56"/>
    <mergeCell ref="N56:Q56"/>
    <mergeCell ref="H59:H61"/>
    <mergeCell ref="B61:C61"/>
    <mergeCell ref="I42:I45"/>
    <mergeCell ref="S42:S45"/>
    <mergeCell ref="I46:I49"/>
    <mergeCell ref="S46:S49"/>
    <mergeCell ref="A48:B48"/>
    <mergeCell ref="C48:D49"/>
    <mergeCell ref="K32:P32"/>
    <mergeCell ref="U32:Z32"/>
    <mergeCell ref="I34:I37"/>
    <mergeCell ref="S34:S37"/>
    <mergeCell ref="A35:B35"/>
    <mergeCell ref="I38:I41"/>
    <mergeCell ref="S38:S41"/>
    <mergeCell ref="A39:E39"/>
    <mergeCell ref="B40:E40"/>
    <mergeCell ref="J23:O23"/>
    <mergeCell ref="T23:Y23"/>
    <mergeCell ref="AD23:AI23"/>
    <mergeCell ref="A29:B29"/>
    <mergeCell ref="I31:P31"/>
    <mergeCell ref="S31:Z31"/>
    <mergeCell ref="J14:O14"/>
    <mergeCell ref="T14:Y14"/>
    <mergeCell ref="AD14:AI14"/>
    <mergeCell ref="A20:E20"/>
    <mergeCell ref="B21:E21"/>
    <mergeCell ref="I22:O22"/>
    <mergeCell ref="S22:Y22"/>
    <mergeCell ref="AC22:AI22"/>
    <mergeCell ref="AF5:AH5"/>
    <mergeCell ref="AG11:AH11"/>
    <mergeCell ref="A13:B13"/>
    <mergeCell ref="I13:O13"/>
    <mergeCell ref="S13:Y13"/>
    <mergeCell ref="AC13:AI13"/>
    <mergeCell ref="A1:B1"/>
    <mergeCell ref="I2:J2"/>
    <mergeCell ref="A4:G4"/>
    <mergeCell ref="I4:P4"/>
    <mergeCell ref="S4:Z4"/>
    <mergeCell ref="B5:G5"/>
    <mergeCell ref="J5:O5"/>
    <mergeCell ref="T5:Y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2DB7-99C6-4B54-A2BB-13267A1050CA}">
  <dimension ref="A1:AK87"/>
  <sheetViews>
    <sheetView topLeftCell="A2" zoomScale="40" zoomScaleNormal="40" workbookViewId="0">
      <selection activeCell="U60" sqref="U60"/>
    </sheetView>
  </sheetViews>
  <sheetFormatPr defaultRowHeight="14.5"/>
  <cols>
    <col min="1" max="1" width="15.6328125" style="2" customWidth="1"/>
    <col min="2" max="2" width="22.26953125" style="2" customWidth="1"/>
    <col min="3" max="3" width="14.6328125" style="2" customWidth="1"/>
    <col min="4" max="4" width="12.81640625" style="2" customWidth="1"/>
    <col min="5" max="5" width="12.08984375" style="2" customWidth="1"/>
    <col min="6" max="6" width="8.7265625" style="2"/>
    <col min="7" max="7" width="10.08984375" style="2" customWidth="1"/>
    <col min="8" max="8" width="12.81640625" style="2" customWidth="1"/>
    <col min="9" max="9" width="11.36328125" style="2" customWidth="1"/>
    <col min="10" max="10" width="15.54296875" style="2" customWidth="1"/>
    <col min="11" max="11" width="11.26953125" style="2" customWidth="1"/>
    <col min="12" max="12" width="11.90625" style="2" customWidth="1"/>
    <col min="13" max="13" width="11" style="2" customWidth="1"/>
    <col min="14" max="14" width="10.26953125" style="2" customWidth="1"/>
    <col min="15" max="15" width="11" style="2" customWidth="1"/>
    <col min="16" max="16" width="11.08984375" style="2" customWidth="1"/>
    <col min="17" max="18" width="11" style="2" customWidth="1"/>
    <col min="19" max="19" width="11.54296875" style="2" customWidth="1"/>
    <col min="20" max="20" width="12.453125" style="2" customWidth="1"/>
    <col min="21" max="21" width="13.7265625" style="2" customWidth="1"/>
    <col min="22" max="22" width="12.81640625" style="2" customWidth="1"/>
    <col min="23" max="23" width="11.90625" style="2" customWidth="1"/>
    <col min="24" max="24" width="10.90625" style="2" customWidth="1"/>
    <col min="25" max="25" width="11.1796875" style="2" customWidth="1"/>
    <col min="26" max="26" width="10.90625" style="2" customWidth="1"/>
    <col min="27" max="28" width="8.7265625" style="2"/>
    <col min="29" max="29" width="12.6328125" style="2" customWidth="1"/>
    <col min="30" max="30" width="14" style="2" customWidth="1"/>
    <col min="31" max="31" width="11.54296875" style="2" customWidth="1"/>
    <col min="32" max="32" width="12.6328125" style="2" customWidth="1"/>
    <col min="33" max="33" width="14.1796875" style="2" customWidth="1"/>
    <col min="34" max="34" width="15.453125" style="2" customWidth="1"/>
    <col min="35" max="35" width="12.36328125" style="2" customWidth="1"/>
    <col min="36" max="16384" width="8.7265625" style="2"/>
  </cols>
  <sheetData>
    <row r="1" spans="1:37" ht="26.5" thickBot="1">
      <c r="A1" s="34" t="s">
        <v>68</v>
      </c>
      <c r="B1" s="34"/>
    </row>
    <row r="2" spans="1:37" ht="21.5" thickBot="1">
      <c r="I2" s="40" t="s">
        <v>75</v>
      </c>
      <c r="J2" s="31"/>
    </row>
    <row r="3" spans="1:37" ht="21.5" thickBot="1">
      <c r="A3" s="22" t="s">
        <v>78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0"/>
    </row>
    <row r="4" spans="1:37">
      <c r="A4" s="35" t="s">
        <v>10</v>
      </c>
      <c r="B4" s="36"/>
      <c r="C4" s="36"/>
      <c r="D4" s="36"/>
      <c r="E4" s="36"/>
      <c r="F4" s="36"/>
      <c r="G4" s="37"/>
      <c r="I4" s="32" t="s">
        <v>34</v>
      </c>
      <c r="J4" s="28"/>
      <c r="K4" s="28"/>
      <c r="L4" s="28"/>
      <c r="M4" s="28"/>
      <c r="N4" s="28"/>
      <c r="O4" s="28"/>
      <c r="P4" s="28"/>
      <c r="S4" s="28" t="s">
        <v>40</v>
      </c>
      <c r="T4" s="28"/>
      <c r="U4" s="28"/>
      <c r="V4" s="28"/>
      <c r="W4" s="28"/>
      <c r="X4" s="28"/>
      <c r="Y4" s="28"/>
      <c r="Z4" s="28"/>
      <c r="AK4" s="12"/>
    </row>
    <row r="5" spans="1:37">
      <c r="A5" s="11" t="s">
        <v>15</v>
      </c>
      <c r="B5" s="25" t="s">
        <v>14</v>
      </c>
      <c r="C5" s="25"/>
      <c r="D5" s="25"/>
      <c r="E5" s="25"/>
      <c r="F5" s="25"/>
      <c r="G5" s="38"/>
      <c r="I5" s="11" t="s">
        <v>15</v>
      </c>
      <c r="J5" s="39" t="s">
        <v>14</v>
      </c>
      <c r="K5" s="39"/>
      <c r="L5" s="39"/>
      <c r="M5" s="39"/>
      <c r="N5" s="39"/>
      <c r="O5" s="39"/>
      <c r="S5" s="1" t="s">
        <v>15</v>
      </c>
      <c r="T5" s="25" t="s">
        <v>14</v>
      </c>
      <c r="U5" s="25"/>
      <c r="V5" s="25"/>
      <c r="W5" s="25"/>
      <c r="X5" s="25"/>
      <c r="Y5" s="25"/>
      <c r="AF5" s="28" t="s">
        <v>77</v>
      </c>
      <c r="AG5" s="28"/>
      <c r="AH5" s="28"/>
      <c r="AK5" s="12"/>
    </row>
    <row r="6" spans="1:37">
      <c r="A6" s="11"/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9" t="s">
        <v>9</v>
      </c>
      <c r="I6" s="11"/>
      <c r="J6" s="1" t="s">
        <v>4</v>
      </c>
      <c r="K6" s="1" t="s">
        <v>5</v>
      </c>
      <c r="L6" s="1" t="s">
        <v>6</v>
      </c>
      <c r="M6" s="1" t="s">
        <v>7</v>
      </c>
      <c r="N6" s="1" t="s">
        <v>8</v>
      </c>
      <c r="O6" s="1" t="s">
        <v>9</v>
      </c>
      <c r="P6" s="1"/>
      <c r="Q6" s="1"/>
      <c r="R6" s="1"/>
      <c r="S6" s="1"/>
      <c r="T6" s="1" t="s">
        <v>4</v>
      </c>
      <c r="U6" s="1" t="s">
        <v>5</v>
      </c>
      <c r="V6" s="1" t="s">
        <v>6</v>
      </c>
      <c r="W6" s="1" t="s">
        <v>7</v>
      </c>
      <c r="X6" s="1" t="s">
        <v>8</v>
      </c>
      <c r="Y6" s="1" t="s">
        <v>9</v>
      </c>
      <c r="AD6" s="18" t="s">
        <v>28</v>
      </c>
      <c r="AG6" s="1" t="s">
        <v>64</v>
      </c>
      <c r="AH6" s="1" t="s">
        <v>65</v>
      </c>
      <c r="AK6" s="12"/>
    </row>
    <row r="7" spans="1:37">
      <c r="A7" s="13" t="s">
        <v>0</v>
      </c>
      <c r="B7" s="2">
        <v>100</v>
      </c>
      <c r="C7" s="2">
        <v>150</v>
      </c>
      <c r="D7" s="2">
        <v>135</v>
      </c>
      <c r="E7" s="2">
        <v>83</v>
      </c>
      <c r="F7" s="2">
        <v>120</v>
      </c>
      <c r="G7" s="12">
        <v>230</v>
      </c>
      <c r="I7" s="13" t="s">
        <v>0</v>
      </c>
      <c r="J7" s="3">
        <v>64.477620000000002</v>
      </c>
      <c r="K7" s="3">
        <v>81.661186999999998</v>
      </c>
      <c r="L7" s="3">
        <v>80.785354999999996</v>
      </c>
      <c r="M7" s="3">
        <v>56.978920000000002</v>
      </c>
      <c r="N7" s="3">
        <v>88.096918000000002</v>
      </c>
      <c r="O7" s="3">
        <v>0</v>
      </c>
      <c r="P7" s="4">
        <f>SUM(J7:O7)</f>
        <v>372</v>
      </c>
      <c r="S7" s="6" t="s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f>SUM(T7:Y7)</f>
        <v>0</v>
      </c>
      <c r="AA7" s="2" t="s">
        <v>67</v>
      </c>
      <c r="AC7" s="6" t="s">
        <v>0</v>
      </c>
      <c r="AD7" s="4">
        <f>B54</f>
        <v>0</v>
      </c>
      <c r="AF7" s="6" t="s">
        <v>0</v>
      </c>
      <c r="AK7" s="12"/>
    </row>
    <row r="8" spans="1:37">
      <c r="A8" s="13" t="s">
        <v>1</v>
      </c>
      <c r="B8" s="2">
        <v>250</v>
      </c>
      <c r="C8" s="2">
        <v>143</v>
      </c>
      <c r="D8" s="2">
        <v>80</v>
      </c>
      <c r="E8" s="2">
        <v>225</v>
      </c>
      <c r="F8" s="2">
        <v>210</v>
      </c>
      <c r="G8" s="12">
        <v>98</v>
      </c>
      <c r="H8" s="2" t="s">
        <v>59</v>
      </c>
      <c r="I8" s="13" t="s">
        <v>1</v>
      </c>
      <c r="J8" s="3">
        <v>250</v>
      </c>
      <c r="K8" s="3">
        <v>143</v>
      </c>
      <c r="L8" s="3">
        <v>80</v>
      </c>
      <c r="M8" s="3">
        <v>225</v>
      </c>
      <c r="N8" s="3">
        <v>210</v>
      </c>
      <c r="O8" s="3">
        <v>98</v>
      </c>
      <c r="P8" s="4">
        <f t="shared" ref="P8" si="0">SUM(J8:O8)</f>
        <v>1006</v>
      </c>
      <c r="S8" s="6" t="s">
        <v>1</v>
      </c>
      <c r="T8" s="3">
        <v>22</v>
      </c>
      <c r="U8" s="3">
        <v>22</v>
      </c>
      <c r="V8" s="3">
        <v>22</v>
      </c>
      <c r="W8" s="3">
        <v>22</v>
      </c>
      <c r="X8" s="3">
        <v>22</v>
      </c>
      <c r="Y8" s="3">
        <v>22</v>
      </c>
      <c r="Z8" s="4">
        <f t="shared" ref="Z8" si="1">SUM(T8:Y8)</f>
        <v>132</v>
      </c>
      <c r="AA8" s="2" t="s">
        <v>67</v>
      </c>
      <c r="AC8" s="6" t="s">
        <v>1</v>
      </c>
      <c r="AD8" s="4">
        <f>B55+B75*AG8+D75*AH8</f>
        <v>22</v>
      </c>
      <c r="AF8" s="6" t="s">
        <v>1</v>
      </c>
      <c r="AG8" s="3">
        <v>1</v>
      </c>
      <c r="AH8" s="3">
        <v>1</v>
      </c>
      <c r="AK8" s="12"/>
    </row>
    <row r="9" spans="1:37">
      <c r="A9" s="11" t="s">
        <v>2</v>
      </c>
      <c r="B9" s="2">
        <v>95</v>
      </c>
      <c r="C9" s="2">
        <v>195</v>
      </c>
      <c r="D9" s="2">
        <v>242</v>
      </c>
      <c r="E9" s="2">
        <v>111</v>
      </c>
      <c r="F9" s="2">
        <v>70</v>
      </c>
      <c r="G9" s="12">
        <v>124</v>
      </c>
      <c r="I9" s="11" t="s">
        <v>2</v>
      </c>
      <c r="J9" s="3">
        <v>95</v>
      </c>
      <c r="K9" s="3">
        <v>195</v>
      </c>
      <c r="L9" s="3">
        <v>242</v>
      </c>
      <c r="M9" s="3">
        <v>111</v>
      </c>
      <c r="N9" s="3">
        <v>70</v>
      </c>
      <c r="O9" s="3">
        <v>124</v>
      </c>
      <c r="P9" s="4">
        <f>SUM(J9:O9)</f>
        <v>837</v>
      </c>
      <c r="S9" s="1" t="s">
        <v>2</v>
      </c>
      <c r="T9" s="3">
        <v>20</v>
      </c>
      <c r="U9" s="3">
        <v>20</v>
      </c>
      <c r="V9" s="3">
        <v>20</v>
      </c>
      <c r="W9" s="3">
        <v>20</v>
      </c>
      <c r="X9" s="3">
        <v>20</v>
      </c>
      <c r="Y9" s="3">
        <v>20</v>
      </c>
      <c r="Z9" s="4">
        <f>SUM(T9:Y9)</f>
        <v>120</v>
      </c>
      <c r="AA9" s="2" t="s">
        <v>67</v>
      </c>
      <c r="AC9" s="1" t="s">
        <v>2</v>
      </c>
      <c r="AD9" s="4">
        <f>B56+B76*AG9+D76*AH9</f>
        <v>20</v>
      </c>
      <c r="AF9" s="1" t="s">
        <v>2</v>
      </c>
      <c r="AG9" s="3">
        <v>0</v>
      </c>
      <c r="AH9" s="3">
        <v>0</v>
      </c>
      <c r="AK9" s="12"/>
    </row>
    <row r="10" spans="1:37">
      <c r="A10" s="13" t="s">
        <v>3</v>
      </c>
      <c r="B10" s="2">
        <v>160</v>
      </c>
      <c r="C10" s="2">
        <v>99</v>
      </c>
      <c r="D10" s="2">
        <v>55</v>
      </c>
      <c r="E10" s="2">
        <v>96</v>
      </c>
      <c r="F10" s="2">
        <v>115</v>
      </c>
      <c r="G10" s="12">
        <v>80</v>
      </c>
      <c r="I10" s="13" t="s">
        <v>3</v>
      </c>
      <c r="J10" s="3">
        <v>160</v>
      </c>
      <c r="K10" s="3">
        <v>99</v>
      </c>
      <c r="L10" s="3">
        <v>55</v>
      </c>
      <c r="M10" s="3">
        <v>96</v>
      </c>
      <c r="N10" s="3">
        <v>115</v>
      </c>
      <c r="O10" s="3">
        <v>80</v>
      </c>
      <c r="P10" s="4">
        <f>SUM(J10:O10)</f>
        <v>605</v>
      </c>
      <c r="S10" s="6" t="s">
        <v>3</v>
      </c>
      <c r="T10" s="3">
        <v>5</v>
      </c>
      <c r="U10" s="3">
        <v>5</v>
      </c>
      <c r="V10" s="3">
        <v>5</v>
      </c>
      <c r="W10" s="3">
        <v>5</v>
      </c>
      <c r="X10" s="3">
        <v>5</v>
      </c>
      <c r="Y10" s="3">
        <v>5</v>
      </c>
      <c r="Z10" s="4">
        <f>SUM(T10:Y10)</f>
        <v>30</v>
      </c>
      <c r="AA10" s="2" t="s">
        <v>67</v>
      </c>
      <c r="AC10" s="6" t="s">
        <v>3</v>
      </c>
      <c r="AD10" s="4">
        <f>B57+B77*AG10</f>
        <v>5</v>
      </c>
      <c r="AF10" s="6" t="s">
        <v>3</v>
      </c>
      <c r="AG10" s="3">
        <v>1</v>
      </c>
      <c r="AK10" s="12"/>
    </row>
    <row r="11" spans="1:37">
      <c r="A11" s="14"/>
      <c r="G11" s="12"/>
      <c r="I11" s="14"/>
      <c r="J11" s="4">
        <f>SUM(J7:J10)</f>
        <v>569.47762</v>
      </c>
      <c r="K11" s="4">
        <f t="shared" ref="K11:O11" si="2">SUM(K7:K10)</f>
        <v>518.66118699999993</v>
      </c>
      <c r="L11" s="4">
        <f t="shared" si="2"/>
        <v>457.78535499999998</v>
      </c>
      <c r="M11" s="4">
        <f t="shared" si="2"/>
        <v>488.97892000000002</v>
      </c>
      <c r="N11" s="4">
        <f>SUM(N7:N10)</f>
        <v>483.09691800000002</v>
      </c>
      <c r="O11" s="4">
        <f t="shared" si="2"/>
        <v>302</v>
      </c>
      <c r="P11" s="4">
        <f>SUM(J7:O10)</f>
        <v>2820</v>
      </c>
      <c r="S11" s="1"/>
      <c r="T11" s="4">
        <f>SUM(T7:T10)</f>
        <v>47</v>
      </c>
      <c r="U11" s="4">
        <f t="shared" ref="U11:W11" si="3">SUM(U7:U10)</f>
        <v>47</v>
      </c>
      <c r="V11" s="4">
        <f t="shared" si="3"/>
        <v>47</v>
      </c>
      <c r="W11" s="4">
        <f t="shared" si="3"/>
        <v>47</v>
      </c>
      <c r="X11" s="4">
        <f>SUM(X7:X10)</f>
        <v>47</v>
      </c>
      <c r="Y11" s="4">
        <f>SUM(Y7:Y10)</f>
        <v>47</v>
      </c>
      <c r="Z11" s="4">
        <f>SUM(T7:Y10)</f>
        <v>282</v>
      </c>
      <c r="AG11" s="23">
        <f>AG8+AH8+AG9+AH9+AG10</f>
        <v>3</v>
      </c>
      <c r="AH11" s="23"/>
      <c r="AI11" s="2" t="s">
        <v>67</v>
      </c>
      <c r="AJ11" s="2">
        <v>3</v>
      </c>
      <c r="AK11" s="12"/>
    </row>
    <row r="12" spans="1:37">
      <c r="A12" s="14"/>
      <c r="G12" s="12"/>
      <c r="I12" s="14"/>
      <c r="AK12" s="12"/>
    </row>
    <row r="13" spans="1:37">
      <c r="A13" s="26" t="s">
        <v>11</v>
      </c>
      <c r="B13" s="24"/>
      <c r="G13" s="12"/>
      <c r="I13" s="32" t="s">
        <v>35</v>
      </c>
      <c r="J13" s="28"/>
      <c r="K13" s="28"/>
      <c r="L13" s="28"/>
      <c r="M13" s="28"/>
      <c r="N13" s="28"/>
      <c r="O13" s="28"/>
      <c r="S13" s="33" t="s">
        <v>56</v>
      </c>
      <c r="T13" s="33"/>
      <c r="U13" s="33"/>
      <c r="V13" s="33"/>
      <c r="W13" s="33"/>
      <c r="X13" s="33"/>
      <c r="Y13" s="33"/>
      <c r="AC13" s="33" t="s">
        <v>74</v>
      </c>
      <c r="AD13" s="33"/>
      <c r="AE13" s="33"/>
      <c r="AF13" s="33"/>
      <c r="AG13" s="33"/>
      <c r="AH13" s="33"/>
      <c r="AI13" s="33"/>
      <c r="AK13" s="12"/>
    </row>
    <row r="14" spans="1:37">
      <c r="A14" s="13" t="s">
        <v>20</v>
      </c>
      <c r="B14" s="1" t="s">
        <v>21</v>
      </c>
      <c r="G14" s="12"/>
      <c r="I14" s="11" t="s">
        <v>15</v>
      </c>
      <c r="J14" s="25" t="s">
        <v>14</v>
      </c>
      <c r="K14" s="25"/>
      <c r="L14" s="25"/>
      <c r="M14" s="25"/>
      <c r="N14" s="25"/>
      <c r="O14" s="25"/>
      <c r="S14" s="1" t="s">
        <v>15</v>
      </c>
      <c r="T14" s="25" t="s">
        <v>14</v>
      </c>
      <c r="U14" s="25"/>
      <c r="V14" s="25"/>
      <c r="W14" s="25"/>
      <c r="X14" s="25"/>
      <c r="Y14" s="25"/>
      <c r="AC14" s="1" t="s">
        <v>15</v>
      </c>
      <c r="AD14" s="25" t="s">
        <v>14</v>
      </c>
      <c r="AE14" s="25"/>
      <c r="AF14" s="25"/>
      <c r="AG14" s="25"/>
      <c r="AH14" s="25"/>
      <c r="AI14" s="25"/>
      <c r="AK14" s="12"/>
    </row>
    <row r="15" spans="1:37">
      <c r="A15" s="11" t="s">
        <v>17</v>
      </c>
      <c r="B15" s="2">
        <v>0.55000000000000004</v>
      </c>
      <c r="G15" s="12"/>
      <c r="I15" s="11"/>
      <c r="J15" s="1" t="s">
        <v>4</v>
      </c>
      <c r="K15" s="1" t="s">
        <v>5</v>
      </c>
      <c r="L15" s="1" t="s">
        <v>6</v>
      </c>
      <c r="M15" s="1" t="s">
        <v>7</v>
      </c>
      <c r="N15" s="1" t="s">
        <v>8</v>
      </c>
      <c r="O15" s="1" t="s">
        <v>9</v>
      </c>
      <c r="S15" s="1"/>
      <c r="T15" s="1" t="s">
        <v>4</v>
      </c>
      <c r="U15" s="1" t="s">
        <v>5</v>
      </c>
      <c r="V15" s="1" t="s">
        <v>6</v>
      </c>
      <c r="W15" s="1" t="s">
        <v>7</v>
      </c>
      <c r="X15" s="1" t="s">
        <v>8</v>
      </c>
      <c r="Y15" s="1" t="s">
        <v>9</v>
      </c>
      <c r="AC15" s="1"/>
      <c r="AD15" s="1" t="s">
        <v>4</v>
      </c>
      <c r="AE15" s="1" t="s">
        <v>5</v>
      </c>
      <c r="AF15" s="1" t="s">
        <v>6</v>
      </c>
      <c r="AG15" s="1" t="s">
        <v>7</v>
      </c>
      <c r="AH15" s="1" t="s">
        <v>8</v>
      </c>
      <c r="AI15" s="1" t="s">
        <v>9</v>
      </c>
      <c r="AK15" s="12"/>
    </row>
    <row r="16" spans="1:37">
      <c r="A16" s="11" t="s">
        <v>18</v>
      </c>
      <c r="B16" s="2">
        <v>0.2</v>
      </c>
      <c r="G16" s="12"/>
      <c r="I16" s="13" t="s">
        <v>0</v>
      </c>
      <c r="J16" s="4">
        <f>(1-A50)*B23*(B15*O7+B16*N7+B17*M7)+(1-A50)*B24*(B15*O8+B16*N8+B17*M8)+(1-A50)*B25*(B15*O9+B16*N9+B17*M9)+(1-A50)*B26*(B15*O10+B16*N10+B17*M10)+P34+P38+P42+P46+AI16+Y7</f>
        <v>64.477619744000009</v>
      </c>
      <c r="K16" s="4">
        <f>(1-A50)*B23*(B15*J7+B16*O7+B17*N7)+(1-A50)*B24*(B15*J8+B16*O8+B17*N8)+(1-A50)*B25*(B15*J9+B16*O9+B17*N9)+(1-A50)*B26*(B15*J10+B16*O10+B17*N10)+K34+K38+K42+K46+AD16+T7</f>
        <v>81.661187070000011</v>
      </c>
      <c r="L16" s="4">
        <f>(1-A50)*B23*(B15*K7+B16*J7+B17*O7)+(1-A50)*B24*(B15*K8+B16*J8+B17*O8)+(1-A50)*B25*(B15*K9+B16*J9+B17*O9)+(1-A50)*B26*(B15*K10+B16*J10+B17*O10)+L34+L38+L42+L46+AE16+U7</f>
        <v>80.785355499000005</v>
      </c>
      <c r="M16" s="4">
        <f>(1-A50)*B23*(B15*L7+B16*K7+B17*J7)+(1-A50)*B24*(B15*L8+B16*K8+B17*J8)+(1-A50)*B25*(B15*L9+B16*K9+B17*J9)+(1-A50)*B26*(B15*L10+B16*K10+B17*J10)+M34+M38+M42+M46+AF16+V7</f>
        <v>92.678987331000002</v>
      </c>
      <c r="N16" s="4">
        <f>(1-A50)*B23*(B15*M7+B16*L7+B17*K7)+(1-A50)*B24*(B15*M8+B16*L8+B17*K8)+(1-A50)*B25*(B15*M9+B16*L9+B17*K9)+(1-A50)*B26*(B15*M10+B16*L10+B17*K10)+N34+N38+N42+N46+AG16+W7</f>
        <v>88.09691782500002</v>
      </c>
      <c r="O16" s="4">
        <f>(1-A50)*B23*(B15*N7+B16*M7+B17*L7)+(1-A50)*B24*(B15*N8+B16*M8+B17*L8)+(1-A50)*B25*(B15*N9+B16*M9+B17*L9)+(1-A50)*B26*(B15*N10+B16*M10+B17*L10)+O34+O38+O42+O46+AH16+X7</f>
        <v>90.880430931000006</v>
      </c>
      <c r="S16" s="6" t="s">
        <v>0</v>
      </c>
      <c r="T16" s="4">
        <f t="shared" ref="T16:Y16" si="4">J7+AD16+K34+K35+K36+K37</f>
        <v>64.477620000000002</v>
      </c>
      <c r="U16" s="4">
        <f t="shared" si="4"/>
        <v>81.661186999999998</v>
      </c>
      <c r="V16" s="4">
        <f t="shared" si="4"/>
        <v>80.785354999999996</v>
      </c>
      <c r="W16" s="4">
        <f t="shared" si="4"/>
        <v>92.678987000000006</v>
      </c>
      <c r="X16" s="4">
        <f t="shared" si="4"/>
        <v>88.096918000000002</v>
      </c>
      <c r="Y16" s="4">
        <f t="shared" si="4"/>
        <v>90.880431400000006</v>
      </c>
      <c r="AC16" s="6" t="s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5.3354983999999996</v>
      </c>
      <c r="AK16" s="12"/>
    </row>
    <row r="17" spans="1:37">
      <c r="A17" s="11" t="s">
        <v>19</v>
      </c>
      <c r="B17" s="2">
        <v>0.25</v>
      </c>
      <c r="G17" s="12"/>
      <c r="I17" s="13" t="s">
        <v>1</v>
      </c>
      <c r="J17" s="4">
        <f>(1-A50)*C23*(B15*O7+B16*N7+B17*M7)+(1-A50)*C24*(B15*O8+B16*N8+B17*M8)+(1-A50)*C25*(B15*O9+B16*N9+B17*M9)+(1-A50)*C26*(B15*O10+B16*N10+B17*M10)+P35+P39+P43+P47+AI17+Y8</f>
        <v>250.00000044800001</v>
      </c>
      <c r="K17" s="4">
        <f>(1-A50)*C23*(B15*J7+B16*O7+B17*N7)+(1-A50)*C24*(B15*J8+B16*O8+B17*N8)+(1-A50)*C25*(B15*J9+B16*O9+B17*N9)+(1-A50)*C26*(B15*J10+B16*O10+B17*N10)+K35+K39+K43+K47+AD17+T8</f>
        <v>167.45564569000001</v>
      </c>
      <c r="L17" s="4">
        <f>(1-A50)*C23*(B15*K7+B16*J7+B17*O7)+(1-A50)*C24*(B15*K8+B16*J8+B17*O8)+(1-A50)*C25*(B15*K9+B16*J9+B17*O9)+(1-A50)*C26*(B15*K10+B16*J10+B17*O10)+L35+L39+L43+L47+AE17+U8</f>
        <v>172.47214783300001</v>
      </c>
      <c r="M17" s="4">
        <f>(1-A50)*C23*(B15*L7+B16*K7+B17*J7)+(1-A50)*C24*(B15*L8+B16*K8+B17*J8)+(1-A50)*C25*(B15*L9+B16*K9+B17*J9)+(1-A50)*C26*(B15*L10+B16*K10+B17*J10)+M35+M39+M43+M47+AF17+V8</f>
        <v>240.16409277700001</v>
      </c>
      <c r="N17" s="4">
        <f>(1-A50)*C23*(B15*M7+B16*L7+B17*K7)+(1-A50)*C24*(B15*M8+B16*L8+B17*K8)+(1-A50)*C25*(B15*M9+B16*L9+B17*K9)+(1-A50)*C26*(B15*M10+B16*L10+B17*K10)+N35+N39+N43+N47+AG17+W8</f>
        <v>209.99999927500002</v>
      </c>
      <c r="O17" s="4">
        <f>(1-A50)*C23*(B15*N7+B16*M7+B17*L7)+(1-A50)*C24*(B15*N8+B16*M8+B17*L8)+(1-A50)*C25*(B15*N9+B16*M9+B17*L9)+(1-A50)*C26*(B15*N10+B16*M10+B17*L10)+O35+O39+O43+O47+AH17+X8</f>
        <v>157.96127697700001</v>
      </c>
      <c r="Q17" s="2" t="s">
        <v>58</v>
      </c>
      <c r="S17" s="6" t="s">
        <v>1</v>
      </c>
      <c r="T17" s="4">
        <f t="shared" ref="T17:Y17" si="5">J8+AD17+K38+K39+K40+K41</f>
        <v>250</v>
      </c>
      <c r="U17" s="4">
        <f t="shared" si="5"/>
        <v>167.455646</v>
      </c>
      <c r="V17" s="4">
        <f t="shared" si="5"/>
        <v>172.47214700000001</v>
      </c>
      <c r="W17" s="4">
        <f t="shared" si="5"/>
        <v>240.16409300000001</v>
      </c>
      <c r="X17" s="4">
        <f t="shared" si="5"/>
        <v>210</v>
      </c>
      <c r="Y17" s="4">
        <f t="shared" si="5"/>
        <v>157.961277</v>
      </c>
      <c r="AC17" s="6" t="s">
        <v>1</v>
      </c>
      <c r="AD17" s="3">
        <v>0</v>
      </c>
      <c r="AE17" s="3">
        <v>24.455646000000002</v>
      </c>
      <c r="AF17" s="3">
        <v>92.472147000000007</v>
      </c>
      <c r="AG17" s="3">
        <v>15.164092999999999</v>
      </c>
      <c r="AH17" s="3">
        <v>0</v>
      </c>
      <c r="AI17" s="3">
        <v>59.961277000000003</v>
      </c>
      <c r="AK17" s="12"/>
    </row>
    <row r="18" spans="1:37">
      <c r="A18" s="14"/>
      <c r="G18" s="12"/>
      <c r="I18" s="11" t="s">
        <v>2</v>
      </c>
      <c r="J18" s="4">
        <f>(1-A50)*D23*(B15*O7+B16*N7+B17*M7)+(1-A50)*D24*(B15*O8+B16*N8+B17*M8)+(1-A50)*D25*(B15*O9+B16*N9+B17*M9)+(1-A50)*D26*(B15*O10+B16*N10+B17*M10)+P36+P40+P44+P48+AI18+Y9</f>
        <v>226.216178224</v>
      </c>
      <c r="K18" s="4">
        <f>(1-A50)*D23*(B15*J7+B16*O7+B17*N7)+(1-A50)*D24*(B15*J8+B16*O8+B17*N8)+(1-A50)*D25*(B15*J9+B16*O9+B17*N9)+(1-A50)*D26*(B15*J10+B16*O10+B17*N10)+K36+K40+K44+K48+AD18+T9</f>
        <v>275.04757284499999</v>
      </c>
      <c r="L18" s="4">
        <f>(1-A50)*D23*(B15*K7+B16*J7+B17*O7)+(1-A50)*D24*(B15*K8+B16*J8+B17*O8)+(1-A50)*D25*(B15*K9+B16*J9+B17*O9)+(1-A50)*D26*(B15*K10+B16*J10+B17*O10)+L36+L40+L44+L48+AE18+U9</f>
        <v>241.99999991650003</v>
      </c>
      <c r="M18" s="4">
        <f>(1-A50)*D23*(B15*L7+B16*K7+B17*J7)+(1-A50)*D24*(B15*L8+B16*K8+B17*J8)+(1-A50)*D25*(B15*L9+B16*K9+B17*J9)+(1-A50)*D26*(B15*L10+B16*K10+B17*J10)+M36+M40+M44+M48+AF18+V9</f>
        <v>174.38227288850001</v>
      </c>
      <c r="N18" s="4">
        <f>(1-A50)*D23*(B15*M7+B16*L7+B17*K7)+(1-A50)*D24*(B15*M8+B16*L8+B17*K8)+(1-A50)*D25*(B15*M9+B16*L9+B17*K9)+(1-A50)*D26*(B15*M10+B16*L10+B17*K10)+N36+N40+N44+N48+AG18+W9</f>
        <v>200.28799963750004</v>
      </c>
      <c r="O18" s="4">
        <f>(1-A50)*D23*(B15*N7+B16*M7+B17*L7)+(1-A50)*D24*(B15*N8+B16*M8+B17*L8)+(1-A50)*D25*(B15*N9+B16*M9+B17*L9)+(1-A50)*D26*(B15*N10+B16*M10+B17*L10)+O36+O40+O44+O48+AH18+X9</f>
        <v>280.38438848850001</v>
      </c>
      <c r="S18" s="1" t="s">
        <v>2</v>
      </c>
      <c r="T18" s="4">
        <f t="shared" ref="T18:Y18" si="6">J9+AD18+K42+K43+K44+K45</f>
        <v>226.2161772</v>
      </c>
      <c r="U18" s="4">
        <f t="shared" si="6"/>
        <v>275.047574</v>
      </c>
      <c r="V18" s="4">
        <f t="shared" si="6"/>
        <v>242</v>
      </c>
      <c r="W18" s="4">
        <f t="shared" si="6"/>
        <v>174.382273</v>
      </c>
      <c r="X18" s="4">
        <f t="shared" si="6"/>
        <v>200.28800000000001</v>
      </c>
      <c r="Y18" s="4">
        <f t="shared" si="6"/>
        <v>280.384388</v>
      </c>
      <c r="AC18" s="1" t="s">
        <v>2</v>
      </c>
      <c r="AD18" s="3">
        <v>124.5042</v>
      </c>
      <c r="AE18" s="3">
        <v>80.047573999999997</v>
      </c>
      <c r="AF18" s="3">
        <v>0</v>
      </c>
      <c r="AG18" s="3">
        <v>36.285679999999999</v>
      </c>
      <c r="AH18" s="3">
        <v>130.28800000000001</v>
      </c>
      <c r="AI18" s="3">
        <v>93.565957999999995</v>
      </c>
      <c r="AK18" s="12"/>
    </row>
    <row r="19" spans="1:37">
      <c r="A19" s="14"/>
      <c r="G19" s="12"/>
      <c r="I19" s="13" t="s">
        <v>3</v>
      </c>
      <c r="J19" s="4">
        <f>(1-A50)*E23*(B15*O7+B16*N7+B17*M7)+(1-A50)*E24*(B15*O8+B16*N8+B17*M8)+(1-A50)*E25*(B15*O9+B16*N9+B17*M9)+(1-A50)*E26*(B15*O10+B16*N10+B17*M10)+P37+P41+P45+P49+AI19+Y10</f>
        <v>160.00000022399999</v>
      </c>
      <c r="K19" s="4">
        <f>(1-A50)*E23*(B15*J7+B16*O7+B17*N7)+(1-A50)*E24*(B15*J8+B16*O8+B17*N8)+(1-A50)*E25*(B15*J9+B16*O9+B17*N9)+(1-A50)*E26*(B15*J10+B16*O10+B17*N10)+K37+K41+K45+K49+AD19+T10</f>
        <v>99.000000045000007</v>
      </c>
      <c r="L19" s="4">
        <f>(1-A50)*E23*(B15*K7+B16*J7+B17*O7)+(1-A50)*E24*(B15*K8+B16*J8+B17*O8)+(1-A50)*E25*(B15*K9+B16*J9+B17*O9)+(1-A50)*E26*(B15*K10+B16*J10+B17*O10)+L37+L41+L45+L49+AE19+U10</f>
        <v>83.438975916499999</v>
      </c>
      <c r="M19" s="4">
        <f>(1-A50)*E23*(B15*L7+B16*K7+B17*J7)+(1-A50)*E24*(B15*L8+B16*K8+B17*J8)+(1-A50)*E25*(B15*L9+B16*K9+B17*J9)+(1-A50)*E26*(B15*L10+B16*K10+B17*J10)+M37+M41+M45+M49+AF19+V10</f>
        <v>108.78099888850002</v>
      </c>
      <c r="N19" s="4">
        <f>(1-A50)*E23*(B15*M7+B16*L7+B17*K7)+(1-A50)*E24*(B15*M8+B16*L8+B17*K8)+(1-A50)*E25*(B15*M9+B16*L9+B17*K9)+(1-A50)*E26*(B15*M10+B16*L10+B17*K10)+N37+N41+N45+N49+AG19+W10</f>
        <v>116.78721163750001</v>
      </c>
      <c r="O19" s="4">
        <f>(1-A50)*E23*(B15*N7+B16*M7+B17*L7)+(1-A50)*E24*(B15*N8+B16*M8+B17*L8)+(1-A50)*E25*(B15*N9+B16*M9+B17*L9)+(1-A50)*E26*(B15*N10+B16*M10+B17*L10)+O37+O41+O45+O49+AH19+X10</f>
        <v>79.999999988500022</v>
      </c>
      <c r="S19" s="6" t="s">
        <v>3</v>
      </c>
      <c r="T19" s="4">
        <f t="shared" ref="T19:Y19" si="7">J10+AD19+K46+K47+K48+K49</f>
        <v>160</v>
      </c>
      <c r="U19" s="4">
        <f t="shared" si="7"/>
        <v>99</v>
      </c>
      <c r="V19" s="4">
        <f t="shared" si="7"/>
        <v>83.438975999999997</v>
      </c>
      <c r="W19" s="4">
        <f t="shared" si="7"/>
        <v>108.78099899999999</v>
      </c>
      <c r="X19" s="4">
        <f t="shared" si="7"/>
        <v>116.7872115</v>
      </c>
      <c r="Y19" s="4">
        <f t="shared" si="7"/>
        <v>80</v>
      </c>
      <c r="AC19" s="6" t="s">
        <v>3</v>
      </c>
      <c r="AD19" s="3">
        <v>0</v>
      </c>
      <c r="AE19" s="3">
        <v>0</v>
      </c>
      <c r="AF19" s="3">
        <v>28.438976</v>
      </c>
      <c r="AG19" s="3">
        <v>12.780999</v>
      </c>
      <c r="AH19" s="3">
        <v>1.7872115</v>
      </c>
      <c r="AI19" s="3">
        <v>0</v>
      </c>
      <c r="AK19" s="12"/>
    </row>
    <row r="20" spans="1:37">
      <c r="A20" s="26" t="s">
        <v>54</v>
      </c>
      <c r="B20" s="24"/>
      <c r="C20" s="24"/>
      <c r="D20" s="24"/>
      <c r="E20" s="24"/>
      <c r="G20" s="12"/>
      <c r="I20" s="14"/>
      <c r="AK20" s="12"/>
    </row>
    <row r="21" spans="1:37">
      <c r="A21" s="11" t="s">
        <v>12</v>
      </c>
      <c r="B21" s="25" t="s">
        <v>13</v>
      </c>
      <c r="C21" s="25"/>
      <c r="D21" s="25"/>
      <c r="E21" s="25"/>
      <c r="G21" s="12"/>
      <c r="I21" s="14"/>
      <c r="AK21" s="12"/>
    </row>
    <row r="22" spans="1:37">
      <c r="A22" s="11"/>
      <c r="B22" s="6" t="s">
        <v>0</v>
      </c>
      <c r="C22" s="6" t="s">
        <v>1</v>
      </c>
      <c r="D22" s="1" t="s">
        <v>2</v>
      </c>
      <c r="E22" s="6" t="s">
        <v>3</v>
      </c>
      <c r="G22" s="12"/>
      <c r="I22" s="32" t="s">
        <v>36</v>
      </c>
      <c r="J22" s="28"/>
      <c r="K22" s="28"/>
      <c r="L22" s="28"/>
      <c r="M22" s="28"/>
      <c r="N22" s="28"/>
      <c r="O22" s="28"/>
      <c r="S22" s="28" t="s">
        <v>57</v>
      </c>
      <c r="T22" s="28"/>
      <c r="U22" s="28"/>
      <c r="V22" s="28"/>
      <c r="W22" s="28"/>
      <c r="X22" s="28"/>
      <c r="Y22" s="28"/>
      <c r="AC22" s="28" t="s">
        <v>37</v>
      </c>
      <c r="AD22" s="28"/>
      <c r="AE22" s="28"/>
      <c r="AF22" s="28"/>
      <c r="AG22" s="28"/>
      <c r="AH22" s="28"/>
      <c r="AI22" s="28"/>
      <c r="AK22" s="12"/>
    </row>
    <row r="23" spans="1:37">
      <c r="A23" s="13" t="s">
        <v>0</v>
      </c>
      <c r="B23" s="2">
        <v>0.6</v>
      </c>
      <c r="C23" s="2">
        <v>0.2</v>
      </c>
      <c r="D23" s="2">
        <v>0.1</v>
      </c>
      <c r="E23" s="2">
        <v>0.1</v>
      </c>
      <c r="G23" s="12"/>
      <c r="I23" s="11" t="s">
        <v>15</v>
      </c>
      <c r="J23" s="25" t="s">
        <v>14</v>
      </c>
      <c r="K23" s="25"/>
      <c r="L23" s="25"/>
      <c r="M23" s="25"/>
      <c r="N23" s="25"/>
      <c r="O23" s="25"/>
      <c r="S23" s="1" t="s">
        <v>15</v>
      </c>
      <c r="T23" s="25" t="s">
        <v>14</v>
      </c>
      <c r="U23" s="25"/>
      <c r="V23" s="25"/>
      <c r="W23" s="25"/>
      <c r="X23" s="25"/>
      <c r="Y23" s="25"/>
      <c r="AC23" s="1" t="s">
        <v>15</v>
      </c>
      <c r="AD23" s="25" t="s">
        <v>14</v>
      </c>
      <c r="AE23" s="25"/>
      <c r="AF23" s="25"/>
      <c r="AG23" s="25"/>
      <c r="AH23" s="25"/>
      <c r="AI23" s="25"/>
      <c r="AK23" s="12"/>
    </row>
    <row r="24" spans="1:37">
      <c r="A24" s="13" t="s">
        <v>1</v>
      </c>
      <c r="B24" s="2">
        <v>0.15</v>
      </c>
      <c r="C24" s="2">
        <v>0.55000000000000004</v>
      </c>
      <c r="D24" s="2">
        <v>0.25</v>
      </c>
      <c r="E24" s="2">
        <v>0.05</v>
      </c>
      <c r="G24" s="12"/>
      <c r="I24" s="11"/>
      <c r="J24" s="1" t="s">
        <v>4</v>
      </c>
      <c r="K24" s="1" t="s">
        <v>5</v>
      </c>
      <c r="L24" s="1" t="s">
        <v>6</v>
      </c>
      <c r="M24" s="1" t="s">
        <v>7</v>
      </c>
      <c r="N24" s="1" t="s">
        <v>8</v>
      </c>
      <c r="O24" s="1" t="s">
        <v>9</v>
      </c>
      <c r="S24" s="1"/>
      <c r="T24" s="1" t="s">
        <v>4</v>
      </c>
      <c r="U24" s="1" t="s">
        <v>5</v>
      </c>
      <c r="V24" s="1" t="s">
        <v>6</v>
      </c>
      <c r="W24" s="1" t="s">
        <v>7</v>
      </c>
      <c r="X24" s="1" t="s">
        <v>8</v>
      </c>
      <c r="Y24" s="1" t="s">
        <v>9</v>
      </c>
      <c r="AC24" s="1"/>
      <c r="AD24" s="1" t="s">
        <v>4</v>
      </c>
      <c r="AE24" s="1" t="s">
        <v>5</v>
      </c>
      <c r="AF24" s="1" t="s">
        <v>6</v>
      </c>
      <c r="AG24" s="1" t="s">
        <v>7</v>
      </c>
      <c r="AH24" s="1" t="s">
        <v>8</v>
      </c>
      <c r="AI24" s="1" t="s">
        <v>9</v>
      </c>
      <c r="AK24" s="12"/>
    </row>
    <row r="25" spans="1:37">
      <c r="A25" s="11" t="s">
        <v>2</v>
      </c>
      <c r="B25" s="2">
        <v>0.15</v>
      </c>
      <c r="C25" s="2">
        <v>0.2</v>
      </c>
      <c r="D25" s="2">
        <v>0.54</v>
      </c>
      <c r="E25" s="2">
        <v>0.11</v>
      </c>
      <c r="G25" s="12"/>
      <c r="I25" s="13" t="s">
        <v>0</v>
      </c>
      <c r="J25" s="4">
        <f>A50*B23*(B15*O7+B16*N7+B17*M7)+A50*B24*(B15*O8+B16*N8+B17*M8)+A50*B25*(B15*O9+B16*N9+B17*M9)+A50*B26*(B15*O10+B16*N10+B17*M10)+Z34+Z38+Z42+Z46+AI25</f>
        <v>6.5713468160000001</v>
      </c>
      <c r="K25" s="4">
        <f>A50*B23*(B15*J7+B16*O7+B17*N7)+A50*B24*(B15*J8+B16*O8+B17*N8)+A50*B25*(B15*J9+B16*O9+B17*N9)+A50*B26*(B15*J10+B16*O10+B17*N10)+U34+U38+U42+U46+AD25</f>
        <v>9.07346523</v>
      </c>
      <c r="L25" s="4">
        <f>A50*B23*(B15*K7+B16*J7+B17*O7)+A50*B24*(B15*K8+B16*J8+B17*O8)+A50*B25*(B15*K9+B16*J9+B17*O9)+A50*B26*(B15*K10+B16*J10+B17*O10)+V34+V38+V42+V46+AE25</f>
        <v>8.9761506109999996</v>
      </c>
      <c r="M25" s="4">
        <f>A50*B23*(B15*L7+B16*K7+B17*J7)+A50*B24*(B15*L8+B16*K8+B17*J8)+A50*B25*(B15*L9+B16*K9+B17*J9)+A50*B26*(B15*L10+B16*K10+B17*J10)+W34+W38+W42+W46+AF25</f>
        <v>10.297665259</v>
      </c>
      <c r="N25" s="4">
        <f>A50*B23*(B15*M7+B16*L7+B17*K7)+A50*B24*(B15*M8+B16*L8+B17*K8)+A50*B25*(B15*M9+B16*L9+B17*K9)+A50*B26*(B15*M10+B16*L10+B17*K10)+X34+X38+X42+X46+AG25</f>
        <v>9.7885464249999998</v>
      </c>
      <c r="O25" s="4">
        <f>A50*B23*(B15*N7+B16*M7+B17*L7)+A50*B24*(B15*N8+B16*M8+B17*L8)+A50*B25*(B15*N9+B16*M9+B17*L9)+A50*B26*(B15*N10+B16*M10+B17*L10)+Y34+Y38+Y42+Y46+AH25</f>
        <v>10.097825659</v>
      </c>
      <c r="S25" s="6" t="s">
        <v>0</v>
      </c>
      <c r="T25" s="4">
        <f>AD25+Y7+U34+U35+U36+U37</f>
        <v>6.5713469</v>
      </c>
      <c r="U25" s="4">
        <f>AE25+T7+V34+V35+V36+V37</f>
        <v>9.0734651999999993</v>
      </c>
      <c r="V25" s="4">
        <f t="shared" ref="V25:X25" si="8">AF25+U7+W34+W35+W36+W37</f>
        <v>8.9761506000000004</v>
      </c>
      <c r="W25" s="4">
        <f t="shared" si="8"/>
        <v>10.29766532</v>
      </c>
      <c r="X25" s="4">
        <f t="shared" si="8"/>
        <v>9.7885463999999995</v>
      </c>
      <c r="Y25" s="4">
        <f>AI25+X7+Z34+Z35+Z36+Z37</f>
        <v>10.097826</v>
      </c>
      <c r="AC25" s="6" t="s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K25" s="12"/>
    </row>
    <row r="26" spans="1:37">
      <c r="A26" s="13" t="s">
        <v>3</v>
      </c>
      <c r="B26" s="2">
        <v>0.08</v>
      </c>
      <c r="C26" s="2">
        <v>0.12</v>
      </c>
      <c r="D26" s="2">
        <v>0.27</v>
      </c>
      <c r="E26" s="2">
        <v>0.53</v>
      </c>
      <c r="G26" s="12"/>
      <c r="I26" s="13" t="s">
        <v>1</v>
      </c>
      <c r="J26" s="4">
        <f>A50*C23*(B15*O7+B16*N7+B17*M7)+A50*C24*(B15*O8+B16*N8+B17*M8)+A50*C25*(B15*O9+B16*N9+B17*M9)+A50*C26*(B15*O10+B16*N10+B17*M10)+Z35+Z39+Z43+Z47+AI26</f>
        <v>24.650254772</v>
      </c>
      <c r="K26" s="4">
        <f>A50*C23*(B15*J7+B16*O7+B17*N7)+A50*C24*(B15*J8+B16*O8+B17*N8)+A50*C25*(B15*J9+B16*O9+B17*N9)+A50*C26*(B15*J10+B16*O10+B17*N10)+U35+U39+U43+U47+AD26</f>
        <v>22.000000010000004</v>
      </c>
      <c r="L26" s="4">
        <f>A50*C23*(B15*K7+B16*J7+B17*O7)+A50*C24*(B15*K8+B16*J8+B17*O8)+A50*C25*(B15*K9+B16*J9+B17*O9)+A50*C26*(B15*K10+B16*J10+B17*O10)+V35+V39+V43+V47+AE26</f>
        <v>23.075298737000004</v>
      </c>
      <c r="M26" s="4">
        <f>A50*C23*(B15*L7+B16*K7+B17*J7)+A50*C24*(B15*L8+B16*K8+B17*J8)+A50*C25*(B15*L9+B16*K9+B17*J9)+A50*C26*(B15*L10+B16*K10+B17*J10)+W35+W39+W43+W47+AF26</f>
        <v>24.017221153000001</v>
      </c>
      <c r="N26" s="4">
        <f>A50*C23*(B15*M7+B16*L7+B17*K7)+A50*C24*(B15*M8+B16*L8+B17*K8)+A50*C25*(B15*M9+B16*L9+B17*K9)+A50*C26*(B15*M10+B16*L10+B17*K10)+X35+X39+X43+X47+AG26</f>
        <v>26.905387275000002</v>
      </c>
      <c r="O26" s="4">
        <f>A50*C23*(B15*N7+B16*M7+B17*L7)+A50*C24*(B15*N8+B16*M8+B17*L8)+A50*C25*(B15*N9+B16*M9+B17*L9)+A50*C26*(B15*N10+B16*M10+B17*L10)+Y35+Y39+Y43+Y47+AH26</f>
        <v>24.255896453000002</v>
      </c>
      <c r="Q26" s="2" t="s">
        <v>58</v>
      </c>
      <c r="S26" s="6" t="s">
        <v>1</v>
      </c>
      <c r="T26" s="4">
        <f>AD26+Y8+U38+U39+U40+U41</f>
        <v>24.650254400000001</v>
      </c>
      <c r="U26" s="4">
        <f>AE26+T8+V38+V39+V40+V41</f>
        <v>22</v>
      </c>
      <c r="V26" s="4">
        <f t="shared" ref="V26:X26" si="9">AF26+U8+W38+W39+W40+W41</f>
        <v>23.075298799999999</v>
      </c>
      <c r="W26" s="4">
        <f t="shared" si="9"/>
        <v>24.0172211</v>
      </c>
      <c r="X26" s="4">
        <f t="shared" si="9"/>
        <v>26.9053872</v>
      </c>
      <c r="Y26" s="4">
        <f>AI26+X8+Z38+Z39+Z40+Z41</f>
        <v>24.255896499999999</v>
      </c>
      <c r="AC26" s="6" t="s">
        <v>1</v>
      </c>
      <c r="AD26" s="3">
        <v>2.6502544000000001</v>
      </c>
      <c r="AE26" s="3">
        <v>0</v>
      </c>
      <c r="AF26" s="3">
        <v>1.0752988000000001</v>
      </c>
      <c r="AG26" s="3">
        <v>2.0172211</v>
      </c>
      <c r="AH26" s="3">
        <v>4.9053871999999998</v>
      </c>
      <c r="AI26" s="3">
        <v>2.2558965</v>
      </c>
      <c r="AK26" s="12"/>
    </row>
    <row r="27" spans="1:37">
      <c r="A27" s="14"/>
      <c r="G27" s="12"/>
      <c r="I27" s="11" t="s">
        <v>2</v>
      </c>
      <c r="J27" s="4">
        <f>A50*D23*(B15*O7+B16*N7+B17*M7)+A50*D24*(B15*O8+B16*N8+B17*M8)+A50*D25*(B15*O9+B16*N9+B17*M9)+A50*D26*(B15*O10+B16*N10+B17*M10)+Z36+Z40+Z44+Z48+AI27</f>
        <v>20.000000036000003</v>
      </c>
      <c r="K27" s="4">
        <f>A50*D23*(B15*J7+B16*O7+B17*N7)+A50*D24*(B15*J8+B16*O8+B17*N8)+A50*D25*(B15*J9+B16*O9+B17*N9)+A50*D26*(B15*J10+B16*O10+B17*N10)+U36+U40+U44+U48+AD27</f>
        <v>20.000000005000004</v>
      </c>
      <c r="L27" s="4">
        <f>A50*D23*(B15*K7+B16*J7+B17*O7)+A50*D24*(B15*K8+B16*J8+B17*O8)+A50*D25*(B15*K9+B16*J9+B17*O9)+A50*D26*(B15*K10+B16*J10+B17*O10)+V36+V40+V44+V48+AE27</f>
        <v>20.471160968500001</v>
      </c>
      <c r="M27" s="4">
        <f>A50*D23*(B15*L7+B16*K7+B17*J7)+A50*D24*(B15*L8+B16*K8+B17*J8)+A50*D25*(B15*L9+B16*K9+B17*J9)+A50*D26*(B15*L10+B16*K10+B17*J10)+W36+W40+W44+W48+AF27</f>
        <v>21.340188646500003</v>
      </c>
      <c r="N27" s="4">
        <f>A50*D23*(B15*M7+B16*L7+B17*K7)+A50*D24*(B15*M8+B16*L8+B17*K8)+A50*D25*(B15*M9+B16*L9+B17*K9)+A50*D26*(B15*M10+B16*L10+B17*K10)+X36+X40+X44+X48+AG27</f>
        <v>19.999999957500005</v>
      </c>
      <c r="O27" s="4">
        <f>A50*D23*(B15*N7+B16*M7+B17*L7)+A50*D24*(B15*N8+B16*M8+B17*L8)+A50*D25*(B15*N9+B16*M9+B17*L9)+A50*D26*(B15*N10+B16*M10+B17*L10)+Y36+Y40+Y44+Y48+AH27</f>
        <v>19.9999999765</v>
      </c>
      <c r="S27" s="1" t="s">
        <v>2</v>
      </c>
      <c r="T27" s="4">
        <f>AD27+Y9+U42+U43+U44+U45</f>
        <v>20</v>
      </c>
      <c r="U27" s="4">
        <f>AE27+T9+V42+V43+V44+V45</f>
        <v>20</v>
      </c>
      <c r="V27" s="4">
        <f t="shared" ref="V27:X27" si="10">AF27+U9+W42+W43+W44+W45</f>
        <v>20.47116097</v>
      </c>
      <c r="W27" s="4">
        <f t="shared" si="10"/>
        <v>21.340188600000001</v>
      </c>
      <c r="X27" s="4">
        <f t="shared" si="10"/>
        <v>20</v>
      </c>
      <c r="Y27" s="4">
        <f>AI27+X9+Z42+Z43+Z44+Z45</f>
        <v>20</v>
      </c>
      <c r="AC27" s="1" t="s">
        <v>2</v>
      </c>
      <c r="AD27" s="3">
        <v>0</v>
      </c>
      <c r="AE27" s="3">
        <v>0</v>
      </c>
      <c r="AF27" s="3">
        <v>0.47116097000000001</v>
      </c>
      <c r="AG27" s="3">
        <v>1.3401886000000001</v>
      </c>
      <c r="AH27" s="3">
        <v>0</v>
      </c>
      <c r="AI27" s="3">
        <v>0</v>
      </c>
      <c r="AK27" s="12"/>
    </row>
    <row r="28" spans="1:37">
      <c r="A28" s="14"/>
      <c r="G28" s="12"/>
      <c r="I28" s="13" t="s">
        <v>3</v>
      </c>
      <c r="J28" s="4">
        <f>A50*E23*(B15*O7+B16*N7+B17*M7)+A50*E24*(B15*O8+B16*N8+B17*M8)+A50*E25*(B15*O9+B16*N9+B17*M9)+A50*E26*(B15*O10+B16*N10+B17*M10)+Z37+Z41+Z45+Z49+AI28</f>
        <v>7.1118411360000007</v>
      </c>
      <c r="K28" s="4">
        <f>A50*E23*(B15*J7+B16*O7+B17*N7)+A50*E24*(B15*J8+B16*O8+B17*N8)+A50*E25*(B15*J9+B16*O9+B17*N9)+A50*E26*(B15*J10+B16*O10+B17*N10)+U37+U41+U45+U49+AD28</f>
        <v>9.6986692050000016</v>
      </c>
      <c r="L28" s="4">
        <f>A50*E23*(B15*K7+B16*J7+B17*O7)+A50*E24*(B15*K8+B16*J8+B17*O8)+A50*E25*(B15*K9+B16*J9+B17*O9)+A50*E26*(B15*K10+B16*J10+B17*O10)+V37+V41+V45+V49+AE28</f>
        <v>8.7154417685000016</v>
      </c>
      <c r="M28" s="4">
        <f>A50*E23*(B15*L7+B16*K7+B17*J7)+A50*E24*(B15*L8+B16*K8+B17*J8)+A50*E25*(B15*L9+B16*K9+B17*J9)+A50*E26*(B15*L10+B16*K10+B17*J10)+W37+W41+W45+W49+AF28</f>
        <v>8.3713358765000017</v>
      </c>
      <c r="N28" s="4">
        <f>A50*E23*(B15*M7+B16*L7+B17*K7)+A50*E24*(B15*M8+B16*L8+B17*K8)+A50*E25*(B15*M9+B16*L9+B17*K9)+A50*E26*(B15*M10+B16*L10+B17*K10)+X37+X41+X45+X49+AG28</f>
        <v>9.3485545375000019</v>
      </c>
      <c r="O28" s="4">
        <f>A50*E23*(B15*N7+B16*M7+B17*L7)+A50*E24*(B15*N8+B16*M8+B17*L8)+A50*E25*(B15*N9+B16*M9+B17*L9)+A50*E26*(B15*N10+B16*M10+B17*L10)+Y37+Y41+Y45+Y49+AH28</f>
        <v>12.483308876500001</v>
      </c>
      <c r="S28" s="6" t="s">
        <v>3</v>
      </c>
      <c r="T28" s="4">
        <f>AD28+Y10+U46+U47+U48+U49</f>
        <v>7.1118410999999995</v>
      </c>
      <c r="U28" s="4">
        <f>AE28+T10+V46+V47+V48+V49</f>
        <v>9.6986692000000012</v>
      </c>
      <c r="V28" s="4">
        <f t="shared" ref="V28:X28" si="11">AF28+U10+W46+W47+W48+W49</f>
        <v>8.7154418000000007</v>
      </c>
      <c r="W28" s="4">
        <f t="shared" si="11"/>
        <v>8.3713358000000007</v>
      </c>
      <c r="X28" s="4">
        <f t="shared" si="11"/>
        <v>9.3485545999999999</v>
      </c>
      <c r="Y28" s="4">
        <f>AI28+X10+Z46+Z47+Z48+Z49</f>
        <v>12.483308900000001</v>
      </c>
      <c r="AC28" s="6" t="s">
        <v>3</v>
      </c>
      <c r="AD28" s="3">
        <v>0</v>
      </c>
      <c r="AE28" s="3">
        <v>0</v>
      </c>
      <c r="AF28" s="3">
        <v>0</v>
      </c>
      <c r="AG28" s="3">
        <v>1.3585967999999999</v>
      </c>
      <c r="AH28" s="3">
        <v>4.3485545999999999</v>
      </c>
      <c r="AI28" s="3">
        <v>0</v>
      </c>
      <c r="AK28" s="12"/>
    </row>
    <row r="29" spans="1:37">
      <c r="A29" s="26" t="s">
        <v>16</v>
      </c>
      <c r="B29" s="24"/>
      <c r="G29" s="12"/>
      <c r="I29" s="14"/>
      <c r="AK29" s="12"/>
    </row>
    <row r="30" spans="1:37">
      <c r="A30" s="13" t="s">
        <v>20</v>
      </c>
      <c r="B30" s="1" t="s">
        <v>25</v>
      </c>
      <c r="G30" s="12"/>
      <c r="I30" s="14"/>
      <c r="AK30" s="12"/>
    </row>
    <row r="31" spans="1:37" ht="14" customHeight="1">
      <c r="A31" s="11" t="s">
        <v>17</v>
      </c>
      <c r="B31" s="2">
        <v>20</v>
      </c>
      <c r="G31" s="12"/>
      <c r="I31" s="32" t="s">
        <v>38</v>
      </c>
      <c r="J31" s="28"/>
      <c r="K31" s="28"/>
      <c r="L31" s="28"/>
      <c r="M31" s="28"/>
      <c r="N31" s="28"/>
      <c r="O31" s="28"/>
      <c r="P31" s="28"/>
      <c r="S31" s="28" t="s">
        <v>39</v>
      </c>
      <c r="T31" s="28"/>
      <c r="U31" s="28"/>
      <c r="V31" s="28"/>
      <c r="W31" s="28"/>
      <c r="X31" s="28"/>
      <c r="Y31" s="28"/>
      <c r="Z31" s="28"/>
      <c r="AK31" s="12"/>
    </row>
    <row r="32" spans="1:37">
      <c r="A32" s="11" t="s">
        <v>18</v>
      </c>
      <c r="B32" s="2">
        <v>25</v>
      </c>
      <c r="G32" s="12"/>
      <c r="I32" s="11" t="s">
        <v>12</v>
      </c>
      <c r="J32" s="1" t="s">
        <v>13</v>
      </c>
      <c r="K32" s="25" t="s">
        <v>14</v>
      </c>
      <c r="L32" s="25"/>
      <c r="M32" s="25"/>
      <c r="N32" s="25"/>
      <c r="O32" s="25"/>
      <c r="P32" s="25"/>
      <c r="S32" s="1" t="s">
        <v>12</v>
      </c>
      <c r="T32" s="1" t="s">
        <v>13</v>
      </c>
      <c r="U32" s="25" t="s">
        <v>14</v>
      </c>
      <c r="V32" s="25"/>
      <c r="W32" s="25"/>
      <c r="X32" s="25"/>
      <c r="Y32" s="25"/>
      <c r="Z32" s="25"/>
      <c r="AK32" s="12"/>
    </row>
    <row r="33" spans="1:37">
      <c r="A33" s="11" t="s">
        <v>19</v>
      </c>
      <c r="B33" s="2">
        <v>30</v>
      </c>
      <c r="G33" s="12"/>
      <c r="I33" s="11"/>
      <c r="J33" s="1"/>
      <c r="K33" s="1" t="s">
        <v>4</v>
      </c>
      <c r="L33" s="1" t="s">
        <v>5</v>
      </c>
      <c r="M33" s="1" t="s">
        <v>6</v>
      </c>
      <c r="N33" s="1" t="s">
        <v>7</v>
      </c>
      <c r="O33" s="1" t="s">
        <v>8</v>
      </c>
      <c r="P33" s="1" t="s">
        <v>9</v>
      </c>
      <c r="S33" s="1"/>
      <c r="T33" s="1"/>
      <c r="U33" s="1" t="s">
        <v>4</v>
      </c>
      <c r="V33" s="1" t="s">
        <v>5</v>
      </c>
      <c r="W33" s="1" t="s">
        <v>6</v>
      </c>
      <c r="X33" s="1" t="s">
        <v>7</v>
      </c>
      <c r="Y33" s="1" t="s">
        <v>8</v>
      </c>
      <c r="Z33" s="1" t="s">
        <v>9</v>
      </c>
      <c r="AK33" s="12"/>
    </row>
    <row r="34" spans="1:37">
      <c r="A34" s="14"/>
      <c r="G34" s="12"/>
      <c r="I34" s="26" t="s">
        <v>0</v>
      </c>
      <c r="J34" s="6" t="s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S34" s="24" t="s">
        <v>0</v>
      </c>
      <c r="T34" s="6" t="s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K34" s="12"/>
    </row>
    <row r="35" spans="1:37">
      <c r="A35" s="26" t="s">
        <v>23</v>
      </c>
      <c r="B35" s="24"/>
      <c r="G35" s="12"/>
      <c r="I35" s="26"/>
      <c r="J35" s="6" t="s">
        <v>1</v>
      </c>
      <c r="K35" s="3">
        <v>0</v>
      </c>
      <c r="L35" s="3">
        <v>0</v>
      </c>
      <c r="M35" s="3">
        <v>0</v>
      </c>
      <c r="N35" s="3">
        <v>35.700066999999997</v>
      </c>
      <c r="O35" s="3">
        <v>0</v>
      </c>
      <c r="P35" s="3">
        <v>57.369933000000003</v>
      </c>
      <c r="S35" s="24"/>
      <c r="T35" s="6" t="s">
        <v>1</v>
      </c>
      <c r="U35" s="3">
        <v>3.1880071999999999</v>
      </c>
      <c r="V35" s="3">
        <v>9.0734651999999993</v>
      </c>
      <c r="W35" s="3">
        <v>8.9761506000000004</v>
      </c>
      <c r="X35" s="3">
        <v>9.6508506999999994</v>
      </c>
      <c r="Y35" s="3">
        <v>4.2437006999999998</v>
      </c>
      <c r="Z35" s="3">
        <v>10.097826</v>
      </c>
      <c r="AK35" s="12"/>
    </row>
    <row r="36" spans="1:37">
      <c r="A36" s="11" t="s">
        <v>22</v>
      </c>
      <c r="B36" s="1" t="s">
        <v>24</v>
      </c>
      <c r="G36" s="12"/>
      <c r="I36" s="26"/>
      <c r="J36" s="1" t="s">
        <v>2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S36" s="24"/>
      <c r="T36" s="1" t="s">
        <v>2</v>
      </c>
      <c r="U36" s="3">
        <v>3.3833397000000001</v>
      </c>
      <c r="V36" s="3">
        <v>0</v>
      </c>
      <c r="W36" s="3">
        <v>0</v>
      </c>
      <c r="X36" s="3">
        <v>0.64681462000000001</v>
      </c>
      <c r="Y36" s="3">
        <v>5.5448456999999998</v>
      </c>
      <c r="Z36" s="3">
        <v>0</v>
      </c>
      <c r="AK36" s="12"/>
    </row>
    <row r="37" spans="1:37">
      <c r="A37" s="14">
        <v>1</v>
      </c>
      <c r="B37" s="2">
        <v>15</v>
      </c>
      <c r="G37" s="12"/>
      <c r="I37" s="26"/>
      <c r="J37" s="6" t="s">
        <v>3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28.175000000000001</v>
      </c>
      <c r="S37" s="24"/>
      <c r="T37" s="6" t="s">
        <v>3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K37" s="12"/>
    </row>
    <row r="38" spans="1:37">
      <c r="A38" s="14"/>
      <c r="G38" s="12"/>
      <c r="I38" s="26" t="s">
        <v>1</v>
      </c>
      <c r="J38" s="6" t="s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S38" s="24" t="s">
        <v>1</v>
      </c>
      <c r="T38" s="6" t="s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K38" s="12"/>
    </row>
    <row r="39" spans="1:37">
      <c r="A39" s="27" t="s">
        <v>26</v>
      </c>
      <c r="B39" s="25"/>
      <c r="C39" s="25"/>
      <c r="D39" s="25"/>
      <c r="E39" s="25"/>
      <c r="G39" s="12"/>
      <c r="I39" s="26"/>
      <c r="J39" s="6" t="s">
        <v>1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S39" s="24"/>
      <c r="T39" s="6" t="s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K39" s="12"/>
    </row>
    <row r="40" spans="1:37">
      <c r="A40" s="11" t="s">
        <v>12</v>
      </c>
      <c r="B40" s="25" t="s">
        <v>13</v>
      </c>
      <c r="C40" s="25"/>
      <c r="D40" s="25"/>
      <c r="E40" s="25"/>
      <c r="G40" s="12"/>
      <c r="I40" s="26"/>
      <c r="J40" s="1" t="s">
        <v>2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R40" s="2" t="s">
        <v>63</v>
      </c>
      <c r="S40" s="24"/>
      <c r="T40" s="1" t="s">
        <v>2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K40" s="12"/>
    </row>
    <row r="41" spans="1:37">
      <c r="A41" s="11"/>
      <c r="B41" s="6" t="s">
        <v>0</v>
      </c>
      <c r="C41" s="6" t="s">
        <v>1</v>
      </c>
      <c r="D41" s="1" t="s">
        <v>2</v>
      </c>
      <c r="E41" s="6" t="s">
        <v>3</v>
      </c>
      <c r="G41" s="12"/>
      <c r="I41" s="26"/>
      <c r="J41" s="6" t="s">
        <v>3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S41" s="24"/>
      <c r="T41" s="6" t="s">
        <v>3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K41" s="12"/>
    </row>
    <row r="42" spans="1:37">
      <c r="A42" s="13" t="s">
        <v>0</v>
      </c>
      <c r="B42" s="2">
        <v>99999999</v>
      </c>
      <c r="C42" s="2">
        <v>20</v>
      </c>
      <c r="D42" s="2">
        <v>30</v>
      </c>
      <c r="E42" s="2">
        <v>50</v>
      </c>
      <c r="G42" s="12"/>
      <c r="I42" s="27" t="s">
        <v>2</v>
      </c>
      <c r="J42" s="6" t="s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S42" s="25" t="s">
        <v>2</v>
      </c>
      <c r="T42" s="6" t="s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K42" s="12"/>
    </row>
    <row r="43" spans="1:37">
      <c r="A43" s="13" t="s">
        <v>1</v>
      </c>
      <c r="B43" s="2">
        <v>20</v>
      </c>
      <c r="C43" s="2">
        <v>99999999</v>
      </c>
      <c r="D43" s="2">
        <v>15</v>
      </c>
      <c r="E43" s="2">
        <v>35</v>
      </c>
      <c r="G43" s="12"/>
      <c r="I43" s="27"/>
      <c r="J43" s="6" t="s">
        <v>1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S43" s="25"/>
      <c r="T43" s="6" t="s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K43" s="12"/>
    </row>
    <row r="44" spans="1:37">
      <c r="A44" s="11" t="s">
        <v>2</v>
      </c>
      <c r="B44" s="2">
        <v>30</v>
      </c>
      <c r="C44" s="2">
        <v>15</v>
      </c>
      <c r="D44" s="2">
        <v>99999999</v>
      </c>
      <c r="E44" s="2">
        <v>25</v>
      </c>
      <c r="G44" s="12"/>
      <c r="I44" s="27"/>
      <c r="J44" s="1" t="s">
        <v>2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S44" s="25"/>
      <c r="T44" s="1" t="s">
        <v>2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K44" s="12"/>
    </row>
    <row r="45" spans="1:37">
      <c r="A45" s="13" t="s">
        <v>3</v>
      </c>
      <c r="B45" s="2">
        <v>50</v>
      </c>
      <c r="C45" s="2">
        <v>35</v>
      </c>
      <c r="D45" s="2">
        <v>25</v>
      </c>
      <c r="E45" s="2">
        <v>99999999</v>
      </c>
      <c r="G45" s="12"/>
      <c r="I45" s="27"/>
      <c r="J45" s="6" t="s">
        <v>3</v>
      </c>
      <c r="K45" s="3">
        <v>6.7119771999999998</v>
      </c>
      <c r="L45" s="3">
        <v>0</v>
      </c>
      <c r="M45" s="3">
        <v>0</v>
      </c>
      <c r="N45" s="3">
        <v>27.096592999999999</v>
      </c>
      <c r="O45" s="3">
        <v>0</v>
      </c>
      <c r="P45" s="3">
        <v>62.818429999999999</v>
      </c>
      <c r="S45" s="25"/>
      <c r="T45" s="6" t="s">
        <v>3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K45" s="12"/>
    </row>
    <row r="46" spans="1:37">
      <c r="A46" s="14"/>
      <c r="G46" s="12"/>
      <c r="I46" s="26" t="s">
        <v>3</v>
      </c>
      <c r="J46" s="6" t="s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S46" s="24" t="s">
        <v>3</v>
      </c>
      <c r="T46" s="6" t="s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K46" s="12"/>
    </row>
    <row r="47" spans="1:37">
      <c r="A47" s="14"/>
      <c r="G47" s="12"/>
      <c r="I47" s="26"/>
      <c r="J47" s="6" t="s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S47" s="24"/>
      <c r="T47" s="6" t="s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K47" s="12"/>
    </row>
    <row r="48" spans="1:37">
      <c r="A48" s="27" t="s">
        <v>27</v>
      </c>
      <c r="B48" s="25"/>
      <c r="C48" s="29" t="s">
        <v>62</v>
      </c>
      <c r="D48" s="29"/>
      <c r="G48" s="12"/>
      <c r="I48" s="26"/>
      <c r="J48" s="1" t="s">
        <v>2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S48" s="24"/>
      <c r="T48" s="1" t="s">
        <v>2</v>
      </c>
      <c r="U48" s="3">
        <v>2.1118410999999999</v>
      </c>
      <c r="V48" s="3">
        <v>4.6986692000000003</v>
      </c>
      <c r="W48" s="3">
        <v>3.7154417999999998</v>
      </c>
      <c r="X48" s="3">
        <v>2.0127389999999998</v>
      </c>
      <c r="Y48" s="3">
        <v>0</v>
      </c>
      <c r="Z48" s="3">
        <v>7.4833088999999999</v>
      </c>
      <c r="AK48" s="12"/>
    </row>
    <row r="49" spans="1:37">
      <c r="A49" s="11" t="s">
        <v>41</v>
      </c>
      <c r="B49" s="1" t="s">
        <v>61</v>
      </c>
      <c r="C49" s="29"/>
      <c r="D49" s="29"/>
      <c r="G49" s="12"/>
      <c r="I49" s="26"/>
      <c r="J49" s="6" t="s">
        <v>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S49" s="24"/>
      <c r="T49" s="6" t="s">
        <v>3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K49" s="12"/>
    </row>
    <row r="50" spans="1:37" ht="15" thickBot="1">
      <c r="A50" s="11">
        <v>0.1</v>
      </c>
      <c r="B50" s="2">
        <v>100</v>
      </c>
      <c r="C50" s="4">
        <f>A50*B50</f>
        <v>10</v>
      </c>
      <c r="G50" s="12"/>
      <c r="I50" s="15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7"/>
    </row>
    <row r="51" spans="1:37">
      <c r="A51" s="11"/>
      <c r="G51" s="12"/>
    </row>
    <row r="52" spans="1:37" ht="15" thickBot="1">
      <c r="A52" s="11"/>
      <c r="G52" s="12"/>
    </row>
    <row r="53" spans="1:37" ht="21.5" thickBot="1">
      <c r="A53" s="27" t="s">
        <v>28</v>
      </c>
      <c r="B53" s="25"/>
      <c r="G53" s="12"/>
      <c r="H53" s="30" t="s">
        <v>76</v>
      </c>
      <c r="I53" s="31"/>
    </row>
    <row r="54" spans="1:37">
      <c r="A54" s="13" t="s">
        <v>0</v>
      </c>
      <c r="B54" s="2">
        <v>0</v>
      </c>
      <c r="G54" s="12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10"/>
    </row>
    <row r="55" spans="1:37">
      <c r="A55" s="13" t="s">
        <v>1</v>
      </c>
      <c r="B55" s="2">
        <v>12</v>
      </c>
      <c r="G55" s="12"/>
      <c r="H55" s="28" t="s">
        <v>43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AB55" s="12"/>
    </row>
    <row r="56" spans="1:37">
      <c r="A56" s="11" t="s">
        <v>2</v>
      </c>
      <c r="B56" s="2">
        <v>20</v>
      </c>
      <c r="G56" s="12"/>
      <c r="I56" s="1" t="s">
        <v>46</v>
      </c>
      <c r="J56" s="25" t="s">
        <v>45</v>
      </c>
      <c r="K56" s="25"/>
      <c r="L56" s="25"/>
      <c r="M56" s="25"/>
      <c r="N56" s="25" t="s">
        <v>47</v>
      </c>
      <c r="O56" s="25"/>
      <c r="P56" s="25"/>
      <c r="Q56" s="25"/>
      <c r="U56" s="1" t="s">
        <v>60</v>
      </c>
      <c r="W56" s="1" t="s">
        <v>53</v>
      </c>
      <c r="Y56" s="1" t="s">
        <v>66</v>
      </c>
      <c r="AB56" s="12"/>
    </row>
    <row r="57" spans="1:37">
      <c r="A57" s="13" t="s">
        <v>3</v>
      </c>
      <c r="B57" s="2">
        <v>0</v>
      </c>
      <c r="G57" s="12"/>
      <c r="I57" s="1" t="s">
        <v>48</v>
      </c>
      <c r="J57" s="6" t="s">
        <v>0</v>
      </c>
      <c r="K57" s="6" t="s">
        <v>1</v>
      </c>
      <c r="L57" s="1" t="s">
        <v>2</v>
      </c>
      <c r="M57" s="6" t="s">
        <v>3</v>
      </c>
      <c r="N57" s="6" t="s">
        <v>0</v>
      </c>
      <c r="O57" s="6" t="s">
        <v>1</v>
      </c>
      <c r="P57" s="1" t="s">
        <v>2</v>
      </c>
      <c r="Q57" s="6" t="s">
        <v>3</v>
      </c>
      <c r="R57" s="7"/>
      <c r="U57" s="4">
        <f>SUM(K16:K19)+SUM(K25:K28)+B17*(SUM(J7:J10)+SUM(O7:O10))+B16*SUM(J7:J10)</f>
        <v>1015.7014691000001</v>
      </c>
      <c r="W57" s="4">
        <f>U57*B37</f>
        <v>15235.5220365</v>
      </c>
      <c r="Y57" s="4">
        <f>C76*AG9+E76*AH9+C75*AG8+E75*AH8+C77*AG10</f>
        <v>44000</v>
      </c>
      <c r="AB57" s="12"/>
    </row>
    <row r="58" spans="1:37">
      <c r="A58" s="11"/>
      <c r="G58" s="12"/>
      <c r="H58" s="1" t="s">
        <v>50</v>
      </c>
      <c r="I58" s="6" t="s">
        <v>20</v>
      </c>
      <c r="J58" s="1"/>
      <c r="K58" s="1"/>
      <c r="L58" s="1"/>
      <c r="M58" s="1"/>
      <c r="N58" s="1"/>
      <c r="O58" s="1"/>
      <c r="P58" s="1"/>
      <c r="Q58" s="1"/>
      <c r="AB58" s="12"/>
    </row>
    <row r="59" spans="1:37">
      <c r="A59" s="11"/>
      <c r="G59" s="20"/>
      <c r="H59" s="25" t="s">
        <v>49</v>
      </c>
      <c r="I59" s="1" t="s">
        <v>17</v>
      </c>
      <c r="J59" s="4">
        <f>B23*B15*(B63-B31+C50)*SUM(J7:N7)</f>
        <v>4910.4000000000005</v>
      </c>
      <c r="K59" s="4">
        <f>C24*B15*(B63-B31+C50)*SUM(J8:N8)</f>
        <v>10986.800000000001</v>
      </c>
      <c r="L59" s="4">
        <f>D25*B15*(B63-B31+C50)*SUM(J9:N9)</f>
        <v>8470.4400000000023</v>
      </c>
      <c r="M59" s="4">
        <f>E26*B15*(B63-B31+C50)*SUM(J10:N10)</f>
        <v>6121.5000000000009</v>
      </c>
      <c r="N59" s="4">
        <f>B15*(C63-B31+C50)*(C23+D23+E23)*SUM(J7:N7)</f>
        <v>4910.4000000000005</v>
      </c>
      <c r="O59" s="4">
        <f>B15*(C63-B31+C50)*(B24+D24+E24)*SUM(J8:N8)</f>
        <v>13483.8</v>
      </c>
      <c r="P59" s="4">
        <f>B15*(C63-B31+C50)*(B25+C25+E25)*SUM(J9:N9)</f>
        <v>10823.34</v>
      </c>
      <c r="Q59" s="4">
        <f>B15*(C63-B31+C50)*(B26+C26+D26)*SUM(J10:N10)</f>
        <v>8142.7500000000009</v>
      </c>
      <c r="R59" s="4">
        <f t="shared" ref="R59:R64" si="12">SUM(J59:Q59)</f>
        <v>67849.429999999993</v>
      </c>
      <c r="U59" s="1" t="s">
        <v>42</v>
      </c>
      <c r="AB59" s="12"/>
    </row>
    <row r="60" spans="1:37">
      <c r="A60" s="13" t="s">
        <v>29</v>
      </c>
      <c r="G60" s="20"/>
      <c r="H60" s="25"/>
      <c r="I60" s="1" t="s">
        <v>18</v>
      </c>
      <c r="J60" s="4">
        <f>B23*B16*(B64-B32+C50)*SUM(J7:N7)</f>
        <v>446399285.75999993</v>
      </c>
      <c r="K60" s="4">
        <f>C24*B16*(B64-B32+C50)*SUM(J8:N8)</f>
        <v>998798401.9200002</v>
      </c>
      <c r="L60" s="4">
        <f>D25*B16*(B64-B32+C50)*SUM(J9:N9)</f>
        <v>770038767.93600011</v>
      </c>
      <c r="M60" s="4">
        <f>E26*B16*(B64-B32+C50)*SUM(J10:N10)</f>
        <v>556499109.60000002</v>
      </c>
      <c r="N60" s="4">
        <f>B16*(C64-B32+C50)*(C23+D23+E23)*SUM(J7:N7)</f>
        <v>2975999523.8400002</v>
      </c>
      <c r="O60" s="4">
        <f>B16*(C64-B32+C50)*(B24+D24+E24)*SUM(J8:N8)</f>
        <v>8171998692.4800005</v>
      </c>
      <c r="P60" s="4">
        <f>B16*(C64-B32+C50)*(B25+C25+E25)*SUM(J9:N9)</f>
        <v>6559598950.4639997</v>
      </c>
      <c r="Q60" s="4">
        <f>B16*(C64-B32+C50)*(B26+C26+D26)*SUM(J10:N10)</f>
        <v>4934999210.4000006</v>
      </c>
      <c r="R60" s="4">
        <f t="shared" si="12"/>
        <v>25414331942.400002</v>
      </c>
      <c r="U60" s="5">
        <f>R65-Q86-AA86-W57-Y57</f>
        <v>28515737091.347958</v>
      </c>
      <c r="AB60" s="12"/>
      <c r="AD60" s="2" t="s">
        <v>63</v>
      </c>
    </row>
    <row r="61" spans="1:37">
      <c r="A61" s="13"/>
      <c r="B61" s="25" t="s">
        <v>30</v>
      </c>
      <c r="C61" s="25"/>
      <c r="G61" s="12"/>
      <c r="H61" s="25"/>
      <c r="I61" s="1" t="s">
        <v>19</v>
      </c>
      <c r="J61" s="4">
        <f>B23*B17*(B65-B33+C50)*SUM(J7:N7)</f>
        <v>5580</v>
      </c>
      <c r="K61" s="4">
        <f>C24*B17*(B65-B33+C50)*SUM(J8:N8)</f>
        <v>12485.000000000002</v>
      </c>
      <c r="L61" s="4">
        <f>D25*B17*(B65-B33+C50)*SUM(J9:N9)</f>
        <v>9625.5</v>
      </c>
      <c r="M61" s="4">
        <f>E26*B17*(B65-B33+C50)*SUM(J10:N10)</f>
        <v>6956.25</v>
      </c>
      <c r="N61" s="4">
        <f>B17*(C65-B33+C50)*(C23+D23+E23)*SUM(J7:N7)</f>
        <v>4836</v>
      </c>
      <c r="O61" s="4">
        <f>B17*(C65-B33+C50)*(B24+D24+E24)*SUM(J8:N8)</f>
        <v>13279.5</v>
      </c>
      <c r="P61" s="4">
        <f>B17*(C65-B33+C50)*(B25+C25+E25)*SUM(J9:N9)</f>
        <v>10659.35</v>
      </c>
      <c r="Q61" s="4">
        <f>B17*(C65-B33+C50)*(B26+C26+D26)*SUM(J10:N10)</f>
        <v>8019.375</v>
      </c>
      <c r="R61" s="4">
        <f t="shared" si="12"/>
        <v>71440.975000000006</v>
      </c>
      <c r="AB61" s="12"/>
    </row>
    <row r="62" spans="1:37">
      <c r="A62" s="11"/>
      <c r="B62" s="6" t="s">
        <v>31</v>
      </c>
      <c r="C62" s="6" t="s">
        <v>32</v>
      </c>
      <c r="G62" s="12"/>
      <c r="H62" s="25" t="s">
        <v>44</v>
      </c>
      <c r="I62" s="1" t="s">
        <v>17</v>
      </c>
      <c r="J62" s="4">
        <f>B23*B15*(B63-B69-B31+C50)*O7</f>
        <v>0</v>
      </c>
      <c r="K62" s="4">
        <f>C24*B15*(B63-B69-B31+C50)*O8</f>
        <v>592.90000000000009</v>
      </c>
      <c r="L62" s="4">
        <f>D25*B15*(B63-B69-B31+C50)*O9</f>
        <v>736.56000000000017</v>
      </c>
      <c r="M62" s="4">
        <f>E26*B15*(B63-B69-B31+C50)*O10</f>
        <v>466.40000000000009</v>
      </c>
      <c r="N62" s="4">
        <f>B15*(C63-B69-B31+C50)*O7*(C23+D23+E23)</f>
        <v>0</v>
      </c>
      <c r="O62" s="4">
        <f>B15*(C63-B69-B31+C50)*O8*(B24+D24+E24)</f>
        <v>970.2</v>
      </c>
      <c r="P62" s="4">
        <f>B15*(C63-B69-B31+C50)*O9*(B25+C25+E25)</f>
        <v>1254.8799999999999</v>
      </c>
      <c r="Q62" s="4">
        <f>B15*(C63-B69-B31+C50)*O10*(B26+C26+D26)</f>
        <v>827.2</v>
      </c>
      <c r="R62" s="4">
        <f t="shared" si="12"/>
        <v>4848.1400000000003</v>
      </c>
      <c r="AB62" s="12"/>
    </row>
    <row r="63" spans="1:37">
      <c r="A63" s="11" t="s">
        <v>17</v>
      </c>
      <c r="B63" s="7">
        <v>50</v>
      </c>
      <c r="C63" s="7">
        <v>70</v>
      </c>
      <c r="G63" s="12"/>
      <c r="H63" s="25"/>
      <c r="I63" s="1" t="s">
        <v>18</v>
      </c>
      <c r="J63" s="4">
        <f>B23*B16*(B64-B32+C50)*O7</f>
        <v>0</v>
      </c>
      <c r="K63" s="4">
        <f>C24*B16*(B64-B32+C50)*O8</f>
        <v>107799827.52000003</v>
      </c>
      <c r="L63" s="4">
        <f>D25*B16*(B64-B32+C50)*O9</f>
        <v>133919785.72800002</v>
      </c>
      <c r="M63" s="4">
        <f>E26*B16*(B64-B32+C50)*O10</f>
        <v>84799864.319999993</v>
      </c>
      <c r="N63" s="4">
        <f>B16*(C64-B32+C50)*(C23+D23+E23)*O7</f>
        <v>0</v>
      </c>
      <c r="O63" s="4">
        <f>B16*(C64-B32+C50)*(B24+D24+E24)*O8</f>
        <v>881999858.88</v>
      </c>
      <c r="P63" s="4">
        <f>B16*(C64-B32+C50)*(B25+C25+E25)*O9</f>
        <v>1140799817.4719999</v>
      </c>
      <c r="Q63" s="4">
        <f>B16*(C64-B32+C50)*(B26+C26+D26)*O10</f>
        <v>751999879.68000007</v>
      </c>
      <c r="R63" s="4">
        <f t="shared" si="12"/>
        <v>3101319033.6000004</v>
      </c>
      <c r="AB63" s="12"/>
    </row>
    <row r="64" spans="1:37">
      <c r="A64" s="11" t="s">
        <v>18</v>
      </c>
      <c r="B64" s="41">
        <v>9999999</v>
      </c>
      <c r="C64" s="41">
        <v>99999999</v>
      </c>
      <c r="G64" s="12"/>
      <c r="H64" s="25"/>
      <c r="I64" s="1" t="s">
        <v>19</v>
      </c>
      <c r="J64" s="4">
        <f>B23*B17*(B65-B33+C50)*O7</f>
        <v>0</v>
      </c>
      <c r="K64" s="4">
        <f>C24*B17*(B65-B33+C50)*O8</f>
        <v>1347.5000000000002</v>
      </c>
      <c r="L64" s="4">
        <f>D25*B17*(B65-B33+C50)*O9</f>
        <v>1674</v>
      </c>
      <c r="M64" s="4">
        <f>E26*B17*(B65-B33+C50)*O10</f>
        <v>1060</v>
      </c>
      <c r="N64" s="4">
        <f>B17*(C65-B33+C50)*(C23+D23+E23)*O7</f>
        <v>0</v>
      </c>
      <c r="O64" s="4">
        <f>B17*(C65-B33+C50)*(B24+D24+E24)*O8</f>
        <v>1433.25</v>
      </c>
      <c r="P64" s="4">
        <f>B17*(C65-B33+C50)*(B25+C25+E25)*O9</f>
        <v>1853.8</v>
      </c>
      <c r="Q64" s="4">
        <f>B17*(C65-B33+C50)*(B26+C26+D26)*O10</f>
        <v>1222</v>
      </c>
      <c r="R64" s="4">
        <f t="shared" si="12"/>
        <v>8590.5499999999993</v>
      </c>
      <c r="AB64" s="12"/>
    </row>
    <row r="65" spans="1:28">
      <c r="A65" s="11" t="s">
        <v>19</v>
      </c>
      <c r="B65" s="2">
        <v>120</v>
      </c>
      <c r="C65" s="2">
        <v>150</v>
      </c>
      <c r="G65" s="12"/>
      <c r="J65" s="4">
        <f>SUM(J59:J64)</f>
        <v>446409776.15999991</v>
      </c>
      <c r="K65" s="4">
        <f t="shared" ref="K65:P65" si="13">SUM(K59:K64)</f>
        <v>1106623641.6400001</v>
      </c>
      <c r="L65" s="4">
        <f t="shared" si="13"/>
        <v>903979060.16400015</v>
      </c>
      <c r="M65" s="4">
        <f t="shared" si="13"/>
        <v>641313578.06999993</v>
      </c>
      <c r="N65" s="4">
        <f>SUM(N59:N64)</f>
        <v>2976009270.2400002</v>
      </c>
      <c r="O65" s="4">
        <f t="shared" si="13"/>
        <v>9054027718.1100006</v>
      </c>
      <c r="P65" s="4">
        <f t="shared" si="13"/>
        <v>7700423359.3060007</v>
      </c>
      <c r="Q65" s="4">
        <f>SUM(Q59:Q64)</f>
        <v>5687017301.4050007</v>
      </c>
      <c r="R65" s="4">
        <f>SUM(J59:Q64)</f>
        <v>28515803705.095009</v>
      </c>
      <c r="AB65" s="12"/>
    </row>
    <row r="66" spans="1:28">
      <c r="A66" s="11"/>
      <c r="G66" s="12"/>
      <c r="AB66" s="12"/>
    </row>
    <row r="67" spans="1:28">
      <c r="A67" s="11"/>
      <c r="G67" s="12"/>
      <c r="I67" s="28" t="s">
        <v>51</v>
      </c>
      <c r="J67" s="28"/>
      <c r="K67" s="28"/>
      <c r="L67" s="28"/>
      <c r="M67" s="28"/>
      <c r="N67" s="28"/>
      <c r="O67" s="28"/>
      <c r="P67" s="28"/>
      <c r="Q67" s="28"/>
      <c r="S67" s="28" t="s">
        <v>52</v>
      </c>
      <c r="T67" s="28"/>
      <c r="U67" s="28"/>
      <c r="V67" s="28"/>
      <c r="W67" s="28"/>
      <c r="X67" s="28"/>
      <c r="Y67" s="28"/>
      <c r="Z67" s="28"/>
      <c r="AA67" s="28"/>
      <c r="AB67" s="12"/>
    </row>
    <row r="68" spans="1:28">
      <c r="A68" s="26" t="s">
        <v>55</v>
      </c>
      <c r="B68" s="24"/>
      <c r="G68" s="12"/>
      <c r="I68" s="1" t="s">
        <v>12</v>
      </c>
      <c r="J68" s="1" t="s">
        <v>13</v>
      </c>
      <c r="K68" s="25" t="s">
        <v>14</v>
      </c>
      <c r="L68" s="25"/>
      <c r="M68" s="25"/>
      <c r="N68" s="25"/>
      <c r="O68" s="25"/>
      <c r="P68" s="25"/>
      <c r="S68" s="1" t="s">
        <v>12</v>
      </c>
      <c r="T68" s="1" t="s">
        <v>13</v>
      </c>
      <c r="U68" s="25" t="s">
        <v>14</v>
      </c>
      <c r="V68" s="25"/>
      <c r="W68" s="25"/>
      <c r="X68" s="25"/>
      <c r="Y68" s="25"/>
      <c r="Z68" s="25"/>
      <c r="AB68" s="12"/>
    </row>
    <row r="69" spans="1:28" ht="15" customHeight="1">
      <c r="A69" s="21" t="s">
        <v>33</v>
      </c>
      <c r="B69" s="2">
        <v>20</v>
      </c>
      <c r="G69" s="12"/>
      <c r="I69" s="1"/>
      <c r="J69" s="1"/>
      <c r="K69" s="1" t="s">
        <v>4</v>
      </c>
      <c r="L69" s="1" t="s">
        <v>5</v>
      </c>
      <c r="M69" s="1" t="s">
        <v>6</v>
      </c>
      <c r="N69" s="1" t="s">
        <v>7</v>
      </c>
      <c r="O69" s="1" t="s">
        <v>8</v>
      </c>
      <c r="P69" s="1" t="s">
        <v>9</v>
      </c>
      <c r="S69" s="1"/>
      <c r="T69" s="1"/>
      <c r="U69" s="1" t="s">
        <v>4</v>
      </c>
      <c r="V69" s="1" t="s">
        <v>5</v>
      </c>
      <c r="W69" s="1" t="s">
        <v>6</v>
      </c>
      <c r="X69" s="1" t="s">
        <v>7</v>
      </c>
      <c r="Y69" s="1" t="s">
        <v>8</v>
      </c>
      <c r="Z69" s="1" t="s">
        <v>9</v>
      </c>
      <c r="AB69" s="12"/>
    </row>
    <row r="70" spans="1:28" ht="14.5" customHeight="1">
      <c r="A70" s="21"/>
      <c r="G70" s="12"/>
      <c r="I70" s="24" t="s">
        <v>0</v>
      </c>
      <c r="J70" s="6" t="s">
        <v>0</v>
      </c>
      <c r="K70" s="4">
        <f>K34*B42</f>
        <v>0</v>
      </c>
      <c r="L70" s="4">
        <f>L34*B42</f>
        <v>0</v>
      </c>
      <c r="M70" s="4">
        <f>M34*B42</f>
        <v>0</v>
      </c>
      <c r="N70" s="4">
        <f>N34*B42</f>
        <v>0</v>
      </c>
      <c r="O70" s="4">
        <f>O34*B42</f>
        <v>0</v>
      </c>
      <c r="P70" s="4">
        <f>P34*B42</f>
        <v>0</v>
      </c>
      <c r="Q70" s="4">
        <f>SUM(K70:P70)</f>
        <v>0</v>
      </c>
      <c r="S70" s="24" t="s">
        <v>0</v>
      </c>
      <c r="T70" s="6" t="s">
        <v>0</v>
      </c>
      <c r="U70" s="4">
        <f>U34*B42</f>
        <v>0</v>
      </c>
      <c r="V70" s="4">
        <f>V34*B42</f>
        <v>0</v>
      </c>
      <c r="W70" s="4">
        <f>W34*B42</f>
        <v>0</v>
      </c>
      <c r="X70" s="4">
        <f>X34*B42</f>
        <v>0</v>
      </c>
      <c r="Y70" s="4">
        <f>Y34*B42</f>
        <v>0</v>
      </c>
      <c r="Z70" s="4">
        <f>Z34*B42</f>
        <v>0</v>
      </c>
      <c r="AA70" s="4">
        <f>SUM(U70:Z70)</f>
        <v>0</v>
      </c>
      <c r="AB70" s="12"/>
    </row>
    <row r="71" spans="1:28">
      <c r="A71" s="14"/>
      <c r="G71" s="12"/>
      <c r="I71" s="24"/>
      <c r="J71" s="6" t="s">
        <v>1</v>
      </c>
      <c r="K71" s="4">
        <f>K35*C42</f>
        <v>0</v>
      </c>
      <c r="L71" s="4">
        <f>L35*C42</f>
        <v>0</v>
      </c>
      <c r="M71" s="4">
        <f>M35*C42</f>
        <v>0</v>
      </c>
      <c r="N71" s="4">
        <f>N35*C42</f>
        <v>714.00133999999991</v>
      </c>
      <c r="O71" s="4">
        <f>O35*C42</f>
        <v>0</v>
      </c>
      <c r="P71" s="4">
        <f>P35*C42</f>
        <v>1147.3986600000001</v>
      </c>
      <c r="Q71" s="4">
        <f t="shared" ref="Q71:Q85" si="14">SUM(K71:P71)</f>
        <v>1861.4</v>
      </c>
      <c r="S71" s="24"/>
      <c r="T71" s="6" t="s">
        <v>1</v>
      </c>
      <c r="U71" s="4">
        <f>U35*C42</f>
        <v>63.760143999999997</v>
      </c>
      <c r="V71" s="4">
        <f>V35*C42</f>
        <v>181.46930399999999</v>
      </c>
      <c r="W71" s="4">
        <f>W35*C42</f>
        <v>179.52301199999999</v>
      </c>
      <c r="X71" s="4">
        <f>X35*C42</f>
        <v>193.01701399999999</v>
      </c>
      <c r="Y71" s="4">
        <f>Y35*C42</f>
        <v>84.874013999999988</v>
      </c>
      <c r="Z71" s="4">
        <f>Z35*C42</f>
        <v>201.95651999999998</v>
      </c>
      <c r="AA71" s="4">
        <f t="shared" ref="AA71:AA85" si="15">SUM(U71:Z71)</f>
        <v>904.60000799999989</v>
      </c>
      <c r="AB71" s="12"/>
    </row>
    <row r="72" spans="1:28">
      <c r="A72" s="27" t="s">
        <v>69</v>
      </c>
      <c r="B72" s="25"/>
      <c r="C72" s="1"/>
      <c r="G72" s="12"/>
      <c r="I72" s="24"/>
      <c r="J72" s="1" t="s">
        <v>2</v>
      </c>
      <c r="K72" s="4">
        <f>K36*D42</f>
        <v>0</v>
      </c>
      <c r="L72" s="4">
        <f>L36*D42</f>
        <v>0</v>
      </c>
      <c r="M72" s="4">
        <f>M36*D42</f>
        <v>0</v>
      </c>
      <c r="N72" s="4">
        <f>N36*D42</f>
        <v>0</v>
      </c>
      <c r="O72" s="4">
        <f>O36*D42</f>
        <v>0</v>
      </c>
      <c r="P72" s="4">
        <f>P36*D42</f>
        <v>0</v>
      </c>
      <c r="Q72" s="4">
        <f>SUM(K72:P72)*D42</f>
        <v>0</v>
      </c>
      <c r="S72" s="24"/>
      <c r="T72" s="1" t="s">
        <v>2</v>
      </c>
      <c r="U72" s="4">
        <f>U36*D42</f>
        <v>101.500191</v>
      </c>
      <c r="V72" s="4">
        <f>V36*D42</f>
        <v>0</v>
      </c>
      <c r="W72" s="4">
        <f>W36*D42</f>
        <v>0</v>
      </c>
      <c r="X72" s="4">
        <f>X36*D42</f>
        <v>19.404438599999999</v>
      </c>
      <c r="Y72" s="4">
        <f>Y36*D42</f>
        <v>166.345371</v>
      </c>
      <c r="Z72" s="4">
        <f>Z36*D42</f>
        <v>0</v>
      </c>
      <c r="AA72" s="4">
        <f t="shared" si="15"/>
        <v>287.25000060000002</v>
      </c>
      <c r="AB72" s="12"/>
    </row>
    <row r="73" spans="1:28">
      <c r="A73" s="11" t="s">
        <v>70</v>
      </c>
      <c r="B73" s="25" t="s">
        <v>72</v>
      </c>
      <c r="C73" s="25"/>
      <c r="D73" s="25" t="s">
        <v>65</v>
      </c>
      <c r="E73" s="25"/>
      <c r="G73" s="12"/>
      <c r="I73" s="24"/>
      <c r="J73" s="6" t="s">
        <v>3</v>
      </c>
      <c r="K73" s="4">
        <f>K37*E42</f>
        <v>0</v>
      </c>
      <c r="L73" s="4">
        <f>L37*E42</f>
        <v>0</v>
      </c>
      <c r="M73" s="4">
        <f>M37*E42</f>
        <v>0</v>
      </c>
      <c r="N73" s="4">
        <f>N37*E42</f>
        <v>0</v>
      </c>
      <c r="O73" s="4">
        <f>O37*E42</f>
        <v>0</v>
      </c>
      <c r="P73" s="4">
        <f>P37*E42</f>
        <v>1408.75</v>
      </c>
      <c r="Q73" s="4">
        <f t="shared" si="14"/>
        <v>1408.75</v>
      </c>
      <c r="S73" s="24"/>
      <c r="T73" s="6" t="s">
        <v>3</v>
      </c>
      <c r="U73" s="4">
        <f>U37*E42</f>
        <v>0</v>
      </c>
      <c r="V73" s="4">
        <f>V37*E42</f>
        <v>0</v>
      </c>
      <c r="W73" s="4">
        <f>W37*E42</f>
        <v>0</v>
      </c>
      <c r="X73" s="4">
        <f>X37*E42</f>
        <v>0</v>
      </c>
      <c r="Y73" s="4">
        <f>Y37*E42</f>
        <v>0</v>
      </c>
      <c r="Z73" s="4">
        <f>Z37*E42</f>
        <v>0</v>
      </c>
      <c r="AA73" s="4">
        <f t="shared" si="15"/>
        <v>0</v>
      </c>
      <c r="AB73" s="12"/>
    </row>
    <row r="74" spans="1:28">
      <c r="A74" s="14"/>
      <c r="B74" s="1" t="s">
        <v>71</v>
      </c>
      <c r="C74" s="1" t="s">
        <v>73</v>
      </c>
      <c r="D74" s="1" t="s">
        <v>71</v>
      </c>
      <c r="E74" s="1" t="s">
        <v>73</v>
      </c>
      <c r="G74" s="12"/>
      <c r="I74" s="24" t="s">
        <v>1</v>
      </c>
      <c r="J74" s="6" t="s">
        <v>0</v>
      </c>
      <c r="K74" s="4">
        <f>K38*B43</f>
        <v>0</v>
      </c>
      <c r="L74" s="4">
        <f>L38*B43</f>
        <v>0</v>
      </c>
      <c r="M74" s="4">
        <f>M38*B43</f>
        <v>0</v>
      </c>
      <c r="N74" s="4">
        <f>N38*B43</f>
        <v>0</v>
      </c>
      <c r="O74" s="4">
        <f>O38*B43</f>
        <v>0</v>
      </c>
      <c r="P74" s="4">
        <f>P38*B43</f>
        <v>0</v>
      </c>
      <c r="Q74" s="4">
        <f t="shared" si="14"/>
        <v>0</v>
      </c>
      <c r="S74" s="24" t="s">
        <v>1</v>
      </c>
      <c r="T74" s="6" t="s">
        <v>0</v>
      </c>
      <c r="U74" s="4">
        <f>U38*B43</f>
        <v>0</v>
      </c>
      <c r="V74" s="4">
        <f>V38*B43</f>
        <v>0</v>
      </c>
      <c r="W74" s="4">
        <f>W38*B43</f>
        <v>0</v>
      </c>
      <c r="X74" s="4">
        <f>X38*B43</f>
        <v>0</v>
      </c>
      <c r="Y74" s="4">
        <f>Y38*B43</f>
        <v>0</v>
      </c>
      <c r="Z74" s="4">
        <f>Z38*B43</f>
        <v>0</v>
      </c>
      <c r="AA74" s="4">
        <f t="shared" si="15"/>
        <v>0</v>
      </c>
      <c r="AB74" s="12"/>
    </row>
    <row r="75" spans="1:28">
      <c r="A75" s="13" t="s">
        <v>1</v>
      </c>
      <c r="B75" s="2">
        <v>5</v>
      </c>
      <c r="C75" s="2">
        <v>20000</v>
      </c>
      <c r="D75" s="2">
        <v>5</v>
      </c>
      <c r="E75" s="2">
        <v>5000</v>
      </c>
      <c r="G75" s="12"/>
      <c r="I75" s="24"/>
      <c r="J75" s="6" t="s">
        <v>1</v>
      </c>
      <c r="K75" s="4">
        <f>K39*C43</f>
        <v>0</v>
      </c>
      <c r="L75" s="4">
        <f>L39*C43</f>
        <v>0</v>
      </c>
      <c r="M75" s="4">
        <f>M39*C43</f>
        <v>0</v>
      </c>
      <c r="N75" s="4">
        <f>N39*C43</f>
        <v>0</v>
      </c>
      <c r="O75" s="4">
        <f>O39*C43</f>
        <v>0</v>
      </c>
      <c r="P75" s="4">
        <f>P39*C43</f>
        <v>0</v>
      </c>
      <c r="Q75" s="4">
        <f t="shared" si="14"/>
        <v>0</v>
      </c>
      <c r="S75" s="24"/>
      <c r="T75" s="6" t="s">
        <v>1</v>
      </c>
      <c r="U75" s="4">
        <f>U39*C43</f>
        <v>0</v>
      </c>
      <c r="V75" s="4">
        <f>V39*C43</f>
        <v>0</v>
      </c>
      <c r="W75" s="4">
        <f>W39*C43</f>
        <v>0</v>
      </c>
      <c r="X75" s="4">
        <f>X39*C43</f>
        <v>0</v>
      </c>
      <c r="Y75" s="4">
        <f>Y39*C43</f>
        <v>0</v>
      </c>
      <c r="Z75" s="4">
        <f>Z39*C43</f>
        <v>0</v>
      </c>
      <c r="AA75" s="4">
        <f t="shared" si="15"/>
        <v>0</v>
      </c>
      <c r="AB75" s="12"/>
    </row>
    <row r="76" spans="1:28">
      <c r="A76" s="11" t="s">
        <v>2</v>
      </c>
      <c r="B76" s="2">
        <v>5</v>
      </c>
      <c r="C76" s="2">
        <v>18000</v>
      </c>
      <c r="D76" s="2">
        <v>5</v>
      </c>
      <c r="E76" s="2">
        <v>8000</v>
      </c>
      <c r="G76" s="12"/>
      <c r="I76" s="24"/>
      <c r="J76" s="1" t="s">
        <v>2</v>
      </c>
      <c r="K76" s="4">
        <f>K40*D43</f>
        <v>0</v>
      </c>
      <c r="L76" s="4">
        <f>L40*D43</f>
        <v>0</v>
      </c>
      <c r="M76" s="4">
        <f>M40*D43</f>
        <v>0</v>
      </c>
      <c r="N76" s="4">
        <f>N40*D43</f>
        <v>0</v>
      </c>
      <c r="O76" s="4">
        <f>O40*D43</f>
        <v>0</v>
      </c>
      <c r="P76" s="4">
        <f>P40*D43</f>
        <v>0</v>
      </c>
      <c r="Q76" s="4">
        <f t="shared" si="14"/>
        <v>0</v>
      </c>
      <c r="S76" s="24"/>
      <c r="T76" s="1" t="s">
        <v>2</v>
      </c>
      <c r="U76" s="4">
        <f>U40*D43</f>
        <v>0</v>
      </c>
      <c r="V76" s="4">
        <f>V40*D43</f>
        <v>0</v>
      </c>
      <c r="W76" s="4">
        <f>W40*D43</f>
        <v>0</v>
      </c>
      <c r="X76" s="4">
        <f>X40*D43</f>
        <v>0</v>
      </c>
      <c r="Y76" s="4">
        <f>Y40*D43</f>
        <v>0</v>
      </c>
      <c r="Z76" s="4">
        <f>Z40*D43</f>
        <v>0</v>
      </c>
      <c r="AA76" s="4">
        <f t="shared" si="15"/>
        <v>0</v>
      </c>
      <c r="AB76" s="12"/>
    </row>
    <row r="77" spans="1:28">
      <c r="A77" s="13" t="s">
        <v>3</v>
      </c>
      <c r="B77" s="2">
        <v>5</v>
      </c>
      <c r="C77" s="2">
        <v>19000</v>
      </c>
      <c r="G77" s="12"/>
      <c r="I77" s="24"/>
      <c r="J77" s="6" t="s">
        <v>3</v>
      </c>
      <c r="K77" s="4">
        <f>K41*E43</f>
        <v>0</v>
      </c>
      <c r="L77" s="4">
        <f>L41*E43</f>
        <v>0</v>
      </c>
      <c r="M77" s="4">
        <f>M41*E43</f>
        <v>0</v>
      </c>
      <c r="N77" s="4">
        <f>N41*E43</f>
        <v>0</v>
      </c>
      <c r="O77" s="4">
        <f>O41*E43</f>
        <v>0</v>
      </c>
      <c r="P77" s="4">
        <f>P41*E43</f>
        <v>0</v>
      </c>
      <c r="Q77" s="4">
        <f t="shared" si="14"/>
        <v>0</v>
      </c>
      <c r="S77" s="24"/>
      <c r="T77" s="6" t="s">
        <v>3</v>
      </c>
      <c r="U77" s="4">
        <f>U41*E43</f>
        <v>0</v>
      </c>
      <c r="V77" s="4">
        <f>V41*E43</f>
        <v>0</v>
      </c>
      <c r="W77" s="4">
        <f>W41*E43</f>
        <v>0</v>
      </c>
      <c r="X77" s="4">
        <f>X41*E43</f>
        <v>0</v>
      </c>
      <c r="Y77" s="4">
        <f>Y41*E43</f>
        <v>0</v>
      </c>
      <c r="Z77" s="4">
        <f>Z41*E43</f>
        <v>0</v>
      </c>
      <c r="AA77" s="4">
        <f t="shared" si="15"/>
        <v>0</v>
      </c>
      <c r="AB77" s="12"/>
    </row>
    <row r="78" spans="1:28" ht="15" thickBot="1">
      <c r="A78" s="15"/>
      <c r="B78" s="16"/>
      <c r="C78" s="16"/>
      <c r="D78" s="16"/>
      <c r="E78" s="16"/>
      <c r="F78" s="16"/>
      <c r="G78" s="17"/>
      <c r="I78" s="25" t="s">
        <v>2</v>
      </c>
      <c r="J78" s="6" t="s">
        <v>0</v>
      </c>
      <c r="K78" s="4">
        <f>K42*B44</f>
        <v>0</v>
      </c>
      <c r="L78" s="4">
        <f>L42*B44</f>
        <v>0</v>
      </c>
      <c r="M78" s="4">
        <f>M42*B44</f>
        <v>0</v>
      </c>
      <c r="N78" s="4">
        <f>N42*B44</f>
        <v>0</v>
      </c>
      <c r="O78" s="4">
        <f>O42*B44</f>
        <v>0</v>
      </c>
      <c r="P78" s="4">
        <f>P42*B44</f>
        <v>0</v>
      </c>
      <c r="Q78" s="4">
        <f t="shared" si="14"/>
        <v>0</v>
      </c>
      <c r="S78" s="25" t="s">
        <v>2</v>
      </c>
      <c r="T78" s="6" t="s">
        <v>0</v>
      </c>
      <c r="U78" s="4">
        <f>U42*B44</f>
        <v>0</v>
      </c>
      <c r="V78" s="4">
        <f>V42*B44</f>
        <v>0</v>
      </c>
      <c r="W78" s="4">
        <f>W42*B44</f>
        <v>0</v>
      </c>
      <c r="X78" s="4">
        <f>X42*B44</f>
        <v>0</v>
      </c>
      <c r="Y78" s="4">
        <f>Y42*B44</f>
        <v>0</v>
      </c>
      <c r="Z78" s="4">
        <f>Z42*B44</f>
        <v>0</v>
      </c>
      <c r="AA78" s="4">
        <f>SUM(U78:Z78)</f>
        <v>0</v>
      </c>
      <c r="AB78" s="12"/>
    </row>
    <row r="79" spans="1:28">
      <c r="H79" s="14"/>
      <c r="I79" s="25"/>
      <c r="J79" s="6" t="s">
        <v>1</v>
      </c>
      <c r="K79" s="4">
        <f>K43*C44</f>
        <v>0</v>
      </c>
      <c r="L79" s="4">
        <f>L43*C44</f>
        <v>0</v>
      </c>
      <c r="M79" s="4">
        <f>M43*C44</f>
        <v>0</v>
      </c>
      <c r="N79" s="4">
        <f>N43*C44</f>
        <v>0</v>
      </c>
      <c r="O79" s="4">
        <f>O43*C44</f>
        <v>0</v>
      </c>
      <c r="P79" s="4">
        <f>P43*C44</f>
        <v>0</v>
      </c>
      <c r="Q79" s="4">
        <f t="shared" si="14"/>
        <v>0</v>
      </c>
      <c r="S79" s="25"/>
      <c r="T79" s="6" t="s">
        <v>1</v>
      </c>
      <c r="U79" s="4">
        <f>U43*C44</f>
        <v>0</v>
      </c>
      <c r="V79" s="4">
        <f>V43*C44</f>
        <v>0</v>
      </c>
      <c r="W79" s="4">
        <f>W43*C44</f>
        <v>0</v>
      </c>
      <c r="X79" s="4">
        <f>X43*C44</f>
        <v>0</v>
      </c>
      <c r="Y79" s="4">
        <f>Y43*C44</f>
        <v>0</v>
      </c>
      <c r="Z79" s="4">
        <f>Z43*C44</f>
        <v>0</v>
      </c>
      <c r="AA79" s="4">
        <f t="shared" si="15"/>
        <v>0</v>
      </c>
      <c r="AB79" s="12"/>
    </row>
    <row r="80" spans="1:28">
      <c r="H80" s="14"/>
      <c r="I80" s="25"/>
      <c r="J80" s="1" t="s">
        <v>2</v>
      </c>
      <c r="K80" s="4">
        <f>K44*D44</f>
        <v>0</v>
      </c>
      <c r="L80" s="4">
        <f>L44*D44</f>
        <v>0</v>
      </c>
      <c r="M80" s="4">
        <f>M44*D44</f>
        <v>0</v>
      </c>
      <c r="N80" s="4">
        <f>N44*D44</f>
        <v>0</v>
      </c>
      <c r="O80" s="4">
        <f>O44*D44</f>
        <v>0</v>
      </c>
      <c r="P80" s="4">
        <f>P44*D44</f>
        <v>0</v>
      </c>
      <c r="Q80" s="4">
        <f t="shared" si="14"/>
        <v>0</v>
      </c>
      <c r="S80" s="25"/>
      <c r="T80" s="1" t="s">
        <v>2</v>
      </c>
      <c r="U80" s="4">
        <f>U44*D44</f>
        <v>0</v>
      </c>
      <c r="V80" s="4">
        <f>V44*D44</f>
        <v>0</v>
      </c>
      <c r="W80" s="4">
        <f>W44*D44</f>
        <v>0</v>
      </c>
      <c r="X80" s="4">
        <f>X44*D44</f>
        <v>0</v>
      </c>
      <c r="Y80" s="4">
        <f>Y44*D44</f>
        <v>0</v>
      </c>
      <c r="Z80" s="4">
        <f>Z44*D44</f>
        <v>0</v>
      </c>
      <c r="AA80" s="4">
        <f t="shared" si="15"/>
        <v>0</v>
      </c>
      <c r="AB80" s="12"/>
    </row>
    <row r="81" spans="8:28">
      <c r="H81" s="14"/>
      <c r="I81" s="25"/>
      <c r="J81" s="6" t="s">
        <v>3</v>
      </c>
      <c r="K81" s="4">
        <f>K45*E44</f>
        <v>167.79943</v>
      </c>
      <c r="L81" s="4">
        <f>L45*E44</f>
        <v>0</v>
      </c>
      <c r="M81" s="4">
        <f>M45*E44</f>
        <v>0</v>
      </c>
      <c r="N81" s="4">
        <f>N45*E44</f>
        <v>677.41482499999995</v>
      </c>
      <c r="O81" s="4">
        <f>O45*E44</f>
        <v>0</v>
      </c>
      <c r="P81" s="4">
        <f>P45*E44</f>
        <v>1570.46075</v>
      </c>
      <c r="Q81" s="4">
        <f t="shared" si="14"/>
        <v>2415.6750050000001</v>
      </c>
      <c r="S81" s="25"/>
      <c r="T81" s="6" t="s">
        <v>3</v>
      </c>
      <c r="U81" s="4">
        <f>U45*E44</f>
        <v>0</v>
      </c>
      <c r="V81" s="4">
        <f>V45*E44</f>
        <v>0</v>
      </c>
      <c r="W81" s="4">
        <f>W45*E44</f>
        <v>0</v>
      </c>
      <c r="X81" s="4">
        <f>X45*E44</f>
        <v>0</v>
      </c>
      <c r="Y81" s="4">
        <f>Y45*E44</f>
        <v>0</v>
      </c>
      <c r="Z81" s="4">
        <f>Z45*E44</f>
        <v>0</v>
      </c>
      <c r="AA81" s="4">
        <f t="shared" si="15"/>
        <v>0</v>
      </c>
      <c r="AB81" s="12"/>
    </row>
    <row r="82" spans="8:28">
      <c r="H82" s="14"/>
      <c r="I82" s="24" t="s">
        <v>3</v>
      </c>
      <c r="J82" s="6" t="s">
        <v>0</v>
      </c>
      <c r="K82" s="4">
        <f>K46*B45</f>
        <v>0</v>
      </c>
      <c r="L82" s="4">
        <f>L46*B45</f>
        <v>0</v>
      </c>
      <c r="M82" s="4">
        <f>M46*B45</f>
        <v>0</v>
      </c>
      <c r="N82" s="4">
        <f>N46*B45</f>
        <v>0</v>
      </c>
      <c r="O82" s="4">
        <f>O46*B45</f>
        <v>0</v>
      </c>
      <c r="P82" s="4">
        <f>P46*B45</f>
        <v>0</v>
      </c>
      <c r="Q82" s="4">
        <f>SUM(K82:P82)</f>
        <v>0</v>
      </c>
      <c r="S82" s="24" t="s">
        <v>3</v>
      </c>
      <c r="T82" s="6" t="s">
        <v>0</v>
      </c>
      <c r="U82" s="4">
        <f>U46*B45</f>
        <v>0</v>
      </c>
      <c r="V82" s="4">
        <f>V46*B45</f>
        <v>0</v>
      </c>
      <c r="W82" s="4">
        <f>W46*B45</f>
        <v>0</v>
      </c>
      <c r="X82" s="4">
        <f>X46*B45</f>
        <v>0</v>
      </c>
      <c r="Y82" s="4">
        <f>Y46*B45</f>
        <v>0</v>
      </c>
      <c r="Z82" s="4">
        <f>Z46*B45</f>
        <v>0</v>
      </c>
      <c r="AA82" s="4">
        <f t="shared" si="15"/>
        <v>0</v>
      </c>
      <c r="AB82" s="12"/>
    </row>
    <row r="83" spans="8:28">
      <c r="H83" s="14"/>
      <c r="I83" s="24"/>
      <c r="J83" s="6" t="s">
        <v>1</v>
      </c>
      <c r="K83" s="4">
        <f>K47*C45</f>
        <v>0</v>
      </c>
      <c r="L83" s="4">
        <f>L47*C45</f>
        <v>0</v>
      </c>
      <c r="M83" s="4">
        <f>M47*C45</f>
        <v>0</v>
      </c>
      <c r="N83" s="4">
        <f>N47*C45</f>
        <v>0</v>
      </c>
      <c r="O83" s="4">
        <f>O47*C45</f>
        <v>0</v>
      </c>
      <c r="P83" s="4">
        <f>P47*C45</f>
        <v>0</v>
      </c>
      <c r="Q83" s="4">
        <f t="shared" si="14"/>
        <v>0</v>
      </c>
      <c r="S83" s="24"/>
      <c r="T83" s="6" t="s">
        <v>1</v>
      </c>
      <c r="U83" s="4">
        <f>U47*C45</f>
        <v>0</v>
      </c>
      <c r="V83" s="4">
        <f>V47*C45</f>
        <v>0</v>
      </c>
      <c r="W83" s="4">
        <f>W47*C45</f>
        <v>0</v>
      </c>
      <c r="X83" s="4">
        <f>X47*C45</f>
        <v>0</v>
      </c>
      <c r="Y83" s="4">
        <f>Y47*C45</f>
        <v>0</v>
      </c>
      <c r="Z83" s="4">
        <f>Z47*C45</f>
        <v>0</v>
      </c>
      <c r="AA83" s="4">
        <f t="shared" si="15"/>
        <v>0</v>
      </c>
      <c r="AB83" s="12"/>
    </row>
    <row r="84" spans="8:28">
      <c r="H84" s="14"/>
      <c r="I84" s="24"/>
      <c r="J84" s="1" t="s">
        <v>2</v>
      </c>
      <c r="K84" s="4">
        <f>K48*D45</f>
        <v>0</v>
      </c>
      <c r="L84" s="4">
        <f>L48*D45</f>
        <v>0</v>
      </c>
      <c r="M84" s="4">
        <f>M48*D45</f>
        <v>0</v>
      </c>
      <c r="N84" s="4">
        <f>N48*D45</f>
        <v>0</v>
      </c>
      <c r="O84" s="4">
        <f>O48*D45</f>
        <v>0</v>
      </c>
      <c r="P84" s="4">
        <f>P48*D45</f>
        <v>0</v>
      </c>
      <c r="Q84" s="4">
        <f t="shared" si="14"/>
        <v>0</v>
      </c>
      <c r="S84" s="24"/>
      <c r="T84" s="1" t="s">
        <v>2</v>
      </c>
      <c r="U84" s="4">
        <f>U48*D45</f>
        <v>52.796027500000001</v>
      </c>
      <c r="V84" s="4">
        <f>V48*D45</f>
        <v>117.46673000000001</v>
      </c>
      <c r="W84" s="4">
        <f>W48*D45</f>
        <v>92.886044999999996</v>
      </c>
      <c r="X84" s="4">
        <f>X48*D45</f>
        <v>50.318474999999992</v>
      </c>
      <c r="Y84" s="4">
        <f>Y48*D45</f>
        <v>0</v>
      </c>
      <c r="Z84" s="4">
        <f>Z48*D45</f>
        <v>187.08272249999999</v>
      </c>
      <c r="AA84" s="4">
        <f t="shared" si="15"/>
        <v>500.54999999999995</v>
      </c>
      <c r="AB84" s="12"/>
    </row>
    <row r="85" spans="8:28">
      <c r="H85" s="14"/>
      <c r="I85" s="24"/>
      <c r="J85" s="6" t="s">
        <v>3</v>
      </c>
      <c r="K85" s="4">
        <f>K49*E45</f>
        <v>0</v>
      </c>
      <c r="L85" s="4">
        <f>L49*E45</f>
        <v>0</v>
      </c>
      <c r="M85" s="4">
        <f>M49*E45</f>
        <v>0</v>
      </c>
      <c r="N85" s="4">
        <f>N49*E45</f>
        <v>0</v>
      </c>
      <c r="O85" s="4">
        <f>O49*E45</f>
        <v>0</v>
      </c>
      <c r="P85" s="4">
        <f>P49*E45</f>
        <v>0</v>
      </c>
      <c r="Q85" s="4">
        <f t="shared" si="14"/>
        <v>0</v>
      </c>
      <c r="S85" s="24"/>
      <c r="T85" s="6" t="s">
        <v>3</v>
      </c>
      <c r="U85" s="4">
        <f>U49*E45</f>
        <v>0</v>
      </c>
      <c r="V85" s="4">
        <f>V49*E45</f>
        <v>0</v>
      </c>
      <c r="W85" s="4">
        <f>W49*E45</f>
        <v>0</v>
      </c>
      <c r="X85" s="4">
        <f>X49*E45</f>
        <v>0</v>
      </c>
      <c r="Y85" s="4">
        <f>Y49*E45</f>
        <v>0</v>
      </c>
      <c r="Z85" s="4">
        <f>Z49*E45</f>
        <v>0</v>
      </c>
      <c r="AA85" s="4">
        <f t="shared" si="15"/>
        <v>0</v>
      </c>
      <c r="AB85" s="12"/>
    </row>
    <row r="86" spans="8:28">
      <c r="H86" s="14"/>
      <c r="K86" s="4">
        <f t="shared" ref="K86" si="16">K50</f>
        <v>0</v>
      </c>
      <c r="L86" s="4">
        <f t="shared" ref="L86:P86" si="17">SUM(L70:L85)</f>
        <v>0</v>
      </c>
      <c r="M86" s="4">
        <f>SUM(M70:M85)</f>
        <v>0</v>
      </c>
      <c r="N86" s="4">
        <f t="shared" si="17"/>
        <v>1391.4161649999999</v>
      </c>
      <c r="O86" s="4">
        <f t="shared" si="17"/>
        <v>0</v>
      </c>
      <c r="P86" s="4">
        <f t="shared" si="17"/>
        <v>4126.60941</v>
      </c>
      <c r="Q86" s="4">
        <f>SUM(K70:P85)</f>
        <v>5685.8250050000006</v>
      </c>
      <c r="U86" s="4">
        <f>SUM(U70:U85)</f>
        <v>218.05636250000001</v>
      </c>
      <c r="V86" s="4">
        <f t="shared" ref="V86:Z86" si="18">SUM(V70:V85)</f>
        <v>298.93603400000001</v>
      </c>
      <c r="W86" s="4">
        <f t="shared" si="18"/>
        <v>272.40905699999996</v>
      </c>
      <c r="X86" s="4">
        <f t="shared" si="18"/>
        <v>262.73992759999999</v>
      </c>
      <c r="Y86" s="4">
        <f>SUM(Y70:Y85)</f>
        <v>251.21938499999999</v>
      </c>
      <c r="Z86" s="4">
        <f t="shared" si="18"/>
        <v>389.0392425</v>
      </c>
      <c r="AA86" s="4">
        <f>SUM(U70:Z85)</f>
        <v>1692.4000086000001</v>
      </c>
      <c r="AB86" s="12"/>
    </row>
    <row r="87" spans="8:28" ht="15" thickBot="1">
      <c r="H87" s="15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7"/>
    </row>
  </sheetData>
  <mergeCells count="67">
    <mergeCell ref="I78:I81"/>
    <mergeCell ref="S78:S81"/>
    <mergeCell ref="I82:I85"/>
    <mergeCell ref="S82:S85"/>
    <mergeCell ref="I70:I73"/>
    <mergeCell ref="S70:S73"/>
    <mergeCell ref="A72:B72"/>
    <mergeCell ref="B73:C73"/>
    <mergeCell ref="D73:E73"/>
    <mergeCell ref="I74:I77"/>
    <mergeCell ref="S74:S77"/>
    <mergeCell ref="H62:H64"/>
    <mergeCell ref="I67:Q67"/>
    <mergeCell ref="S67:AA67"/>
    <mergeCell ref="A68:B68"/>
    <mergeCell ref="K68:P68"/>
    <mergeCell ref="U68:Z68"/>
    <mergeCell ref="A53:B53"/>
    <mergeCell ref="H53:I53"/>
    <mergeCell ref="H55:R55"/>
    <mergeCell ref="J56:M56"/>
    <mergeCell ref="N56:Q56"/>
    <mergeCell ref="H59:H61"/>
    <mergeCell ref="B61:C61"/>
    <mergeCell ref="I42:I45"/>
    <mergeCell ref="S42:S45"/>
    <mergeCell ref="I46:I49"/>
    <mergeCell ref="S46:S49"/>
    <mergeCell ref="A48:B48"/>
    <mergeCell ref="C48:D49"/>
    <mergeCell ref="K32:P32"/>
    <mergeCell ref="U32:Z32"/>
    <mergeCell ref="I34:I37"/>
    <mergeCell ref="S34:S37"/>
    <mergeCell ref="A35:B35"/>
    <mergeCell ref="I38:I41"/>
    <mergeCell ref="S38:S41"/>
    <mergeCell ref="A39:E39"/>
    <mergeCell ref="B40:E40"/>
    <mergeCell ref="J23:O23"/>
    <mergeCell ref="T23:Y23"/>
    <mergeCell ref="AD23:AI23"/>
    <mergeCell ref="A29:B29"/>
    <mergeCell ref="I31:P31"/>
    <mergeCell ref="S31:Z31"/>
    <mergeCell ref="J14:O14"/>
    <mergeCell ref="T14:Y14"/>
    <mergeCell ref="AD14:AI14"/>
    <mergeCell ref="A20:E20"/>
    <mergeCell ref="B21:E21"/>
    <mergeCell ref="I22:O22"/>
    <mergeCell ref="S22:Y22"/>
    <mergeCell ref="AC22:AI22"/>
    <mergeCell ref="AF5:AH5"/>
    <mergeCell ref="AG11:AH11"/>
    <mergeCell ref="A13:B13"/>
    <mergeCell ref="I13:O13"/>
    <mergeCell ref="S13:Y13"/>
    <mergeCell ref="AC13:AI13"/>
    <mergeCell ref="A1:B1"/>
    <mergeCell ref="I2:J2"/>
    <mergeCell ref="A4:G4"/>
    <mergeCell ref="I4:P4"/>
    <mergeCell ref="S4:Z4"/>
    <mergeCell ref="B5:G5"/>
    <mergeCell ref="J5:O5"/>
    <mergeCell ref="T5:Y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car_rental_2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Kewen Yu</dc:creator>
  <cp:lastModifiedBy>Kewen Yu</cp:lastModifiedBy>
  <dcterms:created xsi:type="dcterms:W3CDTF">2023-12-25T09:39:08Z</dcterms:created>
  <dcterms:modified xsi:type="dcterms:W3CDTF">2024-01-12T15:59:33Z</dcterms:modified>
</cp:coreProperties>
</file>