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ate/PR/00 Docs/"/>
    </mc:Choice>
  </mc:AlternateContent>
  <bookViews>
    <workbookView xWindow="0" yWindow="460" windowWidth="10000" windowHeight="14520"/>
  </bookViews>
  <sheets>
    <sheet name="Inst Discharg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AK3" i="1"/>
  <c r="AK4" i="1"/>
  <c r="AK5" i="1"/>
  <c r="AR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P4" i="1"/>
  <c r="AR3" i="1"/>
  <c r="AP3" i="1"/>
  <c r="AR2" i="1"/>
  <c r="AP2" i="1"/>
  <c r="AP5" i="1"/>
  <c r="AR4" i="1"/>
  <c r="AK6" i="1"/>
  <c r="AP6" i="1"/>
  <c r="AK7" i="1"/>
  <c r="AR6" i="1"/>
  <c r="AR7" i="1"/>
  <c r="AK8" i="1"/>
  <c r="AP7" i="1"/>
  <c r="AR8" i="1"/>
  <c r="AK9" i="1"/>
  <c r="AP8" i="1"/>
  <c r="AP9" i="1"/>
  <c r="AR9" i="1"/>
  <c r="AK10" i="1"/>
  <c r="AR10" i="1"/>
  <c r="AK11" i="1"/>
  <c r="AP10" i="1"/>
  <c r="AK12" i="1"/>
  <c r="AP11" i="1"/>
  <c r="AR11" i="1"/>
  <c r="AP12" i="1"/>
  <c r="AR12" i="1"/>
  <c r="AK13" i="1"/>
  <c r="AR13" i="1"/>
  <c r="AK14" i="1"/>
  <c r="AP13" i="1"/>
  <c r="AK15" i="1"/>
  <c r="AP14" i="1"/>
  <c r="AR14" i="1"/>
  <c r="AK16" i="1"/>
  <c r="AP15" i="1"/>
  <c r="AR15" i="1"/>
  <c r="AK17" i="1"/>
  <c r="AP16" i="1"/>
  <c r="AR16" i="1"/>
  <c r="AK18" i="1"/>
  <c r="AP17" i="1"/>
  <c r="AR17" i="1"/>
  <c r="AR18" i="1"/>
  <c r="AP18" i="1"/>
  <c r="AK19" i="1"/>
  <c r="AR19" i="1"/>
  <c r="AK20" i="1"/>
  <c r="AP19" i="1"/>
  <c r="AK21" i="1"/>
  <c r="AP20" i="1"/>
  <c r="AR20" i="1"/>
  <c r="AK22" i="1"/>
  <c r="AP21" i="1"/>
  <c r="AR21" i="1"/>
  <c r="AR22" i="1"/>
  <c r="AP22" i="1"/>
  <c r="AK23" i="1"/>
  <c r="AR23" i="1"/>
  <c r="AK24" i="1"/>
  <c r="AP23" i="1"/>
  <c r="AK25" i="1"/>
  <c r="AP24" i="1"/>
  <c r="AR24" i="1"/>
  <c r="AK26" i="1"/>
  <c r="AP25" i="1"/>
  <c r="AR25" i="1"/>
  <c r="AR26" i="1"/>
  <c r="AP26" i="1"/>
  <c r="AK27" i="1"/>
  <c r="AR27" i="1"/>
  <c r="AK28" i="1"/>
  <c r="AP27" i="1"/>
  <c r="AK29" i="1"/>
  <c r="AP28" i="1"/>
  <c r="AR28" i="1"/>
  <c r="AK30" i="1"/>
  <c r="AP29" i="1"/>
  <c r="AR29" i="1"/>
  <c r="AR30" i="1"/>
  <c r="AP30" i="1"/>
  <c r="AK31" i="1"/>
  <c r="AR31" i="1"/>
  <c r="AK32" i="1"/>
  <c r="AP31" i="1"/>
  <c r="AK33" i="1"/>
  <c r="AP32" i="1"/>
  <c r="AR32" i="1"/>
  <c r="AK34" i="1"/>
  <c r="AP33" i="1"/>
  <c r="AR33" i="1"/>
  <c r="AR34" i="1"/>
  <c r="AP34" i="1"/>
  <c r="AK35" i="1"/>
  <c r="AR35" i="1"/>
  <c r="AK36" i="1"/>
  <c r="AP35" i="1"/>
  <c r="AK37" i="1"/>
  <c r="AP36" i="1"/>
  <c r="AR36" i="1"/>
  <c r="AK38" i="1"/>
  <c r="AP37" i="1"/>
  <c r="AR37" i="1"/>
  <c r="AR38" i="1"/>
  <c r="AP38" i="1"/>
  <c r="AK39" i="1"/>
  <c r="AR39" i="1"/>
  <c r="AK40" i="1"/>
  <c r="AP39" i="1"/>
  <c r="AK41" i="1"/>
  <c r="AP40" i="1"/>
  <c r="AR40" i="1"/>
  <c r="AK42" i="1"/>
  <c r="AP41" i="1"/>
  <c r="AR41" i="1"/>
  <c r="AR42" i="1"/>
  <c r="AP42" i="1"/>
  <c r="AK43" i="1"/>
  <c r="AR43" i="1"/>
  <c r="AK44" i="1"/>
  <c r="AP43" i="1"/>
  <c r="AK45" i="1"/>
  <c r="AP44" i="1"/>
  <c r="AR44" i="1"/>
  <c r="AK46" i="1"/>
  <c r="AP45" i="1"/>
  <c r="AR45" i="1"/>
  <c r="AR46" i="1"/>
  <c r="AP46" i="1"/>
  <c r="AK47" i="1"/>
  <c r="AR47" i="1"/>
  <c r="AK48" i="1"/>
  <c r="AP47" i="1"/>
  <c r="AK49" i="1"/>
  <c r="AP48" i="1"/>
  <c r="AR48" i="1"/>
  <c r="AK50" i="1"/>
  <c r="AP49" i="1"/>
  <c r="AR49" i="1"/>
  <c r="AR50" i="1"/>
  <c r="AP50" i="1"/>
  <c r="AK51" i="1"/>
  <c r="AR51" i="1"/>
  <c r="AK52" i="1"/>
  <c r="AP51" i="1"/>
  <c r="AK53" i="1"/>
  <c r="AP52" i="1"/>
  <c r="AR52" i="1"/>
  <c r="AK54" i="1"/>
  <c r="AP53" i="1"/>
  <c r="AR53" i="1"/>
  <c r="AR54" i="1"/>
  <c r="AP54" i="1"/>
  <c r="AK55" i="1"/>
  <c r="AR55" i="1"/>
  <c r="AK56" i="1"/>
  <c r="AP55" i="1"/>
  <c r="AK57" i="1"/>
  <c r="AP56" i="1"/>
  <c r="AR56" i="1"/>
  <c r="AR57" i="1"/>
  <c r="AK58" i="1"/>
  <c r="AP57" i="1"/>
  <c r="AR58" i="1"/>
  <c r="AP58" i="1"/>
  <c r="AK59" i="1"/>
  <c r="AR59" i="1"/>
  <c r="AK60" i="1"/>
  <c r="AP59" i="1"/>
  <c r="AK61" i="1"/>
  <c r="AP60" i="1"/>
  <c r="AR60" i="1"/>
  <c r="AK62" i="1"/>
  <c r="AP61" i="1"/>
  <c r="AR61" i="1"/>
  <c r="AR62" i="1"/>
  <c r="AP62" i="1"/>
  <c r="AK63" i="1"/>
  <c r="AR63" i="1"/>
  <c r="AK64" i="1"/>
  <c r="AP63" i="1"/>
  <c r="AK65" i="1"/>
  <c r="AP64" i="1"/>
  <c r="AR64" i="1"/>
  <c r="AK66" i="1"/>
  <c r="AP65" i="1"/>
  <c r="AR65" i="1"/>
  <c r="AR66" i="1"/>
  <c r="AP66" i="1"/>
  <c r="AK67" i="1"/>
  <c r="AR67" i="1"/>
  <c r="AK68" i="1"/>
  <c r="AP67" i="1"/>
  <c r="AK69" i="1"/>
  <c r="AP68" i="1"/>
  <c r="AR68" i="1"/>
  <c r="AK70" i="1"/>
  <c r="AP69" i="1"/>
  <c r="AR69" i="1"/>
  <c r="AR70" i="1"/>
  <c r="AP70" i="1"/>
  <c r="AK71" i="1"/>
  <c r="AR71" i="1"/>
  <c r="AK72" i="1"/>
  <c r="AP71" i="1"/>
  <c r="AK73" i="1"/>
  <c r="AP72" i="1"/>
  <c r="AR72" i="1"/>
  <c r="AK74" i="1"/>
  <c r="AP73" i="1"/>
  <c r="AR73" i="1"/>
  <c r="AR74" i="1"/>
  <c r="AP74" i="1"/>
  <c r="AK75" i="1"/>
  <c r="AR75" i="1"/>
  <c r="AK76" i="1"/>
  <c r="AP75" i="1"/>
  <c r="AK77" i="1"/>
  <c r="AP76" i="1"/>
  <c r="AR76" i="1"/>
  <c r="AK78" i="1"/>
  <c r="AP77" i="1"/>
  <c r="AR77" i="1"/>
  <c r="AR78" i="1"/>
  <c r="AP78" i="1"/>
  <c r="AK79" i="1"/>
  <c r="AR79" i="1"/>
  <c r="AK80" i="1"/>
  <c r="AP79" i="1"/>
  <c r="AK81" i="1"/>
  <c r="AP80" i="1"/>
  <c r="AR80" i="1"/>
  <c r="AK82" i="1"/>
  <c r="AP81" i="1"/>
  <c r="AR81" i="1"/>
  <c r="AR82" i="1"/>
  <c r="AP82" i="1"/>
  <c r="AK83" i="1"/>
  <c r="AR83" i="1"/>
  <c r="AK84" i="1"/>
  <c r="AP83" i="1"/>
  <c r="AK85" i="1"/>
  <c r="AP84" i="1"/>
  <c r="AR84" i="1"/>
  <c r="AK86" i="1"/>
  <c r="AP85" i="1"/>
  <c r="AR85" i="1"/>
  <c r="AR86" i="1"/>
  <c r="AP86" i="1"/>
  <c r="AK87" i="1"/>
  <c r="AR87" i="1"/>
  <c r="AK88" i="1"/>
  <c r="AP87" i="1"/>
  <c r="AK89" i="1"/>
  <c r="AP88" i="1"/>
  <c r="AR88" i="1"/>
  <c r="AK90" i="1"/>
  <c r="AP89" i="1"/>
  <c r="AR89" i="1"/>
  <c r="AR90" i="1"/>
  <c r="AP90" i="1"/>
  <c r="AK91" i="1"/>
  <c r="AR91" i="1"/>
  <c r="AK92" i="1"/>
  <c r="AP91" i="1"/>
  <c r="AK93" i="1"/>
  <c r="AP92" i="1"/>
  <c r="AR92" i="1"/>
  <c r="AK94" i="1"/>
  <c r="AP93" i="1"/>
  <c r="AR93" i="1"/>
  <c r="AR94" i="1"/>
  <c r="AP94" i="1"/>
  <c r="AK95" i="1"/>
  <c r="AR95" i="1"/>
  <c r="AK96" i="1"/>
  <c r="AP95" i="1"/>
  <c r="AK97" i="1"/>
  <c r="AP96" i="1"/>
  <c r="AR96" i="1"/>
  <c r="AK98" i="1"/>
  <c r="AP97" i="1"/>
  <c r="AR97" i="1"/>
  <c r="AR98" i="1"/>
  <c r="AP98" i="1"/>
  <c r="AK99" i="1"/>
  <c r="AR99" i="1"/>
  <c r="AK100" i="1"/>
  <c r="AP99" i="1"/>
  <c r="AK101" i="1"/>
  <c r="AP100" i="1"/>
  <c r="AR100" i="1"/>
  <c r="AK102" i="1"/>
  <c r="AP101" i="1"/>
  <c r="AR101" i="1"/>
  <c r="AR102" i="1"/>
  <c r="AP102" i="1"/>
  <c r="AK103" i="1"/>
  <c r="AR103" i="1"/>
  <c r="AK104" i="1"/>
  <c r="AP103" i="1"/>
  <c r="AK105" i="1"/>
  <c r="AR104" i="1"/>
  <c r="AP104" i="1"/>
  <c r="AR105" i="1"/>
  <c r="AP105" i="1"/>
  <c r="AK106" i="1"/>
  <c r="AR106" i="1"/>
  <c r="AK107" i="1"/>
  <c r="AP106" i="1"/>
  <c r="AK108" i="1"/>
  <c r="AP107" i="1"/>
  <c r="AR107" i="1"/>
  <c r="AK109" i="1"/>
  <c r="AP108" i="1"/>
  <c r="AR108" i="1"/>
  <c r="AR109" i="1"/>
  <c r="AP109" i="1"/>
  <c r="AK110" i="1"/>
  <c r="AR110" i="1"/>
  <c r="AK111" i="1"/>
  <c r="AP110" i="1"/>
  <c r="AK112" i="1"/>
  <c r="AP111" i="1"/>
  <c r="AR111" i="1"/>
  <c r="AK113" i="1"/>
  <c r="AP112" i="1"/>
  <c r="AR112" i="1"/>
  <c r="AR113" i="1"/>
  <c r="AP113" i="1"/>
  <c r="AK114" i="1"/>
  <c r="AR114" i="1"/>
  <c r="AK115" i="1"/>
  <c r="AP114" i="1"/>
  <c r="AK116" i="1"/>
  <c r="AP115" i="1"/>
  <c r="AR115" i="1"/>
  <c r="AK117" i="1"/>
  <c r="AP116" i="1"/>
  <c r="AR116" i="1"/>
  <c r="AR117" i="1"/>
  <c r="AP117" i="1"/>
  <c r="AK118" i="1"/>
  <c r="AR118" i="1"/>
  <c r="AK119" i="1"/>
  <c r="AP118" i="1"/>
  <c r="AK120" i="1"/>
  <c r="AP119" i="1"/>
  <c r="AR119" i="1"/>
  <c r="AK121" i="1"/>
  <c r="AP120" i="1"/>
  <c r="AR120" i="1"/>
  <c r="AR121" i="1"/>
  <c r="AP121" i="1"/>
  <c r="AK122" i="1"/>
  <c r="AR122" i="1"/>
  <c r="AK123" i="1"/>
  <c r="AP122" i="1"/>
  <c r="AK124" i="1"/>
  <c r="AP123" i="1"/>
  <c r="AR123" i="1"/>
  <c r="AK125" i="1"/>
  <c r="AP124" i="1"/>
  <c r="AR124" i="1"/>
  <c r="AR125" i="1"/>
  <c r="AP125" i="1"/>
  <c r="AK126" i="1"/>
  <c r="AR126" i="1"/>
  <c r="AK127" i="1"/>
  <c r="AP126" i="1"/>
  <c r="AK128" i="1"/>
  <c r="AP127" i="1"/>
  <c r="AR127" i="1"/>
  <c r="AK129" i="1"/>
  <c r="AP128" i="1"/>
  <c r="AR128" i="1"/>
  <c r="AR129" i="1"/>
  <c r="AP129" i="1"/>
  <c r="AK130" i="1"/>
  <c r="AR130" i="1"/>
  <c r="AK131" i="1"/>
  <c r="AP130" i="1"/>
  <c r="AK132" i="1"/>
  <c r="AP131" i="1"/>
  <c r="AR131" i="1"/>
  <c r="AP132" i="1"/>
  <c r="AR13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X7" i="1"/>
  <c r="AL7" i="1"/>
  <c r="AM7" i="1"/>
  <c r="AN7" i="1"/>
  <c r="AS7" i="1"/>
  <c r="X3" i="1"/>
  <c r="AL3" i="1"/>
  <c r="AM3" i="1"/>
  <c r="AN3" i="1"/>
  <c r="AQ3" i="1"/>
  <c r="AS3" i="1"/>
  <c r="AO3" i="1"/>
  <c r="X6" i="1"/>
  <c r="AL6" i="1"/>
  <c r="AM6" i="1"/>
  <c r="AN6" i="1"/>
  <c r="AS6" i="1"/>
  <c r="AQ6" i="1"/>
  <c r="AO6" i="1"/>
  <c r="X5" i="1"/>
  <c r="AL5" i="1"/>
  <c r="AM5" i="1"/>
  <c r="AN5" i="1"/>
  <c r="AQ5" i="1"/>
  <c r="AS5" i="1"/>
  <c r="AO5" i="1"/>
  <c r="X2" i="1"/>
  <c r="Y2" i="1"/>
  <c r="Y3" i="1"/>
  <c r="X4" i="1"/>
  <c r="Y4" i="1"/>
  <c r="Y5" i="1"/>
  <c r="Y6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AQ7" i="1"/>
  <c r="AO7" i="1"/>
  <c r="AL4" i="1"/>
  <c r="AM4" i="1"/>
  <c r="AN4" i="1"/>
  <c r="AO4" i="1"/>
  <c r="AS4" i="1"/>
  <c r="AQ4" i="1"/>
  <c r="AL2" i="1"/>
  <c r="AM2" i="1"/>
  <c r="AN2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N133" i="1"/>
  <c r="AN134" i="1"/>
  <c r="AM133" i="1"/>
  <c r="AM134" i="1"/>
  <c r="AS8" i="1"/>
  <c r="AQ8" i="1"/>
  <c r="AO8" i="1"/>
  <c r="AQ9" i="1"/>
  <c r="AO9" i="1"/>
  <c r="AS9" i="1"/>
  <c r="AS10" i="1"/>
  <c r="AO10" i="1"/>
  <c r="AQ10" i="1"/>
  <c r="AQ11" i="1"/>
  <c r="AO11" i="1"/>
  <c r="AS11" i="1"/>
  <c r="AO12" i="1"/>
  <c r="AQ12" i="1"/>
  <c r="AS12" i="1"/>
  <c r="AS13" i="1"/>
  <c r="AO13" i="1"/>
  <c r="AQ13" i="1"/>
  <c r="AQ14" i="1"/>
  <c r="AO14" i="1"/>
  <c r="AS14" i="1"/>
  <c r="AQ15" i="1"/>
  <c r="AO15" i="1"/>
  <c r="AS15" i="1"/>
  <c r="AQ16" i="1"/>
  <c r="AO16" i="1"/>
  <c r="AS16" i="1"/>
  <c r="AQ17" i="1"/>
  <c r="AO17" i="1"/>
  <c r="AS17" i="1"/>
  <c r="AO18" i="1"/>
  <c r="AS18" i="1"/>
  <c r="AQ18" i="1"/>
  <c r="AS19" i="1"/>
  <c r="AQ19" i="1"/>
  <c r="AO19" i="1"/>
  <c r="AQ20" i="1"/>
  <c r="AO20" i="1"/>
  <c r="AS20" i="1"/>
  <c r="AQ21" i="1"/>
  <c r="AO21" i="1"/>
  <c r="AS21" i="1"/>
  <c r="AO22" i="1"/>
  <c r="AS22" i="1"/>
  <c r="AQ22" i="1"/>
  <c r="AS23" i="1"/>
  <c r="AQ23" i="1"/>
  <c r="AO23" i="1"/>
  <c r="AQ24" i="1"/>
  <c r="AO24" i="1"/>
  <c r="AS24" i="1"/>
  <c r="AQ25" i="1"/>
  <c r="AO25" i="1"/>
  <c r="AS25" i="1"/>
  <c r="AO26" i="1"/>
  <c r="AS26" i="1"/>
  <c r="AQ26" i="1"/>
  <c r="AS27" i="1"/>
  <c r="AQ27" i="1"/>
  <c r="AO27" i="1"/>
  <c r="AQ28" i="1"/>
  <c r="AO28" i="1"/>
  <c r="AS28" i="1"/>
  <c r="AQ29" i="1"/>
  <c r="AO29" i="1"/>
  <c r="AS29" i="1"/>
  <c r="AO30" i="1"/>
  <c r="AS30" i="1"/>
  <c r="AQ30" i="1"/>
  <c r="AS31" i="1"/>
  <c r="AQ31" i="1"/>
  <c r="AO31" i="1"/>
  <c r="AQ32" i="1"/>
  <c r="AO32" i="1"/>
  <c r="AS32" i="1"/>
  <c r="AQ33" i="1"/>
  <c r="AO33" i="1"/>
  <c r="AS33" i="1"/>
  <c r="AO34" i="1"/>
  <c r="AS34" i="1"/>
  <c r="AQ34" i="1"/>
  <c r="AS35" i="1"/>
  <c r="AQ35" i="1"/>
  <c r="AO35" i="1"/>
  <c r="AQ36" i="1"/>
  <c r="AO36" i="1"/>
  <c r="AS36" i="1"/>
  <c r="AQ37" i="1"/>
  <c r="AO37" i="1"/>
  <c r="AS37" i="1"/>
  <c r="AO38" i="1"/>
  <c r="AS38" i="1"/>
  <c r="AQ38" i="1"/>
  <c r="AS39" i="1"/>
  <c r="AQ39" i="1"/>
  <c r="AO39" i="1"/>
  <c r="AQ40" i="1"/>
  <c r="AO40" i="1"/>
  <c r="AS40" i="1"/>
  <c r="AQ41" i="1"/>
  <c r="AO41" i="1"/>
  <c r="AS41" i="1"/>
  <c r="AO42" i="1"/>
  <c r="AS42" i="1"/>
  <c r="AQ42" i="1"/>
  <c r="AS43" i="1"/>
  <c r="AQ43" i="1"/>
  <c r="AO43" i="1"/>
  <c r="AQ44" i="1"/>
  <c r="AO44" i="1"/>
  <c r="AS44" i="1"/>
  <c r="AQ45" i="1"/>
  <c r="AO45" i="1"/>
  <c r="AS45" i="1"/>
  <c r="AO46" i="1"/>
  <c r="AS46" i="1"/>
  <c r="AQ46" i="1"/>
  <c r="AS47" i="1"/>
  <c r="AQ47" i="1"/>
  <c r="AO47" i="1"/>
  <c r="AQ48" i="1"/>
  <c r="AO48" i="1"/>
  <c r="AS48" i="1"/>
  <c r="AQ49" i="1"/>
  <c r="AO49" i="1"/>
  <c r="AS49" i="1"/>
  <c r="AO50" i="1"/>
  <c r="AS50" i="1"/>
  <c r="AQ50" i="1"/>
  <c r="AS51" i="1"/>
  <c r="AQ51" i="1"/>
  <c r="AO51" i="1"/>
  <c r="AQ52" i="1"/>
  <c r="AO52" i="1"/>
  <c r="AS52" i="1"/>
  <c r="AQ53" i="1"/>
  <c r="AO53" i="1"/>
  <c r="AS53" i="1"/>
  <c r="AO54" i="1"/>
  <c r="AS54" i="1"/>
  <c r="AQ54" i="1"/>
  <c r="AS55" i="1"/>
  <c r="AQ55" i="1"/>
  <c r="AO55" i="1"/>
  <c r="AQ56" i="1"/>
  <c r="AO56" i="1"/>
  <c r="AS56" i="1"/>
  <c r="AO57" i="1"/>
  <c r="AS57" i="1"/>
  <c r="AQ57" i="1"/>
  <c r="AO58" i="1"/>
  <c r="AS58" i="1"/>
  <c r="AQ58" i="1"/>
  <c r="AS59" i="1"/>
  <c r="AQ59" i="1"/>
  <c r="AO59" i="1"/>
  <c r="AQ60" i="1"/>
  <c r="AO60" i="1"/>
  <c r="AS60" i="1"/>
  <c r="AQ61" i="1"/>
  <c r="AO61" i="1"/>
  <c r="AS61" i="1"/>
  <c r="AO62" i="1"/>
  <c r="AS62" i="1"/>
  <c r="AQ62" i="1"/>
  <c r="AS63" i="1"/>
  <c r="AQ63" i="1"/>
  <c r="AO63" i="1"/>
  <c r="AQ64" i="1"/>
  <c r="AO64" i="1"/>
  <c r="AS64" i="1"/>
  <c r="AQ65" i="1"/>
  <c r="AO65" i="1"/>
  <c r="AS65" i="1"/>
  <c r="AO66" i="1"/>
  <c r="AS66" i="1"/>
  <c r="AQ66" i="1"/>
  <c r="AS67" i="1"/>
  <c r="AQ67" i="1"/>
  <c r="AO67" i="1"/>
  <c r="AQ68" i="1"/>
  <c r="AO68" i="1"/>
  <c r="AS68" i="1"/>
  <c r="AQ69" i="1"/>
  <c r="AO69" i="1"/>
  <c r="AS69" i="1"/>
  <c r="AO70" i="1"/>
  <c r="AS70" i="1"/>
  <c r="AQ70" i="1"/>
  <c r="AS71" i="1"/>
  <c r="AQ71" i="1"/>
  <c r="AO71" i="1"/>
  <c r="AQ72" i="1"/>
  <c r="AO72" i="1"/>
  <c r="AS72" i="1"/>
  <c r="AQ73" i="1"/>
  <c r="AO73" i="1"/>
  <c r="AS73" i="1"/>
  <c r="AO74" i="1"/>
  <c r="AS74" i="1"/>
  <c r="AQ74" i="1"/>
  <c r="AS75" i="1"/>
  <c r="AQ75" i="1"/>
  <c r="AO75" i="1"/>
  <c r="AQ76" i="1"/>
  <c r="AO76" i="1"/>
  <c r="AS76" i="1"/>
  <c r="AQ77" i="1"/>
  <c r="AO77" i="1"/>
  <c r="AS77" i="1"/>
  <c r="AO78" i="1"/>
  <c r="AS78" i="1"/>
  <c r="AQ78" i="1"/>
  <c r="AS79" i="1"/>
  <c r="AQ79" i="1"/>
  <c r="AO79" i="1"/>
  <c r="AQ80" i="1"/>
  <c r="AO80" i="1"/>
  <c r="AS80" i="1"/>
  <c r="AQ81" i="1"/>
  <c r="AO81" i="1"/>
  <c r="AS81" i="1"/>
  <c r="AO82" i="1"/>
  <c r="AS82" i="1"/>
  <c r="AQ82" i="1"/>
  <c r="AS83" i="1"/>
  <c r="AQ83" i="1"/>
  <c r="AO83" i="1"/>
  <c r="AQ84" i="1"/>
  <c r="AO84" i="1"/>
  <c r="AS84" i="1"/>
  <c r="AQ85" i="1"/>
  <c r="AO85" i="1"/>
  <c r="AS85" i="1"/>
  <c r="AO86" i="1"/>
  <c r="AS86" i="1"/>
  <c r="AQ86" i="1"/>
  <c r="AS87" i="1"/>
  <c r="AQ87" i="1"/>
  <c r="AO87" i="1"/>
  <c r="AQ88" i="1"/>
  <c r="AO88" i="1"/>
  <c r="AS88" i="1"/>
  <c r="AQ89" i="1"/>
  <c r="AO89" i="1"/>
  <c r="AS89" i="1"/>
  <c r="AO90" i="1"/>
  <c r="AS90" i="1"/>
  <c r="AQ90" i="1"/>
  <c r="AS91" i="1"/>
  <c r="AQ91" i="1"/>
  <c r="AO91" i="1"/>
  <c r="AQ92" i="1"/>
  <c r="AO92" i="1"/>
  <c r="AS92" i="1"/>
  <c r="AQ93" i="1"/>
  <c r="AO93" i="1"/>
  <c r="AS93" i="1"/>
  <c r="AO94" i="1"/>
  <c r="AS94" i="1"/>
  <c r="AQ94" i="1"/>
  <c r="AS95" i="1"/>
  <c r="AQ95" i="1"/>
  <c r="AO95" i="1"/>
  <c r="AQ96" i="1"/>
  <c r="AO96" i="1"/>
  <c r="AS96" i="1"/>
  <c r="AQ97" i="1"/>
  <c r="AO97" i="1"/>
  <c r="AS97" i="1"/>
  <c r="AO98" i="1"/>
  <c r="AS98" i="1"/>
  <c r="AQ98" i="1"/>
  <c r="AS99" i="1"/>
  <c r="AQ99" i="1"/>
  <c r="AO99" i="1"/>
  <c r="AQ100" i="1"/>
  <c r="AO100" i="1"/>
  <c r="AS100" i="1"/>
  <c r="AQ101" i="1"/>
  <c r="AO101" i="1"/>
  <c r="AS101" i="1"/>
  <c r="AO102" i="1"/>
  <c r="AS102" i="1"/>
  <c r="AQ102" i="1"/>
  <c r="AS103" i="1"/>
  <c r="AQ103" i="1"/>
  <c r="AO103" i="1"/>
  <c r="AS104" i="1"/>
  <c r="AQ104" i="1"/>
  <c r="AO104" i="1"/>
  <c r="AO105" i="1"/>
  <c r="AS105" i="1"/>
  <c r="AQ105" i="1"/>
  <c r="AS106" i="1"/>
  <c r="AQ106" i="1"/>
  <c r="AO106" i="1"/>
  <c r="AQ107" i="1"/>
  <c r="AO107" i="1"/>
  <c r="AS107" i="1"/>
  <c r="AQ108" i="1"/>
  <c r="AO108" i="1"/>
  <c r="AS108" i="1"/>
  <c r="AO109" i="1"/>
  <c r="AS109" i="1"/>
  <c r="AQ109" i="1"/>
  <c r="AS110" i="1"/>
  <c r="AQ110" i="1"/>
  <c r="AO110" i="1"/>
  <c r="AQ111" i="1"/>
  <c r="AO111" i="1"/>
  <c r="AS111" i="1"/>
  <c r="AQ112" i="1"/>
  <c r="AO112" i="1"/>
  <c r="AS112" i="1"/>
  <c r="AO113" i="1"/>
  <c r="AS113" i="1"/>
  <c r="AQ113" i="1"/>
  <c r="AS114" i="1"/>
  <c r="AQ114" i="1"/>
  <c r="AO114" i="1"/>
  <c r="AQ115" i="1"/>
  <c r="AO115" i="1"/>
  <c r="AS115" i="1"/>
  <c r="AQ116" i="1"/>
  <c r="AO116" i="1"/>
  <c r="AS116" i="1"/>
  <c r="AO117" i="1"/>
  <c r="AS117" i="1"/>
  <c r="AQ117" i="1"/>
  <c r="AS118" i="1"/>
  <c r="AQ118" i="1"/>
  <c r="AO118" i="1"/>
  <c r="AQ119" i="1"/>
  <c r="AO119" i="1"/>
  <c r="AS119" i="1"/>
  <c r="AQ120" i="1"/>
  <c r="AO120" i="1"/>
  <c r="AS120" i="1"/>
  <c r="AO121" i="1"/>
  <c r="AS121" i="1"/>
  <c r="AQ121" i="1"/>
  <c r="AS122" i="1"/>
  <c r="AQ122" i="1"/>
  <c r="AO122" i="1"/>
  <c r="AQ123" i="1"/>
  <c r="AO123" i="1"/>
  <c r="AS123" i="1"/>
  <c r="AQ124" i="1"/>
  <c r="AO124" i="1"/>
  <c r="AS124" i="1"/>
  <c r="AO125" i="1"/>
  <c r="AS125" i="1"/>
  <c r="AQ125" i="1"/>
  <c r="AS126" i="1"/>
  <c r="AQ126" i="1"/>
  <c r="AO126" i="1"/>
  <c r="AQ127" i="1"/>
  <c r="AO127" i="1"/>
  <c r="AS127" i="1"/>
  <c r="AQ128" i="1"/>
  <c r="AO128" i="1"/>
  <c r="AS128" i="1"/>
  <c r="AO129" i="1"/>
  <c r="AS129" i="1"/>
  <c r="AQ129" i="1"/>
  <c r="AS130" i="1"/>
  <c r="AQ130" i="1"/>
  <c r="AO130" i="1"/>
  <c r="AQ131" i="1"/>
  <c r="AO131" i="1"/>
  <c r="AS131" i="1"/>
  <c r="AQ132" i="1"/>
  <c r="AQ2" i="1"/>
  <c r="AV2" i="1"/>
  <c r="AV3" i="1"/>
  <c r="AO132" i="1"/>
  <c r="AO2" i="1"/>
  <c r="AV9" i="1"/>
  <c r="AV10" i="1"/>
  <c r="AS132" i="1"/>
  <c r="AS2" i="1"/>
  <c r="AV5" i="1"/>
  <c r="AV6" i="1"/>
</calcChain>
</file>

<file path=xl/sharedStrings.xml><?xml version="1.0" encoding="utf-8"?>
<sst xmlns="http://schemas.openxmlformats.org/spreadsheetml/2006/main" count="45" uniqueCount="39">
  <si>
    <t>Cubic meters per second</t>
  </si>
  <si>
    <t>Frequency 2000</t>
  </si>
  <si>
    <t>Frequency 2001</t>
  </si>
  <si>
    <t>Frequency 2002</t>
  </si>
  <si>
    <t>Frequency 2003</t>
  </si>
  <si>
    <t>Frequency 2004</t>
  </si>
  <si>
    <t>Frequency 2005</t>
  </si>
  <si>
    <t>Frequency 2006</t>
  </si>
  <si>
    <t>Frequency 2007</t>
  </si>
  <si>
    <t>Frequency 2008</t>
  </si>
  <si>
    <t>Frequency 2009</t>
  </si>
  <si>
    <t>Frequency 2010</t>
  </si>
  <si>
    <t>Frequency 2011</t>
  </si>
  <si>
    <t>Frequency 2012</t>
  </si>
  <si>
    <t>Total Freq</t>
  </si>
  <si>
    <t>Proportion</t>
  </si>
  <si>
    <t>Cum proportion</t>
  </si>
  <si>
    <t>Estimated total time per year (hours)</t>
  </si>
  <si>
    <t>Estimated total time per year (min)</t>
  </si>
  <si>
    <t>Total flow (m3)</t>
  </si>
  <si>
    <t>Sed yield rate, high estimate (tons/min)</t>
  </si>
  <si>
    <t>Sed yield total, high (tons)</t>
  </si>
  <si>
    <t>Sed yield rate, mod estimate (tons/min)</t>
  </si>
  <si>
    <t>Sed yield total, mod (tons)</t>
  </si>
  <si>
    <t>Average delivery (Mg yr-1)</t>
  </si>
  <si>
    <t>High Estimate</t>
  </si>
  <si>
    <t>Annual sed yield (Mg km-2 yr-1)</t>
  </si>
  <si>
    <t>All data-SAS Regression</t>
  </si>
  <si>
    <t>Annual flow (m3/yr)</t>
  </si>
  <si>
    <t>Annual flow (mm/yr)</t>
  </si>
  <si>
    <t>Drainage area (km2)</t>
  </si>
  <si>
    <t>Frequency 1995</t>
  </si>
  <si>
    <t>Frequency 1996</t>
  </si>
  <si>
    <t>Frequency 1997</t>
  </si>
  <si>
    <t>Frequency 1998</t>
  </si>
  <si>
    <t>Frequency 1999</t>
  </si>
  <si>
    <t>Frequency 2013</t>
  </si>
  <si>
    <t>Frequency 2014</t>
  </si>
  <si>
    <t>Frequency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</si>
</sst>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165" fontId="3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4" fillId="2" borderId="0" xfId="0" applyFont="1" applyFill="1"/>
    <xf numFmtId="0" fontId="5" fillId="3" borderId="0" xfId="3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Inst. Discharge Freq. Distribution RGA (</a:t>
            </a:r>
            <a:r>
              <a:rPr lang="en-US" sz="1400" b="1" i="0" u="none" strike="noStrike" baseline="0">
                <a:effectLst/>
              </a:rPr>
              <a:t>1995-2015)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 Discharge'!$W$1</c:f>
              <c:strCache>
                <c:ptCount val="1"/>
                <c:pt idx="0">
                  <c:v>Total Freq</c:v>
                </c:pt>
              </c:strCache>
            </c:strRef>
          </c:tx>
          <c:spPr>
            <a:ln w="127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'Inst Discharge'!$A$2:$A$132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12.5</c:v>
                </c:pt>
                <c:pt idx="12">
                  <c:v>15.0</c:v>
                </c:pt>
                <c:pt idx="13">
                  <c:v>17.5</c:v>
                </c:pt>
                <c:pt idx="14">
                  <c:v>20.0</c:v>
                </c:pt>
                <c:pt idx="15">
                  <c:v>22.5</c:v>
                </c:pt>
                <c:pt idx="16">
                  <c:v>25.0</c:v>
                </c:pt>
                <c:pt idx="17">
                  <c:v>27.5</c:v>
                </c:pt>
                <c:pt idx="18">
                  <c:v>30.0</c:v>
                </c:pt>
                <c:pt idx="19">
                  <c:v>32.5</c:v>
                </c:pt>
                <c:pt idx="20">
                  <c:v>35.0</c:v>
                </c:pt>
                <c:pt idx="21">
                  <c:v>37.5</c:v>
                </c:pt>
                <c:pt idx="22">
                  <c:v>40.0</c:v>
                </c:pt>
                <c:pt idx="23">
                  <c:v>42.5</c:v>
                </c:pt>
                <c:pt idx="24">
                  <c:v>45.0</c:v>
                </c:pt>
                <c:pt idx="25">
                  <c:v>47.5</c:v>
                </c:pt>
                <c:pt idx="26">
                  <c:v>50.0</c:v>
                </c:pt>
                <c:pt idx="27">
                  <c:v>60.0</c:v>
                </c:pt>
                <c:pt idx="28">
                  <c:v>70.0</c:v>
                </c:pt>
                <c:pt idx="29">
                  <c:v>80.0</c:v>
                </c:pt>
                <c:pt idx="30">
                  <c:v>90.0</c:v>
                </c:pt>
                <c:pt idx="31">
                  <c:v>100.0</c:v>
                </c:pt>
                <c:pt idx="32">
                  <c:v>110.0</c:v>
                </c:pt>
                <c:pt idx="33">
                  <c:v>120.0</c:v>
                </c:pt>
                <c:pt idx="34">
                  <c:v>130.0</c:v>
                </c:pt>
                <c:pt idx="35">
                  <c:v>140.0</c:v>
                </c:pt>
                <c:pt idx="36">
                  <c:v>150.0</c:v>
                </c:pt>
                <c:pt idx="37">
                  <c:v>160.0</c:v>
                </c:pt>
                <c:pt idx="38">
                  <c:v>170.0</c:v>
                </c:pt>
                <c:pt idx="39">
                  <c:v>180.0</c:v>
                </c:pt>
                <c:pt idx="40">
                  <c:v>190.0</c:v>
                </c:pt>
                <c:pt idx="41">
                  <c:v>200.0</c:v>
                </c:pt>
                <c:pt idx="42">
                  <c:v>250.0</c:v>
                </c:pt>
                <c:pt idx="43">
                  <c:v>300.0</c:v>
                </c:pt>
                <c:pt idx="44">
                  <c:v>350.0</c:v>
                </c:pt>
                <c:pt idx="45">
                  <c:v>400.0</c:v>
                </c:pt>
                <c:pt idx="46">
                  <c:v>450.0</c:v>
                </c:pt>
                <c:pt idx="47">
                  <c:v>500.0</c:v>
                </c:pt>
                <c:pt idx="48">
                  <c:v>550.0</c:v>
                </c:pt>
                <c:pt idx="49">
                  <c:v>600.0</c:v>
                </c:pt>
                <c:pt idx="50">
                  <c:v>650.0</c:v>
                </c:pt>
                <c:pt idx="51">
                  <c:v>700.0</c:v>
                </c:pt>
                <c:pt idx="52">
                  <c:v>750.0</c:v>
                </c:pt>
                <c:pt idx="53">
                  <c:v>800.0</c:v>
                </c:pt>
                <c:pt idx="54">
                  <c:v>850.0</c:v>
                </c:pt>
                <c:pt idx="55">
                  <c:v>900.0</c:v>
                </c:pt>
                <c:pt idx="56">
                  <c:v>950.0</c:v>
                </c:pt>
                <c:pt idx="57">
                  <c:v>1000.0</c:v>
                </c:pt>
                <c:pt idx="58">
                  <c:v>1050.0</c:v>
                </c:pt>
                <c:pt idx="59">
                  <c:v>1100.0</c:v>
                </c:pt>
                <c:pt idx="60">
                  <c:v>1150.0</c:v>
                </c:pt>
                <c:pt idx="61">
                  <c:v>1200.0</c:v>
                </c:pt>
                <c:pt idx="62">
                  <c:v>1250.0</c:v>
                </c:pt>
                <c:pt idx="63">
                  <c:v>1300.0</c:v>
                </c:pt>
                <c:pt idx="64">
                  <c:v>1350.0</c:v>
                </c:pt>
                <c:pt idx="65">
                  <c:v>1400.0</c:v>
                </c:pt>
                <c:pt idx="66">
                  <c:v>1450.0</c:v>
                </c:pt>
                <c:pt idx="67">
                  <c:v>1500.0</c:v>
                </c:pt>
                <c:pt idx="68">
                  <c:v>1550.0</c:v>
                </c:pt>
                <c:pt idx="69">
                  <c:v>1600.0</c:v>
                </c:pt>
                <c:pt idx="70">
                  <c:v>1650.0</c:v>
                </c:pt>
                <c:pt idx="71">
                  <c:v>1700.0</c:v>
                </c:pt>
                <c:pt idx="72">
                  <c:v>1750.0</c:v>
                </c:pt>
                <c:pt idx="73">
                  <c:v>1800.0</c:v>
                </c:pt>
                <c:pt idx="74">
                  <c:v>1850.0</c:v>
                </c:pt>
                <c:pt idx="75">
                  <c:v>1900.0</c:v>
                </c:pt>
                <c:pt idx="76">
                  <c:v>1950.0</c:v>
                </c:pt>
                <c:pt idx="77">
                  <c:v>2000.0</c:v>
                </c:pt>
                <c:pt idx="78">
                  <c:v>2050.0</c:v>
                </c:pt>
                <c:pt idx="79">
                  <c:v>2100.0</c:v>
                </c:pt>
                <c:pt idx="80">
                  <c:v>2150.0</c:v>
                </c:pt>
                <c:pt idx="81">
                  <c:v>2200.0</c:v>
                </c:pt>
                <c:pt idx="82">
                  <c:v>2250.0</c:v>
                </c:pt>
                <c:pt idx="83">
                  <c:v>2300.0</c:v>
                </c:pt>
                <c:pt idx="84">
                  <c:v>2350.0</c:v>
                </c:pt>
                <c:pt idx="85">
                  <c:v>2400.0</c:v>
                </c:pt>
                <c:pt idx="86">
                  <c:v>2450.0</c:v>
                </c:pt>
                <c:pt idx="87">
                  <c:v>2500.0</c:v>
                </c:pt>
                <c:pt idx="88">
                  <c:v>2550.0</c:v>
                </c:pt>
                <c:pt idx="89">
                  <c:v>2600.0</c:v>
                </c:pt>
                <c:pt idx="90">
                  <c:v>2650.0</c:v>
                </c:pt>
                <c:pt idx="91">
                  <c:v>2700.0</c:v>
                </c:pt>
                <c:pt idx="92">
                  <c:v>2750.0</c:v>
                </c:pt>
                <c:pt idx="93">
                  <c:v>2800.0</c:v>
                </c:pt>
                <c:pt idx="94">
                  <c:v>2850.0</c:v>
                </c:pt>
                <c:pt idx="95">
                  <c:v>2900.0</c:v>
                </c:pt>
                <c:pt idx="96">
                  <c:v>2950.0</c:v>
                </c:pt>
                <c:pt idx="97">
                  <c:v>3000.0</c:v>
                </c:pt>
                <c:pt idx="98">
                  <c:v>3100.0</c:v>
                </c:pt>
                <c:pt idx="99">
                  <c:v>3200.0</c:v>
                </c:pt>
                <c:pt idx="100">
                  <c:v>3300.0</c:v>
                </c:pt>
                <c:pt idx="101">
                  <c:v>3400.0</c:v>
                </c:pt>
                <c:pt idx="102">
                  <c:v>3500.0</c:v>
                </c:pt>
                <c:pt idx="103">
                  <c:v>3600.0</c:v>
                </c:pt>
                <c:pt idx="104">
                  <c:v>3700.0</c:v>
                </c:pt>
                <c:pt idx="105">
                  <c:v>3800.0</c:v>
                </c:pt>
                <c:pt idx="106">
                  <c:v>3900.0</c:v>
                </c:pt>
                <c:pt idx="107">
                  <c:v>4000.0</c:v>
                </c:pt>
                <c:pt idx="108">
                  <c:v>4100.0</c:v>
                </c:pt>
                <c:pt idx="109">
                  <c:v>4200.0</c:v>
                </c:pt>
                <c:pt idx="110">
                  <c:v>4300.0</c:v>
                </c:pt>
                <c:pt idx="111">
                  <c:v>4400.0</c:v>
                </c:pt>
                <c:pt idx="112">
                  <c:v>4500.0</c:v>
                </c:pt>
                <c:pt idx="113">
                  <c:v>4600.0</c:v>
                </c:pt>
                <c:pt idx="114">
                  <c:v>4700.0</c:v>
                </c:pt>
                <c:pt idx="115">
                  <c:v>4800.0</c:v>
                </c:pt>
                <c:pt idx="116">
                  <c:v>4900.0</c:v>
                </c:pt>
                <c:pt idx="117">
                  <c:v>5000.0</c:v>
                </c:pt>
                <c:pt idx="118">
                  <c:v>5100.0</c:v>
                </c:pt>
                <c:pt idx="119">
                  <c:v>5200.0</c:v>
                </c:pt>
                <c:pt idx="120">
                  <c:v>5300.0</c:v>
                </c:pt>
                <c:pt idx="121">
                  <c:v>5400.0</c:v>
                </c:pt>
                <c:pt idx="122">
                  <c:v>5500.0</c:v>
                </c:pt>
                <c:pt idx="123">
                  <c:v>5600.0</c:v>
                </c:pt>
                <c:pt idx="124">
                  <c:v>5700.0</c:v>
                </c:pt>
                <c:pt idx="125">
                  <c:v>5800.0</c:v>
                </c:pt>
                <c:pt idx="126">
                  <c:v>5900.0</c:v>
                </c:pt>
                <c:pt idx="127">
                  <c:v>6000.0</c:v>
                </c:pt>
                <c:pt idx="128">
                  <c:v>6100.0</c:v>
                </c:pt>
                <c:pt idx="129">
                  <c:v>6200.0</c:v>
                </c:pt>
                <c:pt idx="130">
                  <c:v>6300.0</c:v>
                </c:pt>
              </c:numCache>
            </c:numRef>
          </c:xVal>
          <c:yVal>
            <c:numRef>
              <c:f>'Inst Discharge'!$W$2:$W$132</c:f>
              <c:numCache>
                <c:formatCode>General</c:formatCode>
                <c:ptCount val="131"/>
                <c:pt idx="0">
                  <c:v>0.0</c:v>
                </c:pt>
                <c:pt idx="1">
                  <c:v>1619.0</c:v>
                </c:pt>
                <c:pt idx="2">
                  <c:v>5934.0</c:v>
                </c:pt>
                <c:pt idx="3">
                  <c:v>2847.0</c:v>
                </c:pt>
                <c:pt idx="4">
                  <c:v>1735.0</c:v>
                </c:pt>
                <c:pt idx="5">
                  <c:v>1223.0</c:v>
                </c:pt>
                <c:pt idx="6">
                  <c:v>1125.0</c:v>
                </c:pt>
                <c:pt idx="7">
                  <c:v>859.0</c:v>
                </c:pt>
                <c:pt idx="8">
                  <c:v>712.0</c:v>
                </c:pt>
                <c:pt idx="9">
                  <c:v>438.0</c:v>
                </c:pt>
                <c:pt idx="10">
                  <c:v>329.0</c:v>
                </c:pt>
                <c:pt idx="11">
                  <c:v>558.0</c:v>
                </c:pt>
                <c:pt idx="12">
                  <c:v>387.0</c:v>
                </c:pt>
                <c:pt idx="13">
                  <c:v>263.0</c:v>
                </c:pt>
                <c:pt idx="14">
                  <c:v>180.0</c:v>
                </c:pt>
                <c:pt idx="15">
                  <c:v>120.0</c:v>
                </c:pt>
                <c:pt idx="16">
                  <c:v>83.0</c:v>
                </c:pt>
                <c:pt idx="17">
                  <c:v>69.0</c:v>
                </c:pt>
                <c:pt idx="18">
                  <c:v>62.0</c:v>
                </c:pt>
                <c:pt idx="19">
                  <c:v>56.0</c:v>
                </c:pt>
                <c:pt idx="20">
                  <c:v>44.0</c:v>
                </c:pt>
                <c:pt idx="21">
                  <c:v>40.0</c:v>
                </c:pt>
                <c:pt idx="22">
                  <c:v>31.0</c:v>
                </c:pt>
                <c:pt idx="23">
                  <c:v>19.0</c:v>
                </c:pt>
                <c:pt idx="24">
                  <c:v>28.0</c:v>
                </c:pt>
                <c:pt idx="25">
                  <c:v>21.0</c:v>
                </c:pt>
                <c:pt idx="26">
                  <c:v>28.0</c:v>
                </c:pt>
                <c:pt idx="27">
                  <c:v>54.0</c:v>
                </c:pt>
                <c:pt idx="28">
                  <c:v>39.0</c:v>
                </c:pt>
                <c:pt idx="29">
                  <c:v>27.0</c:v>
                </c:pt>
                <c:pt idx="30">
                  <c:v>24.0</c:v>
                </c:pt>
                <c:pt idx="31">
                  <c:v>13.0</c:v>
                </c:pt>
                <c:pt idx="32">
                  <c:v>21.0</c:v>
                </c:pt>
                <c:pt idx="33">
                  <c:v>16.0</c:v>
                </c:pt>
                <c:pt idx="34">
                  <c:v>17.0</c:v>
                </c:pt>
                <c:pt idx="35">
                  <c:v>5.0</c:v>
                </c:pt>
                <c:pt idx="36">
                  <c:v>8.0</c:v>
                </c:pt>
                <c:pt idx="37">
                  <c:v>9.0</c:v>
                </c:pt>
                <c:pt idx="38">
                  <c:v>11.0</c:v>
                </c:pt>
                <c:pt idx="39">
                  <c:v>6.0</c:v>
                </c:pt>
                <c:pt idx="40">
                  <c:v>8.0</c:v>
                </c:pt>
                <c:pt idx="41">
                  <c:v>4.0</c:v>
                </c:pt>
                <c:pt idx="42">
                  <c:v>20.0</c:v>
                </c:pt>
                <c:pt idx="43">
                  <c:v>18.0</c:v>
                </c:pt>
                <c:pt idx="44">
                  <c:v>13.0</c:v>
                </c:pt>
                <c:pt idx="45">
                  <c:v>14.0</c:v>
                </c:pt>
                <c:pt idx="46">
                  <c:v>6.0</c:v>
                </c:pt>
                <c:pt idx="47">
                  <c:v>0.0</c:v>
                </c:pt>
                <c:pt idx="48">
                  <c:v>6.0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3-4643-A95B-8C6719BC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830080"/>
        <c:axId val="-1211827568"/>
      </c:scatterChart>
      <c:valAx>
        <c:axId val="-1211830080"/>
        <c:scaling>
          <c:orientation val="minMax"/>
          <c:max val="15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Discharge (m</a:t>
                </a:r>
                <a:r>
                  <a:rPr lang="en-US" sz="1200" baseline="30000"/>
                  <a:t>3</a:t>
                </a:r>
                <a:r>
                  <a:rPr lang="en-US" sz="1200"/>
                  <a:t> s</a:t>
                </a:r>
                <a:r>
                  <a:rPr lang="en-US" sz="1200" baseline="30000"/>
                  <a:t>-1</a:t>
                </a:r>
                <a:r>
                  <a:rPr lang="en-US" sz="12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1827568"/>
        <c:crossesAt val="1.0E-6"/>
        <c:crossBetween val="midCat"/>
      </c:valAx>
      <c:valAx>
        <c:axId val="-121182756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21183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Inst. Discharge Freq. Distribution RGA (</a:t>
            </a:r>
            <a:r>
              <a:rPr lang="en-US" sz="1400" b="1" i="0" u="none" strike="noStrike" baseline="0">
                <a:effectLst/>
              </a:rPr>
              <a:t>1995-2015)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 Discharge'!$Y$1</c:f>
              <c:strCache>
                <c:ptCount val="1"/>
                <c:pt idx="0">
                  <c:v>Cum proportion</c:v>
                </c:pt>
              </c:strCache>
            </c:strRef>
          </c:tx>
          <c:spPr>
            <a:ln w="127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'Inst Discharge'!$A$2:$A$132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12.5</c:v>
                </c:pt>
                <c:pt idx="12">
                  <c:v>15.0</c:v>
                </c:pt>
                <c:pt idx="13">
                  <c:v>17.5</c:v>
                </c:pt>
                <c:pt idx="14">
                  <c:v>20.0</c:v>
                </c:pt>
                <c:pt idx="15">
                  <c:v>22.5</c:v>
                </c:pt>
                <c:pt idx="16">
                  <c:v>25.0</c:v>
                </c:pt>
                <c:pt idx="17">
                  <c:v>27.5</c:v>
                </c:pt>
                <c:pt idx="18">
                  <c:v>30.0</c:v>
                </c:pt>
                <c:pt idx="19">
                  <c:v>32.5</c:v>
                </c:pt>
                <c:pt idx="20">
                  <c:v>35.0</c:v>
                </c:pt>
                <c:pt idx="21">
                  <c:v>37.5</c:v>
                </c:pt>
                <c:pt idx="22">
                  <c:v>40.0</c:v>
                </c:pt>
                <c:pt idx="23">
                  <c:v>42.5</c:v>
                </c:pt>
                <c:pt idx="24">
                  <c:v>45.0</c:v>
                </c:pt>
                <c:pt idx="25">
                  <c:v>47.5</c:v>
                </c:pt>
                <c:pt idx="26">
                  <c:v>50.0</c:v>
                </c:pt>
                <c:pt idx="27">
                  <c:v>60.0</c:v>
                </c:pt>
                <c:pt idx="28">
                  <c:v>70.0</c:v>
                </c:pt>
                <c:pt idx="29">
                  <c:v>80.0</c:v>
                </c:pt>
                <c:pt idx="30">
                  <c:v>90.0</c:v>
                </c:pt>
                <c:pt idx="31">
                  <c:v>100.0</c:v>
                </c:pt>
                <c:pt idx="32">
                  <c:v>110.0</c:v>
                </c:pt>
                <c:pt idx="33">
                  <c:v>120.0</c:v>
                </c:pt>
                <c:pt idx="34">
                  <c:v>130.0</c:v>
                </c:pt>
                <c:pt idx="35">
                  <c:v>140.0</c:v>
                </c:pt>
                <c:pt idx="36">
                  <c:v>150.0</c:v>
                </c:pt>
                <c:pt idx="37">
                  <c:v>160.0</c:v>
                </c:pt>
                <c:pt idx="38">
                  <c:v>170.0</c:v>
                </c:pt>
                <c:pt idx="39">
                  <c:v>180.0</c:v>
                </c:pt>
                <c:pt idx="40">
                  <c:v>190.0</c:v>
                </c:pt>
                <c:pt idx="41">
                  <c:v>200.0</c:v>
                </c:pt>
                <c:pt idx="42">
                  <c:v>250.0</c:v>
                </c:pt>
                <c:pt idx="43">
                  <c:v>300.0</c:v>
                </c:pt>
                <c:pt idx="44">
                  <c:v>350.0</c:v>
                </c:pt>
                <c:pt idx="45">
                  <c:v>400.0</c:v>
                </c:pt>
                <c:pt idx="46">
                  <c:v>450.0</c:v>
                </c:pt>
                <c:pt idx="47">
                  <c:v>500.0</c:v>
                </c:pt>
                <c:pt idx="48">
                  <c:v>550.0</c:v>
                </c:pt>
                <c:pt idx="49">
                  <c:v>600.0</c:v>
                </c:pt>
                <c:pt idx="50">
                  <c:v>650.0</c:v>
                </c:pt>
                <c:pt idx="51">
                  <c:v>700.0</c:v>
                </c:pt>
                <c:pt idx="52">
                  <c:v>750.0</c:v>
                </c:pt>
                <c:pt idx="53">
                  <c:v>800.0</c:v>
                </c:pt>
                <c:pt idx="54">
                  <c:v>850.0</c:v>
                </c:pt>
                <c:pt idx="55">
                  <c:v>900.0</c:v>
                </c:pt>
                <c:pt idx="56">
                  <c:v>950.0</c:v>
                </c:pt>
                <c:pt idx="57">
                  <c:v>1000.0</c:v>
                </c:pt>
                <c:pt idx="58">
                  <c:v>1050.0</c:v>
                </c:pt>
                <c:pt idx="59">
                  <c:v>1100.0</c:v>
                </c:pt>
                <c:pt idx="60">
                  <c:v>1150.0</c:v>
                </c:pt>
                <c:pt idx="61">
                  <c:v>1200.0</c:v>
                </c:pt>
                <c:pt idx="62">
                  <c:v>1250.0</c:v>
                </c:pt>
                <c:pt idx="63">
                  <c:v>1300.0</c:v>
                </c:pt>
                <c:pt idx="64">
                  <c:v>1350.0</c:v>
                </c:pt>
                <c:pt idx="65">
                  <c:v>1400.0</c:v>
                </c:pt>
                <c:pt idx="66">
                  <c:v>1450.0</c:v>
                </c:pt>
                <c:pt idx="67">
                  <c:v>1500.0</c:v>
                </c:pt>
                <c:pt idx="68">
                  <c:v>1550.0</c:v>
                </c:pt>
                <c:pt idx="69">
                  <c:v>1600.0</c:v>
                </c:pt>
                <c:pt idx="70">
                  <c:v>1650.0</c:v>
                </c:pt>
                <c:pt idx="71">
                  <c:v>1700.0</c:v>
                </c:pt>
                <c:pt idx="72">
                  <c:v>1750.0</c:v>
                </c:pt>
                <c:pt idx="73">
                  <c:v>1800.0</c:v>
                </c:pt>
                <c:pt idx="74">
                  <c:v>1850.0</c:v>
                </c:pt>
                <c:pt idx="75">
                  <c:v>1900.0</c:v>
                </c:pt>
                <c:pt idx="76">
                  <c:v>1950.0</c:v>
                </c:pt>
                <c:pt idx="77">
                  <c:v>2000.0</c:v>
                </c:pt>
                <c:pt idx="78">
                  <c:v>2050.0</c:v>
                </c:pt>
                <c:pt idx="79">
                  <c:v>2100.0</c:v>
                </c:pt>
                <c:pt idx="80">
                  <c:v>2150.0</c:v>
                </c:pt>
                <c:pt idx="81">
                  <c:v>2200.0</c:v>
                </c:pt>
                <c:pt idx="82">
                  <c:v>2250.0</c:v>
                </c:pt>
                <c:pt idx="83">
                  <c:v>2300.0</c:v>
                </c:pt>
                <c:pt idx="84">
                  <c:v>2350.0</c:v>
                </c:pt>
                <c:pt idx="85">
                  <c:v>2400.0</c:v>
                </c:pt>
                <c:pt idx="86">
                  <c:v>2450.0</c:v>
                </c:pt>
                <c:pt idx="87">
                  <c:v>2500.0</c:v>
                </c:pt>
                <c:pt idx="88">
                  <c:v>2550.0</c:v>
                </c:pt>
                <c:pt idx="89">
                  <c:v>2600.0</c:v>
                </c:pt>
                <c:pt idx="90">
                  <c:v>2650.0</c:v>
                </c:pt>
                <c:pt idx="91">
                  <c:v>2700.0</c:v>
                </c:pt>
                <c:pt idx="92">
                  <c:v>2750.0</c:v>
                </c:pt>
                <c:pt idx="93">
                  <c:v>2800.0</c:v>
                </c:pt>
                <c:pt idx="94">
                  <c:v>2850.0</c:v>
                </c:pt>
                <c:pt idx="95">
                  <c:v>2900.0</c:v>
                </c:pt>
                <c:pt idx="96">
                  <c:v>2950.0</c:v>
                </c:pt>
                <c:pt idx="97">
                  <c:v>3000.0</c:v>
                </c:pt>
                <c:pt idx="98">
                  <c:v>3100.0</c:v>
                </c:pt>
                <c:pt idx="99">
                  <c:v>3200.0</c:v>
                </c:pt>
                <c:pt idx="100">
                  <c:v>3300.0</c:v>
                </c:pt>
                <c:pt idx="101">
                  <c:v>3400.0</c:v>
                </c:pt>
                <c:pt idx="102">
                  <c:v>3500.0</c:v>
                </c:pt>
                <c:pt idx="103">
                  <c:v>3600.0</c:v>
                </c:pt>
                <c:pt idx="104">
                  <c:v>3700.0</c:v>
                </c:pt>
                <c:pt idx="105">
                  <c:v>3800.0</c:v>
                </c:pt>
                <c:pt idx="106">
                  <c:v>3900.0</c:v>
                </c:pt>
                <c:pt idx="107">
                  <c:v>4000.0</c:v>
                </c:pt>
                <c:pt idx="108">
                  <c:v>4100.0</c:v>
                </c:pt>
                <c:pt idx="109">
                  <c:v>4200.0</c:v>
                </c:pt>
                <c:pt idx="110">
                  <c:v>4300.0</c:v>
                </c:pt>
                <c:pt idx="111">
                  <c:v>4400.0</c:v>
                </c:pt>
                <c:pt idx="112">
                  <c:v>4500.0</c:v>
                </c:pt>
                <c:pt idx="113">
                  <c:v>4600.0</c:v>
                </c:pt>
                <c:pt idx="114">
                  <c:v>4700.0</c:v>
                </c:pt>
                <c:pt idx="115">
                  <c:v>4800.0</c:v>
                </c:pt>
                <c:pt idx="116">
                  <c:v>4900.0</c:v>
                </c:pt>
                <c:pt idx="117">
                  <c:v>5000.0</c:v>
                </c:pt>
                <c:pt idx="118">
                  <c:v>5100.0</c:v>
                </c:pt>
                <c:pt idx="119">
                  <c:v>5200.0</c:v>
                </c:pt>
                <c:pt idx="120">
                  <c:v>5300.0</c:v>
                </c:pt>
                <c:pt idx="121">
                  <c:v>5400.0</c:v>
                </c:pt>
                <c:pt idx="122">
                  <c:v>5500.0</c:v>
                </c:pt>
                <c:pt idx="123">
                  <c:v>5600.0</c:v>
                </c:pt>
                <c:pt idx="124">
                  <c:v>5700.0</c:v>
                </c:pt>
                <c:pt idx="125">
                  <c:v>5800.0</c:v>
                </c:pt>
                <c:pt idx="126">
                  <c:v>5900.0</c:v>
                </c:pt>
                <c:pt idx="127">
                  <c:v>6000.0</c:v>
                </c:pt>
                <c:pt idx="128">
                  <c:v>6100.0</c:v>
                </c:pt>
                <c:pt idx="129">
                  <c:v>6200.0</c:v>
                </c:pt>
                <c:pt idx="130">
                  <c:v>6300.0</c:v>
                </c:pt>
              </c:numCache>
            </c:numRef>
          </c:xVal>
          <c:yVal>
            <c:numRef>
              <c:f>'Inst Discharge'!$Y$2:$Y$132</c:f>
              <c:numCache>
                <c:formatCode>0.00%</c:formatCode>
                <c:ptCount val="131"/>
                <c:pt idx="0">
                  <c:v>0.0</c:v>
                </c:pt>
                <c:pt idx="1">
                  <c:v>0.0845342522974102</c:v>
                </c:pt>
                <c:pt idx="2">
                  <c:v>0.39437134502924</c:v>
                </c:pt>
                <c:pt idx="3">
                  <c:v>0.543024227234754</c:v>
                </c:pt>
                <c:pt idx="4">
                  <c:v>0.633615288220551</c:v>
                </c:pt>
                <c:pt idx="5">
                  <c:v>0.697472848788638</c:v>
                </c:pt>
                <c:pt idx="6">
                  <c:v>0.756213450292398</c:v>
                </c:pt>
                <c:pt idx="7">
                  <c:v>0.801065162907268</c:v>
                </c:pt>
                <c:pt idx="8">
                  <c:v>0.838241436925647</c:v>
                </c:pt>
                <c:pt idx="9">
                  <c:v>0.861111111111111</c:v>
                </c:pt>
                <c:pt idx="10">
                  <c:v>0.878289473684211</c:v>
                </c:pt>
                <c:pt idx="11">
                  <c:v>0.907424812030075</c:v>
                </c:pt>
                <c:pt idx="12">
                  <c:v>0.927631578947369</c:v>
                </c:pt>
                <c:pt idx="13">
                  <c:v>0.941363826232247</c:v>
                </c:pt>
                <c:pt idx="14">
                  <c:v>0.950762322472849</c:v>
                </c:pt>
                <c:pt idx="15">
                  <c:v>0.95702798663325</c:v>
                </c:pt>
                <c:pt idx="16">
                  <c:v>0.961361737677527</c:v>
                </c:pt>
                <c:pt idx="17">
                  <c:v>0.964964494569758</c:v>
                </c:pt>
                <c:pt idx="18">
                  <c:v>0.968201754385965</c:v>
                </c:pt>
                <c:pt idx="19">
                  <c:v>0.971125730994152</c:v>
                </c:pt>
                <c:pt idx="20">
                  <c:v>0.973423141186299</c:v>
                </c:pt>
                <c:pt idx="21">
                  <c:v>0.975511695906433</c:v>
                </c:pt>
                <c:pt idx="22">
                  <c:v>0.977130325814536</c:v>
                </c:pt>
                <c:pt idx="23">
                  <c:v>0.9781223893066</c:v>
                </c:pt>
                <c:pt idx="24">
                  <c:v>0.979584377610693</c:v>
                </c:pt>
                <c:pt idx="25">
                  <c:v>0.980680868838764</c:v>
                </c:pt>
                <c:pt idx="26">
                  <c:v>0.982142857142857</c:v>
                </c:pt>
                <c:pt idx="27">
                  <c:v>0.984962406015038</c:v>
                </c:pt>
                <c:pt idx="28">
                  <c:v>0.986998746867168</c:v>
                </c:pt>
                <c:pt idx="29">
                  <c:v>0.988408521303258</c:v>
                </c:pt>
                <c:pt idx="30">
                  <c:v>0.989661654135339</c:v>
                </c:pt>
                <c:pt idx="31">
                  <c:v>0.990340434419382</c:v>
                </c:pt>
                <c:pt idx="32">
                  <c:v>0.991436925647452</c:v>
                </c:pt>
                <c:pt idx="33">
                  <c:v>0.992272347535506</c:v>
                </c:pt>
                <c:pt idx="34">
                  <c:v>0.993159983291562</c:v>
                </c:pt>
                <c:pt idx="35">
                  <c:v>0.993421052631579</c:v>
                </c:pt>
                <c:pt idx="36">
                  <c:v>0.993838763575606</c:v>
                </c:pt>
                <c:pt idx="37">
                  <c:v>0.994308688387636</c:v>
                </c:pt>
                <c:pt idx="38">
                  <c:v>0.994883040935673</c:v>
                </c:pt>
                <c:pt idx="39">
                  <c:v>0.995196324143693</c:v>
                </c:pt>
                <c:pt idx="40">
                  <c:v>0.99561403508772</c:v>
                </c:pt>
                <c:pt idx="41">
                  <c:v>0.995822890559733</c:v>
                </c:pt>
                <c:pt idx="42">
                  <c:v>0.9968671679198</c:v>
                </c:pt>
                <c:pt idx="43">
                  <c:v>0.99780701754386</c:v>
                </c:pt>
                <c:pt idx="44">
                  <c:v>0.998485797827903</c:v>
                </c:pt>
                <c:pt idx="45">
                  <c:v>0.99921679197995</c:v>
                </c:pt>
                <c:pt idx="46">
                  <c:v>0.99953007518797</c:v>
                </c:pt>
                <c:pt idx="47">
                  <c:v>0.99953007518797</c:v>
                </c:pt>
                <c:pt idx="48">
                  <c:v>0.99984335839599</c:v>
                </c:pt>
                <c:pt idx="49">
                  <c:v>0.999947786131997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6A-4D89-B2B0-A396D693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867008"/>
        <c:axId val="-1213863616"/>
      </c:scatterChart>
      <c:valAx>
        <c:axId val="-121386700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Discharge (m</a:t>
                </a:r>
                <a:r>
                  <a:rPr lang="en-US" sz="1200" baseline="30000"/>
                  <a:t>3</a:t>
                </a:r>
                <a:r>
                  <a:rPr lang="en-US" sz="1200"/>
                  <a:t> s</a:t>
                </a:r>
                <a:r>
                  <a:rPr lang="en-US" sz="1200" baseline="30000"/>
                  <a:t>-1</a:t>
                </a:r>
                <a:r>
                  <a:rPr lang="en-US" sz="12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-1213863616"/>
        <c:crossesAt val="1.0E-6"/>
        <c:crossBetween val="midCat"/>
        <c:minorUnit val="10.0"/>
      </c:valAx>
      <c:valAx>
        <c:axId val="-121386361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Proportion of discharge less than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in"/>
        <c:tickLblPos val="nextTo"/>
        <c:crossAx val="-1213867008"/>
        <c:crosses val="autoZero"/>
        <c:crossBetween val="midCat"/>
        <c:majorUnit val="0.25"/>
        <c:minorUnit val="0.0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257175</xdr:colOff>
      <xdr:row>7</xdr:row>
      <xdr:rowOff>138112</xdr:rowOff>
    </xdr:from>
    <xdr:to>
      <xdr:col>34</xdr:col>
      <xdr:colOff>447675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285750</xdr:colOff>
      <xdr:row>27</xdr:row>
      <xdr:rowOff>85725</xdr:rowOff>
    </xdr:from>
    <xdr:to>
      <xdr:col>34</xdr:col>
      <xdr:colOff>476250</xdr:colOff>
      <xdr:row>46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4"/>
  <sheetViews>
    <sheetView tabSelected="1" topLeftCell="W1" workbookViewId="0">
      <selection activeCell="AE6" sqref="AE6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4" width="10.6640625" customWidth="1"/>
    <col min="5" max="5" width="11" customWidth="1"/>
    <col min="6" max="6" width="11.1640625" customWidth="1"/>
    <col min="7" max="7" width="12" customWidth="1"/>
    <col min="8" max="9" width="10.6640625" customWidth="1"/>
    <col min="10" max="10" width="11" customWidth="1"/>
    <col min="11" max="11" width="11.1640625" customWidth="1"/>
    <col min="12" max="12" width="10.6640625" customWidth="1"/>
    <col min="13" max="13" width="11.33203125" customWidth="1"/>
    <col min="14" max="14" width="11" customWidth="1"/>
    <col min="15" max="15" width="10.5" customWidth="1"/>
    <col min="16" max="17" width="11.1640625" customWidth="1"/>
    <col min="18" max="18" width="10.6640625" customWidth="1"/>
    <col min="19" max="22" width="12.33203125" customWidth="1"/>
    <col min="23" max="23" width="13.6640625" customWidth="1"/>
    <col min="24" max="24" width="12.33203125" customWidth="1"/>
    <col min="25" max="25" width="11" customWidth="1"/>
    <col min="37" max="37" width="14.5" customWidth="1"/>
    <col min="39" max="41" width="11" style="6" customWidth="1"/>
    <col min="42" max="42" width="11.1640625" style="7" customWidth="1"/>
    <col min="43" max="43" width="11.33203125" style="7" customWidth="1"/>
    <col min="44" max="44" width="13.33203125" customWidth="1"/>
    <col min="45" max="45" width="12" customWidth="1"/>
    <col min="47" max="47" width="28.5" customWidth="1"/>
    <col min="48" max="48" width="16.33203125" bestFit="1" customWidth="1"/>
  </cols>
  <sheetData>
    <row r="1" spans="1:49" s="1" customFormat="1" ht="60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36</v>
      </c>
      <c r="U1" s="1" t="s">
        <v>37</v>
      </c>
      <c r="V1" s="1" t="s">
        <v>38</v>
      </c>
      <c r="W1" s="1" t="s">
        <v>14</v>
      </c>
      <c r="X1" s="1" t="s">
        <v>15</v>
      </c>
      <c r="Y1" s="1" t="s">
        <v>16</v>
      </c>
      <c r="AK1" s="1" t="s">
        <v>0</v>
      </c>
      <c r="AL1" s="1" t="s">
        <v>15</v>
      </c>
      <c r="AM1" s="2" t="s">
        <v>17</v>
      </c>
      <c r="AN1" s="2" t="s">
        <v>18</v>
      </c>
      <c r="AO1" s="2" t="s">
        <v>19</v>
      </c>
      <c r="AP1" s="3" t="s">
        <v>20</v>
      </c>
      <c r="AQ1" s="3" t="s">
        <v>21</v>
      </c>
      <c r="AR1" s="1" t="s">
        <v>22</v>
      </c>
      <c r="AS1" s="1" t="s">
        <v>23</v>
      </c>
    </row>
    <row r="2" spans="1:49" x14ac:dyDescent="0.2">
      <c r="A2">
        <v>0</v>
      </c>
      <c r="R2">
        <v>0</v>
      </c>
      <c r="T2">
        <v>0</v>
      </c>
      <c r="U2">
        <v>0</v>
      </c>
      <c r="V2">
        <v>0</v>
      </c>
      <c r="W2">
        <f>SUM(B2:V2)</f>
        <v>0</v>
      </c>
      <c r="X2" s="4">
        <f>W2/W$133</f>
        <v>0</v>
      </c>
      <c r="Y2" s="5">
        <f>X2</f>
        <v>0</v>
      </c>
      <c r="AK2">
        <v>0</v>
      </c>
      <c r="AL2" s="5">
        <f>X2</f>
        <v>0</v>
      </c>
      <c r="AM2" s="6">
        <f>AL2*365*24</f>
        <v>0</v>
      </c>
      <c r="AN2" s="6">
        <f>AM2*60</f>
        <v>0</v>
      </c>
      <c r="AO2" s="6">
        <f>AK2*AN2*60</f>
        <v>0</v>
      </c>
      <c r="AP2" s="7">
        <f>0.00187*(AK2^2.1567)</f>
        <v>0</v>
      </c>
      <c r="AQ2" s="7">
        <f>AN2*AP2</f>
        <v>0</v>
      </c>
      <c r="AR2" s="7">
        <f>0.00775*(AK2^1.7072)</f>
        <v>0</v>
      </c>
      <c r="AS2" s="7">
        <f>AN2*AR2</f>
        <v>0</v>
      </c>
      <c r="AU2" s="8" t="s">
        <v>24</v>
      </c>
      <c r="AV2" s="9">
        <f>SUM(AQ2:AQ132)</f>
        <v>1874537.4575552819</v>
      </c>
      <c r="AW2" t="s">
        <v>25</v>
      </c>
    </row>
    <row r="3" spans="1:49" x14ac:dyDescent="0.2">
      <c r="A3">
        <f>A2+1</f>
        <v>1</v>
      </c>
      <c r="R3">
        <v>553</v>
      </c>
      <c r="T3">
        <v>1066</v>
      </c>
      <c r="U3">
        <v>0</v>
      </c>
      <c r="V3">
        <v>0</v>
      </c>
      <c r="W3">
        <f t="shared" ref="W3:W66" si="0">SUM(B3:V3)</f>
        <v>1619</v>
      </c>
      <c r="X3" s="4">
        <f>W3/W$133</f>
        <v>8.4534252297410198E-2</v>
      </c>
      <c r="Y3" s="5">
        <f>Y2+X3</f>
        <v>8.4534252297410198E-2</v>
      </c>
      <c r="AK3">
        <f>AK2+1</f>
        <v>1</v>
      </c>
      <c r="AL3" s="5">
        <f t="shared" ref="AL3:AL66" si="1">X3</f>
        <v>8.4534252297410198E-2</v>
      </c>
      <c r="AM3" s="6">
        <f t="shared" ref="AM3:AM66" si="2">AL3*365*24</f>
        <v>740.52005012531333</v>
      </c>
      <c r="AN3" s="6">
        <f t="shared" ref="AN3:AN66" si="3">AM3*60</f>
        <v>44431.203007518801</v>
      </c>
      <c r="AO3" s="6">
        <f t="shared" ref="AO3:AO66" si="4">AK3*AN3*60</f>
        <v>2665872.1804511282</v>
      </c>
      <c r="AP3" s="7">
        <f t="shared" ref="AP3:AP66" si="5">0.00187*(AK3^2.1567)</f>
        <v>1.8699999999999999E-3</v>
      </c>
      <c r="AQ3" s="7">
        <f t="shared" ref="AQ3:AQ66" si="6">AN3*AP3</f>
        <v>83.086349624060148</v>
      </c>
      <c r="AR3" s="7">
        <f>0.00775*(AK3^1.7072)</f>
        <v>7.7499999999999999E-3</v>
      </c>
      <c r="AS3" s="7">
        <f t="shared" ref="AS3:AS66" si="7">AN3*AR3</f>
        <v>344.3418233082707</v>
      </c>
      <c r="AU3" s="8" t="s">
        <v>26</v>
      </c>
      <c r="AV3" s="9">
        <f>AV2/252.5</f>
        <v>7423.9107229912152</v>
      </c>
      <c r="AW3" t="s">
        <v>25</v>
      </c>
    </row>
    <row r="4" spans="1:49" x14ac:dyDescent="0.2">
      <c r="A4">
        <f t="shared" ref="A4:A12" si="8">A3+1</f>
        <v>2</v>
      </c>
      <c r="R4">
        <v>2286</v>
      </c>
      <c r="T4">
        <v>1451</v>
      </c>
      <c r="U4">
        <v>608</v>
      </c>
      <c r="V4">
        <v>1589</v>
      </c>
      <c r="W4">
        <f t="shared" si="0"/>
        <v>5934</v>
      </c>
      <c r="X4" s="4">
        <f t="shared" ref="X4:X66" si="9">W4/W$133</f>
        <v>0.30983709273182958</v>
      </c>
      <c r="Y4" s="5">
        <f t="shared" ref="Y4:Y67" si="10">Y3+X4</f>
        <v>0.39437134502923976</v>
      </c>
      <c r="AK4">
        <f t="shared" ref="AK4:AK12" si="11">AK3+1</f>
        <v>2</v>
      </c>
      <c r="AL4" s="5">
        <f t="shared" si="1"/>
        <v>0.30983709273182958</v>
      </c>
      <c r="AM4" s="6">
        <f>AL4*365*24</f>
        <v>2714.1729323308273</v>
      </c>
      <c r="AN4" s="6">
        <f t="shared" si="3"/>
        <v>162850.37593984965</v>
      </c>
      <c r="AO4" s="6">
        <f>AK4*AN4*60</f>
        <v>19542045.112781957</v>
      </c>
      <c r="AP4" s="7">
        <f t="shared" si="5"/>
        <v>8.3382132530931061E-3</v>
      </c>
      <c r="AQ4" s="7">
        <f>AN4*AP4</f>
        <v>1357.8811629328491</v>
      </c>
      <c r="AR4" s="7">
        <f t="shared" ref="AR4:AR67" si="12">0.00775*(AK4^1.7072)</f>
        <v>2.5305802316629725E-2</v>
      </c>
      <c r="AS4" s="7">
        <f t="shared" si="7"/>
        <v>4121.0594207226686</v>
      </c>
    </row>
    <row r="5" spans="1:49" x14ac:dyDescent="0.2">
      <c r="A5">
        <f t="shared" si="8"/>
        <v>3</v>
      </c>
      <c r="R5">
        <v>987</v>
      </c>
      <c r="T5">
        <v>880</v>
      </c>
      <c r="U5">
        <v>575</v>
      </c>
      <c r="V5">
        <v>405</v>
      </c>
      <c r="W5">
        <f t="shared" si="0"/>
        <v>2847</v>
      </c>
      <c r="X5" s="4">
        <f t="shared" si="9"/>
        <v>0.14865288220551379</v>
      </c>
      <c r="Y5" s="5">
        <f t="shared" si="10"/>
        <v>0.54302422723475352</v>
      </c>
      <c r="AK5">
        <f t="shared" si="11"/>
        <v>3</v>
      </c>
      <c r="AL5" s="5">
        <f t="shared" si="1"/>
        <v>0.14865288220551379</v>
      </c>
      <c r="AM5" s="6">
        <f t="shared" si="2"/>
        <v>1302.1992481203008</v>
      </c>
      <c r="AN5" s="6">
        <f t="shared" si="3"/>
        <v>78131.954887218046</v>
      </c>
      <c r="AO5" s="6">
        <f t="shared" si="4"/>
        <v>14063751.879699249</v>
      </c>
      <c r="AP5" s="7">
        <f t="shared" si="5"/>
        <v>1.9991667341972358E-2</v>
      </c>
      <c r="AQ5" s="7">
        <f t="shared" si="6"/>
        <v>1561.9880508832546</v>
      </c>
      <c r="AR5" s="7">
        <f t="shared" si="12"/>
        <v>5.0564196287105692E-2</v>
      </c>
      <c r="AS5" s="7">
        <f t="shared" si="7"/>
        <v>3950.6795032125801</v>
      </c>
      <c r="AU5" s="8" t="s">
        <v>24</v>
      </c>
      <c r="AV5" s="10">
        <f>SUM(AS2:AS132)</f>
        <v>683586.45513898018</v>
      </c>
      <c r="AW5" t="s">
        <v>27</v>
      </c>
    </row>
    <row r="6" spans="1:49" x14ac:dyDescent="0.2">
      <c r="A6">
        <f t="shared" si="8"/>
        <v>4</v>
      </c>
      <c r="R6">
        <v>813</v>
      </c>
      <c r="T6">
        <v>506</v>
      </c>
      <c r="U6">
        <v>294</v>
      </c>
      <c r="V6">
        <v>122</v>
      </c>
      <c r="W6">
        <f t="shared" si="0"/>
        <v>1735</v>
      </c>
      <c r="X6" s="4">
        <f t="shared" si="9"/>
        <v>9.0591060985797833E-2</v>
      </c>
      <c r="Y6" s="5">
        <f t="shared" si="10"/>
        <v>0.63361528822055135</v>
      </c>
      <c r="AK6">
        <f t="shared" si="11"/>
        <v>4</v>
      </c>
      <c r="AL6" s="5">
        <f t="shared" si="1"/>
        <v>9.0591060985797833E-2</v>
      </c>
      <c r="AM6" s="6">
        <f t="shared" si="2"/>
        <v>793.57769423558898</v>
      </c>
      <c r="AN6" s="6">
        <f t="shared" si="3"/>
        <v>47614.661654135336</v>
      </c>
      <c r="AO6" s="6">
        <f t="shared" si="4"/>
        <v>11427518.796992481</v>
      </c>
      <c r="AP6" s="7">
        <f t="shared" si="5"/>
        <v>3.7179572328373003E-2</v>
      </c>
      <c r="AQ6" s="7">
        <f t="shared" si="6"/>
        <v>1770.2927568609332</v>
      </c>
      <c r="AR6" s="7">
        <f t="shared" si="12"/>
        <v>8.2630145921076439E-2</v>
      </c>
      <c r="AS6" s="7">
        <f t="shared" si="7"/>
        <v>3934.4064404638857</v>
      </c>
      <c r="AU6" s="8" t="s">
        <v>26</v>
      </c>
      <c r="AV6" s="11">
        <f>AV5/252.5</f>
        <v>2707.2730896593275</v>
      </c>
      <c r="AW6" t="s">
        <v>27</v>
      </c>
    </row>
    <row r="7" spans="1:49" x14ac:dyDescent="0.2">
      <c r="A7">
        <f t="shared" si="8"/>
        <v>5</v>
      </c>
      <c r="R7">
        <v>525</v>
      </c>
      <c r="T7">
        <v>523</v>
      </c>
      <c r="U7">
        <v>126</v>
      </c>
      <c r="V7">
        <v>49</v>
      </c>
      <c r="W7">
        <f t="shared" si="0"/>
        <v>1223</v>
      </c>
      <c r="X7" s="4">
        <f t="shared" si="9"/>
        <v>6.3857560568086891E-2</v>
      </c>
      <c r="Y7" s="5">
        <f t="shared" si="10"/>
        <v>0.69747284878863824</v>
      </c>
      <c r="AK7">
        <f t="shared" si="11"/>
        <v>5</v>
      </c>
      <c r="AL7" s="5">
        <f t="shared" si="1"/>
        <v>6.3857560568086891E-2</v>
      </c>
      <c r="AM7" s="6">
        <f t="shared" si="2"/>
        <v>559.39223057644108</v>
      </c>
      <c r="AN7" s="6">
        <f t="shared" si="3"/>
        <v>33563.533834586466</v>
      </c>
      <c r="AO7" s="6">
        <f t="shared" si="4"/>
        <v>10069060.15037594</v>
      </c>
      <c r="AP7" s="7">
        <f t="shared" si="5"/>
        <v>6.0160330698716444E-2</v>
      </c>
      <c r="AQ7" s="7">
        <f t="shared" si="6"/>
        <v>2019.1932949062802</v>
      </c>
      <c r="AR7" s="7">
        <f t="shared" si="12"/>
        <v>0.12094371202335781</v>
      </c>
      <c r="AS7" s="7">
        <f t="shared" si="7"/>
        <v>4059.2983705764518</v>
      </c>
    </row>
    <row r="8" spans="1:49" x14ac:dyDescent="0.2">
      <c r="A8">
        <f t="shared" si="8"/>
        <v>6</v>
      </c>
      <c r="R8">
        <v>700</v>
      </c>
      <c r="T8">
        <v>332</v>
      </c>
      <c r="U8">
        <v>65</v>
      </c>
      <c r="V8">
        <v>28</v>
      </c>
      <c r="W8">
        <f t="shared" si="0"/>
        <v>1125</v>
      </c>
      <c r="X8" s="4">
        <f t="shared" si="9"/>
        <v>5.8740601503759399E-2</v>
      </c>
      <c r="Y8" s="5">
        <f t="shared" si="10"/>
        <v>0.75621345029239762</v>
      </c>
      <c r="AK8">
        <f t="shared" si="11"/>
        <v>6</v>
      </c>
      <c r="AL8" s="5">
        <f t="shared" si="1"/>
        <v>5.8740601503759399E-2</v>
      </c>
      <c r="AM8" s="6">
        <f t="shared" si="2"/>
        <v>514.56766917293237</v>
      </c>
      <c r="AN8" s="6">
        <f t="shared" si="3"/>
        <v>30874.060150375943</v>
      </c>
      <c r="AO8" s="6">
        <f t="shared" si="4"/>
        <v>11114661.654135339</v>
      </c>
      <c r="AP8" s="7">
        <f t="shared" si="5"/>
        <v>8.9141596568054829E-2</v>
      </c>
      <c r="AQ8" s="7">
        <f t="shared" si="6"/>
        <v>2752.1630143426705</v>
      </c>
      <c r="AR8" s="7">
        <f t="shared" si="12"/>
        <v>0.16510549103751726</v>
      </c>
      <c r="AS8" s="7">
        <f t="shared" si="7"/>
        <v>5097.4768614496643</v>
      </c>
    </row>
    <row r="9" spans="1:49" x14ac:dyDescent="0.2">
      <c r="A9">
        <f t="shared" si="8"/>
        <v>7</v>
      </c>
      <c r="R9">
        <v>542</v>
      </c>
      <c r="T9">
        <v>257</v>
      </c>
      <c r="U9">
        <v>40</v>
      </c>
      <c r="V9">
        <v>20</v>
      </c>
      <c r="W9">
        <f t="shared" si="0"/>
        <v>859</v>
      </c>
      <c r="X9" s="4">
        <f t="shared" si="9"/>
        <v>4.4851712614870511E-2</v>
      </c>
      <c r="Y9" s="5">
        <f t="shared" si="10"/>
        <v>0.80106516290726815</v>
      </c>
      <c r="AK9">
        <f t="shared" si="11"/>
        <v>7</v>
      </c>
      <c r="AL9" s="5">
        <f t="shared" si="1"/>
        <v>4.4851712614870511E-2</v>
      </c>
      <c r="AM9" s="6">
        <f t="shared" si="2"/>
        <v>392.90100250626563</v>
      </c>
      <c r="AN9" s="6">
        <f t="shared" si="3"/>
        <v>23574.060150375939</v>
      </c>
      <c r="AO9" s="6">
        <f t="shared" si="4"/>
        <v>9901105.2631578948</v>
      </c>
      <c r="AP9" s="7">
        <f t="shared" si="5"/>
        <v>0.12429811697086895</v>
      </c>
      <c r="AQ9" s="7">
        <f t="shared" si="6"/>
        <v>2930.2112860497291</v>
      </c>
      <c r="AR9" s="7">
        <f t="shared" si="12"/>
        <v>0.2148092982913295</v>
      </c>
      <c r="AS9" s="7">
        <f t="shared" si="7"/>
        <v>5063.927318779849</v>
      </c>
      <c r="AU9" s="8" t="s">
        <v>28</v>
      </c>
      <c r="AV9" s="10">
        <f>SUM(AO2:AO132)</f>
        <v>256697639.09774432</v>
      </c>
    </row>
    <row r="10" spans="1:49" x14ac:dyDescent="0.2">
      <c r="A10">
        <f t="shared" si="8"/>
        <v>8</v>
      </c>
      <c r="R10">
        <v>479</v>
      </c>
      <c r="T10">
        <v>196</v>
      </c>
      <c r="U10">
        <v>18</v>
      </c>
      <c r="V10">
        <v>19</v>
      </c>
      <c r="W10">
        <f t="shared" si="0"/>
        <v>712</v>
      </c>
      <c r="X10" s="4">
        <f t="shared" si="9"/>
        <v>3.7176274018379279E-2</v>
      </c>
      <c r="Y10" s="5">
        <f t="shared" si="10"/>
        <v>0.83824143692564745</v>
      </c>
      <c r="AK10">
        <f t="shared" si="11"/>
        <v>8</v>
      </c>
      <c r="AL10" s="5">
        <f t="shared" si="1"/>
        <v>3.7176274018379279E-2</v>
      </c>
      <c r="AM10" s="6">
        <f t="shared" si="2"/>
        <v>325.6641604010025</v>
      </c>
      <c r="AN10" s="6">
        <f t="shared" si="3"/>
        <v>19539.849624060149</v>
      </c>
      <c r="AO10" s="6">
        <f t="shared" si="4"/>
        <v>9379127.8195488714</v>
      </c>
      <c r="AP10" s="7">
        <f t="shared" si="5"/>
        <v>0.16578139183570781</v>
      </c>
      <c r="AQ10" s="7">
        <f t="shared" si="6"/>
        <v>3239.3434669371236</v>
      </c>
      <c r="AR10" s="7">
        <f t="shared" si="12"/>
        <v>0.26980930813845505</v>
      </c>
      <c r="AS10" s="7">
        <f t="shared" si="7"/>
        <v>5272.0333081971194</v>
      </c>
      <c r="AU10" s="8" t="s">
        <v>29</v>
      </c>
      <c r="AV10" t="e">
        <f>AV9*1000/(AV12*1000*1000)</f>
        <v>#DIV/0!</v>
      </c>
    </row>
    <row r="11" spans="1:49" x14ac:dyDescent="0.2">
      <c r="A11">
        <f t="shared" si="8"/>
        <v>9</v>
      </c>
      <c r="R11">
        <v>266</v>
      </c>
      <c r="T11">
        <v>140</v>
      </c>
      <c r="U11">
        <v>21</v>
      </c>
      <c r="V11">
        <v>11</v>
      </c>
      <c r="W11">
        <f t="shared" si="0"/>
        <v>438</v>
      </c>
      <c r="X11" s="4">
        <f t="shared" si="9"/>
        <v>2.2869674185463658E-2</v>
      </c>
      <c r="Y11" s="5">
        <f t="shared" si="10"/>
        <v>0.86111111111111116</v>
      </c>
      <c r="AK11">
        <f t="shared" si="11"/>
        <v>9</v>
      </c>
      <c r="AL11" s="5">
        <f t="shared" si="1"/>
        <v>2.2869674185463658E-2</v>
      </c>
      <c r="AM11" s="6">
        <f t="shared" si="2"/>
        <v>200.33834586466165</v>
      </c>
      <c r="AN11" s="6">
        <f t="shared" si="3"/>
        <v>12020.300751879699</v>
      </c>
      <c r="AO11" s="6">
        <f t="shared" si="4"/>
        <v>6490962.4060150366</v>
      </c>
      <c r="AP11" s="7">
        <f t="shared" si="5"/>
        <v>0.21372554177116798</v>
      </c>
      <c r="AQ11" s="7">
        <f t="shared" si="6"/>
        <v>2569.0452904478666</v>
      </c>
      <c r="AR11" s="7">
        <f t="shared" si="12"/>
        <v>0.329901670472381</v>
      </c>
      <c r="AS11" s="7">
        <f t="shared" si="7"/>
        <v>3965.5172976255299</v>
      </c>
    </row>
    <row r="12" spans="1:49" x14ac:dyDescent="0.2">
      <c r="A12">
        <f t="shared" si="8"/>
        <v>10</v>
      </c>
      <c r="R12">
        <v>207</v>
      </c>
      <c r="T12">
        <v>98</v>
      </c>
      <c r="U12">
        <v>14</v>
      </c>
      <c r="V12">
        <v>10</v>
      </c>
      <c r="W12">
        <f t="shared" si="0"/>
        <v>329</v>
      </c>
      <c r="X12" s="4">
        <f t="shared" si="9"/>
        <v>1.7178362573099414E-2</v>
      </c>
      <c r="Y12" s="5">
        <f t="shared" si="10"/>
        <v>0.87828947368421062</v>
      </c>
      <c r="AK12">
        <f t="shared" si="11"/>
        <v>10</v>
      </c>
      <c r="AL12" s="5">
        <f t="shared" si="1"/>
        <v>1.7178362573099414E-2</v>
      </c>
      <c r="AM12" s="6">
        <f t="shared" si="2"/>
        <v>150.48245614035088</v>
      </c>
      <c r="AN12" s="6">
        <f t="shared" si="3"/>
        <v>9028.9473684210534</v>
      </c>
      <c r="AO12" s="6">
        <f t="shared" si="4"/>
        <v>5417368.4210526319</v>
      </c>
      <c r="AP12" s="7">
        <f t="shared" si="5"/>
        <v>0.26825115868582988</v>
      </c>
      <c r="AQ12" s="7">
        <f t="shared" si="6"/>
        <v>2422.0255932923219</v>
      </c>
      <c r="AR12" s="7">
        <f t="shared" si="12"/>
        <v>0.39491324747128864</v>
      </c>
      <c r="AS12" s="7">
        <f t="shared" si="7"/>
        <v>3565.6509265105037</v>
      </c>
      <c r="AU12" s="12" t="s">
        <v>30</v>
      </c>
      <c r="AV12" s="12"/>
    </row>
    <row r="13" spans="1:49" x14ac:dyDescent="0.2">
      <c r="A13">
        <f>A12+2.5</f>
        <v>12.5</v>
      </c>
      <c r="R13">
        <v>302</v>
      </c>
      <c r="T13">
        <v>217</v>
      </c>
      <c r="U13">
        <v>21</v>
      </c>
      <c r="V13">
        <v>18</v>
      </c>
      <c r="W13">
        <f t="shared" si="0"/>
        <v>558</v>
      </c>
      <c r="X13" s="4">
        <f t="shared" si="9"/>
        <v>2.913533834586466E-2</v>
      </c>
      <c r="Y13" s="5">
        <f t="shared" si="10"/>
        <v>0.9074248120300753</v>
      </c>
      <c r="AK13">
        <f>AK12+2.5</f>
        <v>12.5</v>
      </c>
      <c r="AL13" s="5">
        <f t="shared" si="1"/>
        <v>2.913533834586466E-2</v>
      </c>
      <c r="AM13" s="6">
        <f t="shared" si="2"/>
        <v>255.22556390977445</v>
      </c>
      <c r="AN13" s="6">
        <f t="shared" si="3"/>
        <v>15313.533834586467</v>
      </c>
      <c r="AO13" s="6">
        <f t="shared" si="4"/>
        <v>11485150.37593985</v>
      </c>
      <c r="AP13" s="7">
        <f t="shared" si="5"/>
        <v>0.43405766678326912</v>
      </c>
      <c r="AQ13" s="7">
        <f t="shared" si="6"/>
        <v>6646.9567664472506</v>
      </c>
      <c r="AR13" s="7">
        <f t="shared" si="12"/>
        <v>0.57802480612821816</v>
      </c>
      <c r="AS13" s="7">
        <f t="shared" si="7"/>
        <v>8851.602425874753</v>
      </c>
    </row>
    <row r="14" spans="1:49" x14ac:dyDescent="0.2">
      <c r="A14">
        <f t="shared" ref="A14:A27" si="13">A13+2.5</f>
        <v>15</v>
      </c>
      <c r="R14">
        <v>200</v>
      </c>
      <c r="T14">
        <v>162</v>
      </c>
      <c r="U14">
        <v>14</v>
      </c>
      <c r="V14">
        <v>11</v>
      </c>
      <c r="W14">
        <f t="shared" si="0"/>
        <v>387</v>
      </c>
      <c r="X14" s="4">
        <f t="shared" si="9"/>
        <v>2.0206766917293232E-2</v>
      </c>
      <c r="Y14" s="5">
        <f t="shared" si="10"/>
        <v>0.92763157894736858</v>
      </c>
      <c r="AK14">
        <f t="shared" ref="AK14:AK27" si="14">AK13+2.5</f>
        <v>15</v>
      </c>
      <c r="AL14" s="5">
        <f t="shared" si="1"/>
        <v>2.0206766917293232E-2</v>
      </c>
      <c r="AM14" s="6">
        <f t="shared" si="2"/>
        <v>177.0112781954887</v>
      </c>
      <c r="AN14" s="6">
        <f t="shared" si="3"/>
        <v>10620.676691729323</v>
      </c>
      <c r="AO14" s="6">
        <f t="shared" si="4"/>
        <v>9558609.0225563906</v>
      </c>
      <c r="AP14" s="7">
        <f t="shared" si="5"/>
        <v>0.64315792433785401</v>
      </c>
      <c r="AQ14" s="7">
        <f t="shared" si="6"/>
        <v>6830.7723761160569</v>
      </c>
      <c r="AR14" s="7">
        <f t="shared" si="12"/>
        <v>0.78908665734712868</v>
      </c>
      <c r="AS14" s="7">
        <f t="shared" si="7"/>
        <v>8380.6342694412524</v>
      </c>
    </row>
    <row r="15" spans="1:49" x14ac:dyDescent="0.2">
      <c r="A15">
        <f t="shared" si="13"/>
        <v>17.5</v>
      </c>
      <c r="R15">
        <v>154</v>
      </c>
      <c r="T15">
        <v>92</v>
      </c>
      <c r="U15">
        <v>9</v>
      </c>
      <c r="V15">
        <v>8</v>
      </c>
      <c r="W15">
        <f t="shared" si="0"/>
        <v>263</v>
      </c>
      <c r="X15" s="4">
        <f t="shared" si="9"/>
        <v>1.3732247284878863E-2</v>
      </c>
      <c r="Y15" s="5">
        <f t="shared" si="10"/>
        <v>0.94136382623224746</v>
      </c>
      <c r="AK15">
        <f t="shared" si="14"/>
        <v>17.5</v>
      </c>
      <c r="AL15" s="5">
        <f t="shared" si="1"/>
        <v>1.3732247284878863E-2</v>
      </c>
      <c r="AM15" s="6">
        <f t="shared" si="2"/>
        <v>120.29448621553885</v>
      </c>
      <c r="AN15" s="6">
        <f t="shared" si="3"/>
        <v>7217.6691729323311</v>
      </c>
      <c r="AO15" s="6">
        <f t="shared" si="4"/>
        <v>7578552.6315789483</v>
      </c>
      <c r="AP15" s="7">
        <f t="shared" si="5"/>
        <v>0.89681273376179071</v>
      </c>
      <c r="AQ15" s="7">
        <f t="shared" si="6"/>
        <v>6472.8976223656464</v>
      </c>
      <c r="AR15" s="7">
        <f t="shared" si="12"/>
        <v>1.0266354564626259</v>
      </c>
      <c r="AS15" s="7">
        <f t="shared" si="7"/>
        <v>7409.9150859496076</v>
      </c>
    </row>
    <row r="16" spans="1:49" x14ac:dyDescent="0.2">
      <c r="A16">
        <f t="shared" si="13"/>
        <v>20</v>
      </c>
      <c r="R16">
        <v>110</v>
      </c>
      <c r="T16">
        <v>63</v>
      </c>
      <c r="U16">
        <v>4</v>
      </c>
      <c r="V16">
        <v>3</v>
      </c>
      <c r="W16">
        <f t="shared" si="0"/>
        <v>180</v>
      </c>
      <c r="X16" s="4">
        <f t="shared" si="9"/>
        <v>9.3984962406015032E-3</v>
      </c>
      <c r="Y16" s="5">
        <f t="shared" si="10"/>
        <v>0.95076232247284898</v>
      </c>
      <c r="AK16">
        <f t="shared" si="14"/>
        <v>20</v>
      </c>
      <c r="AL16" s="5">
        <f t="shared" si="1"/>
        <v>9.3984962406015032E-3</v>
      </c>
      <c r="AM16" s="6">
        <f t="shared" si="2"/>
        <v>82.330827067669176</v>
      </c>
      <c r="AN16" s="6">
        <f t="shared" si="3"/>
        <v>4939.8496240601507</v>
      </c>
      <c r="AO16" s="6">
        <f t="shared" si="4"/>
        <v>5927819.5488721812</v>
      </c>
      <c r="AP16" s="7">
        <f t="shared" si="5"/>
        <v>1.1961151692576297</v>
      </c>
      <c r="AQ16" s="7">
        <f t="shared" si="6"/>
        <v>5908.6290691899458</v>
      </c>
      <c r="AR16" s="7">
        <f t="shared" si="12"/>
        <v>1.289496331964735</v>
      </c>
      <c r="AS16" s="7">
        <f t="shared" si="7"/>
        <v>6369.91797068294</v>
      </c>
    </row>
    <row r="17" spans="1:45" x14ac:dyDescent="0.2">
      <c r="A17">
        <f t="shared" si="13"/>
        <v>22.5</v>
      </c>
      <c r="R17">
        <v>68</v>
      </c>
      <c r="T17">
        <v>43</v>
      </c>
      <c r="U17">
        <v>4</v>
      </c>
      <c r="V17">
        <v>5</v>
      </c>
      <c r="W17">
        <f t="shared" si="0"/>
        <v>120</v>
      </c>
      <c r="X17" s="4">
        <f t="shared" si="9"/>
        <v>6.2656641604010022E-3</v>
      </c>
      <c r="Y17" s="5">
        <f t="shared" si="10"/>
        <v>0.95702798663324995</v>
      </c>
      <c r="AK17">
        <f t="shared" si="14"/>
        <v>22.5</v>
      </c>
      <c r="AL17" s="5">
        <f t="shared" si="1"/>
        <v>6.2656641604010022E-3</v>
      </c>
      <c r="AM17" s="6">
        <f t="shared" si="2"/>
        <v>54.887218045112775</v>
      </c>
      <c r="AN17" s="6">
        <f t="shared" si="3"/>
        <v>3293.2330827067663</v>
      </c>
      <c r="AO17" s="6">
        <f t="shared" si="4"/>
        <v>4445864.6616541343</v>
      </c>
      <c r="AP17" s="7">
        <f t="shared" si="5"/>
        <v>1.5420329129800223</v>
      </c>
      <c r="AQ17" s="7">
        <f t="shared" si="6"/>
        <v>5078.2738036484934</v>
      </c>
      <c r="AR17" s="7">
        <f t="shared" si="12"/>
        <v>1.5766950255284458</v>
      </c>
      <c r="AS17" s="7">
        <f t="shared" si="7"/>
        <v>5192.4242194094668</v>
      </c>
    </row>
    <row r="18" spans="1:45" x14ac:dyDescent="0.2">
      <c r="A18">
        <f t="shared" si="13"/>
        <v>25</v>
      </c>
      <c r="R18">
        <v>49</v>
      </c>
      <c r="T18">
        <v>27</v>
      </c>
      <c r="U18">
        <v>4</v>
      </c>
      <c r="V18">
        <v>3</v>
      </c>
      <c r="W18">
        <f t="shared" si="0"/>
        <v>83</v>
      </c>
      <c r="X18" s="4">
        <f t="shared" si="9"/>
        <v>4.3337510442773598E-3</v>
      </c>
      <c r="Y18" s="5">
        <f t="shared" si="10"/>
        <v>0.96136173767752731</v>
      </c>
      <c r="AK18">
        <f t="shared" si="14"/>
        <v>25</v>
      </c>
      <c r="AL18" s="5">
        <f t="shared" si="1"/>
        <v>4.3337510442773598E-3</v>
      </c>
      <c r="AM18" s="6">
        <f t="shared" si="2"/>
        <v>37.963659147869677</v>
      </c>
      <c r="AN18" s="6">
        <f t="shared" si="3"/>
        <v>2277.8195488721808</v>
      </c>
      <c r="AO18" s="6">
        <f t="shared" si="4"/>
        <v>3416729.3233082714</v>
      </c>
      <c r="AP18" s="7">
        <f t="shared" si="5"/>
        <v>1.9354360373149326</v>
      </c>
      <c r="AQ18" s="7">
        <f t="shared" si="6"/>
        <v>4408.5740413876611</v>
      </c>
      <c r="AR18" s="7">
        <f t="shared" si="12"/>
        <v>1.8874040616759877</v>
      </c>
      <c r="AS18" s="7">
        <f t="shared" si="7"/>
        <v>4299.1658683063197</v>
      </c>
    </row>
    <row r="19" spans="1:45" x14ac:dyDescent="0.2">
      <c r="A19">
        <f t="shared" si="13"/>
        <v>27.5</v>
      </c>
      <c r="R19">
        <v>41</v>
      </c>
      <c r="T19">
        <v>21</v>
      </c>
      <c r="U19">
        <v>3</v>
      </c>
      <c r="V19">
        <v>4</v>
      </c>
      <c r="W19">
        <f t="shared" si="0"/>
        <v>69</v>
      </c>
      <c r="X19" s="4">
        <f t="shared" si="9"/>
        <v>3.6027568922305762E-3</v>
      </c>
      <c r="Y19" s="5">
        <f t="shared" si="10"/>
        <v>0.96496449456975786</v>
      </c>
      <c r="AK19">
        <f t="shared" si="14"/>
        <v>27.5</v>
      </c>
      <c r="AL19" s="5">
        <f t="shared" si="1"/>
        <v>3.6027568922305762E-3</v>
      </c>
      <c r="AM19" s="6">
        <f t="shared" si="2"/>
        <v>31.560150375939848</v>
      </c>
      <c r="AN19" s="6">
        <f t="shared" si="3"/>
        <v>1893.609022556391</v>
      </c>
      <c r="AO19" s="6">
        <f t="shared" si="4"/>
        <v>3124454.8872180455</v>
      </c>
      <c r="AP19" s="7">
        <f t="shared" si="5"/>
        <v>2.3771162851697683</v>
      </c>
      <c r="AQ19" s="7">
        <f t="shared" si="6"/>
        <v>4501.3288452632041</v>
      </c>
      <c r="AR19" s="7">
        <f t="shared" si="12"/>
        <v>2.2209075342495272</v>
      </c>
      <c r="AS19" s="7">
        <f t="shared" si="7"/>
        <v>4205.5305451183722</v>
      </c>
    </row>
    <row r="20" spans="1:45" x14ac:dyDescent="0.2">
      <c r="A20">
        <f t="shared" si="13"/>
        <v>30</v>
      </c>
      <c r="R20">
        <v>32</v>
      </c>
      <c r="T20">
        <v>30</v>
      </c>
      <c r="U20">
        <v>0</v>
      </c>
      <c r="V20">
        <v>0</v>
      </c>
      <c r="W20">
        <f t="shared" si="0"/>
        <v>62</v>
      </c>
      <c r="X20" s="4">
        <f t="shared" si="9"/>
        <v>3.2372598162071844E-3</v>
      </c>
      <c r="Y20" s="5">
        <f t="shared" si="10"/>
        <v>0.96820175438596501</v>
      </c>
      <c r="AK20">
        <f t="shared" si="14"/>
        <v>30</v>
      </c>
      <c r="AL20" s="5">
        <f t="shared" si="1"/>
        <v>3.2372598162071844E-3</v>
      </c>
      <c r="AM20" s="6">
        <f t="shared" si="2"/>
        <v>28.358395989974937</v>
      </c>
      <c r="AN20" s="6">
        <f t="shared" si="3"/>
        <v>1701.5037593984962</v>
      </c>
      <c r="AO20" s="6">
        <f t="shared" si="4"/>
        <v>3062706.766917293</v>
      </c>
      <c r="AP20" s="7">
        <f t="shared" si="5"/>
        <v>2.8678010313078879</v>
      </c>
      <c r="AQ20" s="7">
        <f t="shared" si="6"/>
        <v>4879.5742359772557</v>
      </c>
      <c r="AR20" s="7">
        <f t="shared" si="12"/>
        <v>2.5765768982602038</v>
      </c>
      <c r="AS20" s="7">
        <f t="shared" si="7"/>
        <v>4384.0552787690531</v>
      </c>
    </row>
    <row r="21" spans="1:45" x14ac:dyDescent="0.2">
      <c r="A21">
        <f t="shared" si="13"/>
        <v>32.5</v>
      </c>
      <c r="R21">
        <v>31</v>
      </c>
      <c r="T21">
        <v>18</v>
      </c>
      <c r="U21">
        <v>2</v>
      </c>
      <c r="V21">
        <v>5</v>
      </c>
      <c r="W21">
        <f t="shared" si="0"/>
        <v>56</v>
      </c>
      <c r="X21" s="4">
        <f t="shared" si="9"/>
        <v>2.9239766081871343E-3</v>
      </c>
      <c r="Y21" s="5">
        <f t="shared" si="10"/>
        <v>0.97112573099415211</v>
      </c>
      <c r="AK21">
        <f t="shared" si="14"/>
        <v>32.5</v>
      </c>
      <c r="AL21" s="5">
        <f t="shared" si="1"/>
        <v>2.9239766081871343E-3</v>
      </c>
      <c r="AM21" s="6">
        <f t="shared" si="2"/>
        <v>25.614035087719294</v>
      </c>
      <c r="AN21" s="6">
        <f t="shared" si="3"/>
        <v>1536.8421052631577</v>
      </c>
      <c r="AO21" s="6">
        <f t="shared" si="4"/>
        <v>2996842.1052631577</v>
      </c>
      <c r="AP21" s="7">
        <f t="shared" si="5"/>
        <v>3.408163736479668</v>
      </c>
      <c r="AQ21" s="7">
        <f t="shared" si="6"/>
        <v>5237.8095318529631</v>
      </c>
      <c r="AR21" s="7">
        <f t="shared" si="12"/>
        <v>2.9538536647919265</v>
      </c>
      <c r="AS21" s="7">
        <f t="shared" si="7"/>
        <v>4539.6066848381179</v>
      </c>
    </row>
    <row r="22" spans="1:45" x14ac:dyDescent="0.2">
      <c r="A22">
        <f t="shared" si="13"/>
        <v>35</v>
      </c>
      <c r="R22">
        <v>24</v>
      </c>
      <c r="T22">
        <v>17</v>
      </c>
      <c r="U22">
        <v>3</v>
      </c>
      <c r="V22">
        <v>0</v>
      </c>
      <c r="W22">
        <f t="shared" si="0"/>
        <v>44</v>
      </c>
      <c r="X22" s="4">
        <f t="shared" si="9"/>
        <v>2.2974101921470341E-3</v>
      </c>
      <c r="Y22" s="5">
        <f t="shared" si="10"/>
        <v>0.97342314118629913</v>
      </c>
      <c r="AK22">
        <f t="shared" si="14"/>
        <v>35</v>
      </c>
      <c r="AL22" s="5">
        <f t="shared" si="1"/>
        <v>2.2974101921470341E-3</v>
      </c>
      <c r="AM22" s="6">
        <f t="shared" si="2"/>
        <v>20.125313283208019</v>
      </c>
      <c r="AN22" s="6">
        <f t="shared" si="3"/>
        <v>1207.5187969924812</v>
      </c>
      <c r="AO22" s="6">
        <f t="shared" si="4"/>
        <v>2535789.4736842103</v>
      </c>
      <c r="AP22" s="7">
        <f t="shared" si="5"/>
        <v>3.9988319904787266</v>
      </c>
      <c r="AQ22" s="7">
        <f t="shared" si="6"/>
        <v>4828.6647945179211</v>
      </c>
      <c r="AR22" s="7">
        <f t="shared" si="12"/>
        <v>3.3522366338691771</v>
      </c>
      <c r="AS22" s="7">
        <f t="shared" si="7"/>
        <v>4047.8887473638333</v>
      </c>
    </row>
    <row r="23" spans="1:45" x14ac:dyDescent="0.2">
      <c r="A23">
        <f t="shared" si="13"/>
        <v>37.5</v>
      </c>
      <c r="R23">
        <v>23</v>
      </c>
      <c r="T23">
        <v>15</v>
      </c>
      <c r="U23">
        <v>1</v>
      </c>
      <c r="V23">
        <v>1</v>
      </c>
      <c r="W23">
        <f t="shared" si="0"/>
        <v>40</v>
      </c>
      <c r="X23" s="4">
        <f t="shared" si="9"/>
        <v>2.0885547201336674E-3</v>
      </c>
      <c r="Y23" s="5">
        <f t="shared" si="10"/>
        <v>0.97551169590643283</v>
      </c>
      <c r="AK23">
        <f t="shared" si="14"/>
        <v>37.5</v>
      </c>
      <c r="AL23" s="5">
        <f t="shared" si="1"/>
        <v>2.0885547201336674E-3</v>
      </c>
      <c r="AM23" s="6">
        <f t="shared" si="2"/>
        <v>18.295739348370926</v>
      </c>
      <c r="AN23" s="6">
        <f t="shared" si="3"/>
        <v>1097.7443609022555</v>
      </c>
      <c r="AO23" s="6">
        <f t="shared" si="4"/>
        <v>2469924.8120300747</v>
      </c>
      <c r="AP23" s="7">
        <f t="shared" si="5"/>
        <v>4.6403938404084499</v>
      </c>
      <c r="AQ23" s="7">
        <f t="shared" si="6"/>
        <v>5093.9661706739371</v>
      </c>
      <c r="AR23" s="7">
        <f t="shared" si="12"/>
        <v>3.7712722265656011</v>
      </c>
      <c r="AS23" s="7">
        <f t="shared" si="7"/>
        <v>4139.892820139682</v>
      </c>
    </row>
    <row r="24" spans="1:45" x14ac:dyDescent="0.2">
      <c r="A24">
        <f t="shared" si="13"/>
        <v>40</v>
      </c>
      <c r="R24">
        <v>17</v>
      </c>
      <c r="T24">
        <v>14</v>
      </c>
      <c r="U24">
        <v>0</v>
      </c>
      <c r="V24">
        <v>0</v>
      </c>
      <c r="W24">
        <f t="shared" si="0"/>
        <v>31</v>
      </c>
      <c r="X24" s="4">
        <f t="shared" si="9"/>
        <v>1.6186299081035922E-3</v>
      </c>
      <c r="Y24" s="5">
        <f t="shared" si="10"/>
        <v>0.9771303258145364</v>
      </c>
      <c r="AK24">
        <f t="shared" si="14"/>
        <v>40</v>
      </c>
      <c r="AL24" s="5">
        <f t="shared" si="1"/>
        <v>1.6186299081035922E-3</v>
      </c>
      <c r="AM24" s="6">
        <f t="shared" si="2"/>
        <v>14.179197994987469</v>
      </c>
      <c r="AN24" s="6">
        <f t="shared" si="3"/>
        <v>850.75187969924809</v>
      </c>
      <c r="AO24" s="6">
        <f t="shared" si="4"/>
        <v>2041804.5112781953</v>
      </c>
      <c r="AP24" s="7">
        <f t="shared" si="5"/>
        <v>5.3334028644543716</v>
      </c>
      <c r="AQ24" s="7">
        <f t="shared" si="6"/>
        <v>4537.402512127911</v>
      </c>
      <c r="AR24" s="7">
        <f t="shared" si="12"/>
        <v>4.210547001899192</v>
      </c>
      <c r="AS24" s="7">
        <f t="shared" si="7"/>
        <v>3582.1307764277713</v>
      </c>
    </row>
    <row r="25" spans="1:45" x14ac:dyDescent="0.2">
      <c r="A25">
        <f t="shared" si="13"/>
        <v>42.5</v>
      </c>
      <c r="R25">
        <v>7</v>
      </c>
      <c r="T25">
        <v>7</v>
      </c>
      <c r="U25">
        <v>4</v>
      </c>
      <c r="V25">
        <v>1</v>
      </c>
      <c r="W25">
        <f t="shared" si="0"/>
        <v>19</v>
      </c>
      <c r="X25" s="4">
        <f t="shared" si="9"/>
        <v>9.9206349206349201E-4</v>
      </c>
      <c r="Y25" s="5">
        <f t="shared" si="10"/>
        <v>0.97812238930659989</v>
      </c>
      <c r="AK25">
        <f t="shared" si="14"/>
        <v>42.5</v>
      </c>
      <c r="AL25" s="5">
        <f t="shared" si="1"/>
        <v>9.9206349206349201E-4</v>
      </c>
      <c r="AM25" s="6">
        <f t="shared" si="2"/>
        <v>8.6904761904761898</v>
      </c>
      <c r="AN25" s="6">
        <f t="shared" si="3"/>
        <v>521.42857142857133</v>
      </c>
      <c r="AO25" s="6">
        <f t="shared" si="4"/>
        <v>1329642.857142857</v>
      </c>
      <c r="AP25" s="7">
        <f t="shared" si="5"/>
        <v>6.078382305755734</v>
      </c>
      <c r="AQ25" s="7">
        <f t="shared" si="6"/>
        <v>3169.442202286918</v>
      </c>
      <c r="AR25" s="7">
        <f t="shared" si="12"/>
        <v>4.6696817556242234</v>
      </c>
      <c r="AS25" s="7">
        <f t="shared" si="7"/>
        <v>2434.9054868612016</v>
      </c>
    </row>
    <row r="26" spans="1:45" x14ac:dyDescent="0.2">
      <c r="A26">
        <f t="shared" si="13"/>
        <v>45</v>
      </c>
      <c r="R26">
        <v>16</v>
      </c>
      <c r="T26">
        <v>10</v>
      </c>
      <c r="U26">
        <v>0</v>
      </c>
      <c r="V26">
        <v>2</v>
      </c>
      <c r="W26">
        <f t="shared" si="0"/>
        <v>28</v>
      </c>
      <c r="X26" s="4">
        <f t="shared" si="9"/>
        <v>1.4619883040935672E-3</v>
      </c>
      <c r="Y26" s="5">
        <f t="shared" si="10"/>
        <v>0.9795843776106935</v>
      </c>
      <c r="AK26">
        <f t="shared" si="14"/>
        <v>45</v>
      </c>
      <c r="AL26" s="5">
        <f t="shared" si="1"/>
        <v>1.4619883040935672E-3</v>
      </c>
      <c r="AM26" s="6">
        <f t="shared" si="2"/>
        <v>12.807017543859647</v>
      </c>
      <c r="AN26" s="6">
        <f t="shared" si="3"/>
        <v>768.42105263157885</v>
      </c>
      <c r="AO26" s="6">
        <f t="shared" si="4"/>
        <v>2074736.8421052627</v>
      </c>
      <c r="AP26" s="7">
        <f t="shared" si="5"/>
        <v>6.8758284875485538</v>
      </c>
      <c r="AQ26" s="7">
        <f t="shared" si="6"/>
        <v>5283.5313641162566</v>
      </c>
      <c r="AR26" s="7">
        <f t="shared" si="12"/>
        <v>5.148326790920815</v>
      </c>
      <c r="AS26" s="7">
        <f t="shared" si="7"/>
        <v>3956.082691970731</v>
      </c>
    </row>
    <row r="27" spans="1:45" x14ac:dyDescent="0.2">
      <c r="A27">
        <f t="shared" si="13"/>
        <v>47.5</v>
      </c>
      <c r="R27">
        <v>12</v>
      </c>
      <c r="T27">
        <v>7</v>
      </c>
      <c r="U27">
        <v>0</v>
      </c>
      <c r="V27">
        <v>2</v>
      </c>
      <c r="W27">
        <f t="shared" si="0"/>
        <v>21</v>
      </c>
      <c r="X27" s="4">
        <f t="shared" si="9"/>
        <v>1.0964912280701754E-3</v>
      </c>
      <c r="Y27" s="5">
        <f t="shared" si="10"/>
        <v>0.98068086883876371</v>
      </c>
      <c r="AK27">
        <f t="shared" si="14"/>
        <v>47.5</v>
      </c>
      <c r="AL27" s="5">
        <f t="shared" si="1"/>
        <v>1.0964912280701754E-3</v>
      </c>
      <c r="AM27" s="6">
        <f t="shared" si="2"/>
        <v>9.6052631578947363</v>
      </c>
      <c r="AN27" s="6">
        <f t="shared" si="3"/>
        <v>576.31578947368416</v>
      </c>
      <c r="AO27" s="6">
        <f t="shared" si="4"/>
        <v>1642499.9999999998</v>
      </c>
      <c r="AP27" s="7">
        <f t="shared" si="5"/>
        <v>7.7262136688957286</v>
      </c>
      <c r="AQ27" s="7">
        <f t="shared" si="6"/>
        <v>4452.7389302320116</v>
      </c>
      <c r="AR27" s="7">
        <f t="shared" si="12"/>
        <v>5.6461580746316935</v>
      </c>
      <c r="AS27" s="7">
        <f t="shared" si="7"/>
        <v>3253.9700482745811</v>
      </c>
    </row>
    <row r="28" spans="1:45" x14ac:dyDescent="0.2">
      <c r="A28">
        <f>A27+2.5</f>
        <v>50</v>
      </c>
      <c r="R28">
        <v>14</v>
      </c>
      <c r="T28">
        <v>13</v>
      </c>
      <c r="U28">
        <v>1</v>
      </c>
      <c r="V28">
        <v>0</v>
      </c>
      <c r="W28">
        <f t="shared" si="0"/>
        <v>28</v>
      </c>
      <c r="X28" s="4">
        <f t="shared" si="9"/>
        <v>1.4619883040935672E-3</v>
      </c>
      <c r="Y28" s="5">
        <f t="shared" si="10"/>
        <v>0.98214285714285732</v>
      </c>
      <c r="AK28">
        <f>AK27+2.5</f>
        <v>50</v>
      </c>
      <c r="AL28" s="5">
        <f t="shared" si="1"/>
        <v>1.4619883040935672E-3</v>
      </c>
      <c r="AM28" s="6">
        <f t="shared" si="2"/>
        <v>12.807017543859647</v>
      </c>
      <c r="AN28" s="6">
        <f t="shared" si="3"/>
        <v>768.42105263157885</v>
      </c>
      <c r="AO28" s="6">
        <f t="shared" si="4"/>
        <v>2305263.1578947362</v>
      </c>
      <c r="AP28" s="7">
        <f t="shared" si="5"/>
        <v>8.6299884582103648</v>
      </c>
      <c r="AQ28" s="7">
        <f t="shared" si="6"/>
        <v>6631.464815256385</v>
      </c>
      <c r="AR28" s="7">
        <f t="shared" si="12"/>
        <v>6.1628740743711701</v>
      </c>
      <c r="AS28" s="7">
        <f t="shared" si="7"/>
        <v>4735.6821834641614</v>
      </c>
    </row>
    <row r="29" spans="1:45" x14ac:dyDescent="0.2">
      <c r="A29">
        <f>A28+10</f>
        <v>60</v>
      </c>
      <c r="R29">
        <v>29</v>
      </c>
      <c r="T29">
        <v>22</v>
      </c>
      <c r="U29">
        <v>2</v>
      </c>
      <c r="V29">
        <v>1</v>
      </c>
      <c r="W29">
        <f t="shared" si="0"/>
        <v>54</v>
      </c>
      <c r="X29" s="4">
        <f t="shared" si="9"/>
        <v>2.819548872180451E-3</v>
      </c>
      <c r="Y29" s="5">
        <f t="shared" si="10"/>
        <v>0.98496240601503782</v>
      </c>
      <c r="AK29">
        <f>AK28+10</f>
        <v>60</v>
      </c>
      <c r="AL29" s="5">
        <f t="shared" si="1"/>
        <v>2.819548872180451E-3</v>
      </c>
      <c r="AM29" s="6">
        <f t="shared" si="2"/>
        <v>24.699248120300751</v>
      </c>
      <c r="AN29" s="6">
        <f t="shared" si="3"/>
        <v>1481.9548872180451</v>
      </c>
      <c r="AO29" s="6">
        <f t="shared" si="4"/>
        <v>5335037.5939849624</v>
      </c>
      <c r="AP29" s="7">
        <f t="shared" si="5"/>
        <v>12.787345757478874</v>
      </c>
      <c r="AQ29" s="7">
        <f t="shared" si="6"/>
        <v>18950.269539842753</v>
      </c>
      <c r="AR29" s="7">
        <f t="shared" si="12"/>
        <v>8.4132058891571173</v>
      </c>
      <c r="AS29" s="7">
        <f t="shared" si="7"/>
        <v>12467.991584608029</v>
      </c>
    </row>
    <row r="30" spans="1:45" x14ac:dyDescent="0.2">
      <c r="A30">
        <f t="shared" ref="A30:A43" si="15">A29+10</f>
        <v>70</v>
      </c>
      <c r="R30">
        <v>25</v>
      </c>
      <c r="T30">
        <v>7</v>
      </c>
      <c r="U30">
        <v>5</v>
      </c>
      <c r="V30">
        <v>2</v>
      </c>
      <c r="W30">
        <f t="shared" si="0"/>
        <v>39</v>
      </c>
      <c r="X30" s="4">
        <f t="shared" si="9"/>
        <v>2.0363408521303257E-3</v>
      </c>
      <c r="Y30" s="5">
        <f t="shared" si="10"/>
        <v>0.98699874686716815</v>
      </c>
      <c r="AK30">
        <f t="shared" ref="AK30:AK43" si="16">AK29+10</f>
        <v>70</v>
      </c>
      <c r="AL30" s="5">
        <f t="shared" si="1"/>
        <v>2.0363408521303257E-3</v>
      </c>
      <c r="AM30" s="6">
        <f t="shared" si="2"/>
        <v>17.838345864661655</v>
      </c>
      <c r="AN30" s="6">
        <f t="shared" si="3"/>
        <v>1070.3007518796992</v>
      </c>
      <c r="AO30" s="6">
        <f t="shared" si="4"/>
        <v>4495263.1578947371</v>
      </c>
      <c r="AP30" s="7">
        <f t="shared" si="5"/>
        <v>17.830542192461184</v>
      </c>
      <c r="AQ30" s="7">
        <f t="shared" si="6"/>
        <v>19084.042715013904</v>
      </c>
      <c r="AR30" s="7">
        <f t="shared" si="12"/>
        <v>10.945940332291322</v>
      </c>
      <c r="AS30" s="7">
        <f t="shared" si="7"/>
        <v>11715.448167681727</v>
      </c>
    </row>
    <row r="31" spans="1:45" x14ac:dyDescent="0.2">
      <c r="A31">
        <f t="shared" si="15"/>
        <v>80</v>
      </c>
      <c r="R31">
        <v>17</v>
      </c>
      <c r="T31">
        <v>6</v>
      </c>
      <c r="U31">
        <v>3</v>
      </c>
      <c r="V31">
        <v>1</v>
      </c>
      <c r="W31">
        <f t="shared" si="0"/>
        <v>27</v>
      </c>
      <c r="X31" s="4">
        <f t="shared" si="9"/>
        <v>1.4097744360902255E-3</v>
      </c>
      <c r="Y31" s="5">
        <f t="shared" si="10"/>
        <v>0.9884085213032584</v>
      </c>
      <c r="AK31">
        <f t="shared" si="16"/>
        <v>80</v>
      </c>
      <c r="AL31" s="5">
        <f t="shared" si="1"/>
        <v>1.4097744360902255E-3</v>
      </c>
      <c r="AM31" s="6">
        <f t="shared" si="2"/>
        <v>12.349624060150376</v>
      </c>
      <c r="AN31" s="6">
        <f t="shared" si="3"/>
        <v>740.97744360902254</v>
      </c>
      <c r="AO31" s="6">
        <f t="shared" si="4"/>
        <v>3556691.729323308</v>
      </c>
      <c r="AP31" s="7">
        <f t="shared" si="5"/>
        <v>23.781310400255677</v>
      </c>
      <c r="AQ31" s="7">
        <f t="shared" si="6"/>
        <v>17621.414586054114</v>
      </c>
      <c r="AR31" s="7">
        <f t="shared" si="12"/>
        <v>13.748550977411464</v>
      </c>
      <c r="AS31" s="7">
        <f t="shared" si="7"/>
        <v>10187.366156570675</v>
      </c>
    </row>
    <row r="32" spans="1:45" x14ac:dyDescent="0.2">
      <c r="A32">
        <f t="shared" si="15"/>
        <v>90</v>
      </c>
      <c r="R32">
        <v>13</v>
      </c>
      <c r="T32">
        <v>8</v>
      </c>
      <c r="U32">
        <v>0</v>
      </c>
      <c r="V32">
        <v>3</v>
      </c>
      <c r="W32">
        <f t="shared" si="0"/>
        <v>24</v>
      </c>
      <c r="X32" s="4">
        <f t="shared" si="9"/>
        <v>1.2531328320802004E-3</v>
      </c>
      <c r="Y32" s="5">
        <f t="shared" si="10"/>
        <v>0.98966165413533858</v>
      </c>
      <c r="AK32">
        <f t="shared" si="16"/>
        <v>90</v>
      </c>
      <c r="AL32" s="5">
        <f t="shared" si="1"/>
        <v>1.2531328320802004E-3</v>
      </c>
      <c r="AM32" s="6">
        <f t="shared" si="2"/>
        <v>10.977443609022554</v>
      </c>
      <c r="AN32" s="6">
        <f t="shared" si="3"/>
        <v>658.6466165413533</v>
      </c>
      <c r="AO32" s="6">
        <f t="shared" si="4"/>
        <v>3556691.7293233075</v>
      </c>
      <c r="AP32" s="7">
        <f t="shared" si="5"/>
        <v>30.658889957685851</v>
      </c>
      <c r="AQ32" s="7">
        <f t="shared" si="6"/>
        <v>20193.374137543458</v>
      </c>
      <c r="AR32" s="7">
        <f t="shared" si="12"/>
        <v>16.810650326767853</v>
      </c>
      <c r="AS32" s="7">
        <f t="shared" si="7"/>
        <v>11072.277959585441</v>
      </c>
    </row>
    <row r="33" spans="1:45" x14ac:dyDescent="0.2">
      <c r="A33">
        <f t="shared" si="15"/>
        <v>100</v>
      </c>
      <c r="R33">
        <v>9</v>
      </c>
      <c r="T33">
        <v>3</v>
      </c>
      <c r="U33">
        <v>1</v>
      </c>
      <c r="V33">
        <v>0</v>
      </c>
      <c r="W33">
        <f t="shared" si="0"/>
        <v>13</v>
      </c>
      <c r="X33" s="4">
        <f t="shared" si="9"/>
        <v>6.787802840434419E-4</v>
      </c>
      <c r="Y33" s="5">
        <f t="shared" si="10"/>
        <v>0.99034043441938202</v>
      </c>
      <c r="AK33">
        <f t="shared" si="16"/>
        <v>100</v>
      </c>
      <c r="AL33" s="5">
        <f t="shared" si="1"/>
        <v>6.787802840434419E-4</v>
      </c>
      <c r="AM33" s="6">
        <f t="shared" si="2"/>
        <v>5.9461152882205504</v>
      </c>
      <c r="AN33" s="6">
        <f t="shared" si="3"/>
        <v>356.76691729323301</v>
      </c>
      <c r="AO33" s="6">
        <f t="shared" si="4"/>
        <v>2140601.5037593981</v>
      </c>
      <c r="AP33" s="7">
        <f t="shared" si="5"/>
        <v>38.480579752026891</v>
      </c>
      <c r="AQ33" s="7">
        <f t="shared" si="6"/>
        <v>13728.597813787035</v>
      </c>
      <c r="AR33" s="7">
        <f t="shared" si="12"/>
        <v>20.123415874621841</v>
      </c>
      <c r="AS33" s="7">
        <f t="shared" si="7"/>
        <v>7179.3690469985422</v>
      </c>
    </row>
    <row r="34" spans="1:45" x14ac:dyDescent="0.2">
      <c r="A34">
        <f t="shared" si="15"/>
        <v>110</v>
      </c>
      <c r="R34">
        <v>10</v>
      </c>
      <c r="T34">
        <v>8</v>
      </c>
      <c r="U34">
        <v>1</v>
      </c>
      <c r="V34">
        <v>2</v>
      </c>
      <c r="W34">
        <f t="shared" si="0"/>
        <v>21</v>
      </c>
      <c r="X34" s="4">
        <f t="shared" si="9"/>
        <v>1.0964912280701754E-3</v>
      </c>
      <c r="Y34" s="5">
        <f t="shared" si="10"/>
        <v>0.99143692564745223</v>
      </c>
      <c r="AK34">
        <f t="shared" si="16"/>
        <v>110</v>
      </c>
      <c r="AL34" s="5">
        <f t="shared" si="1"/>
        <v>1.0964912280701754E-3</v>
      </c>
      <c r="AM34" s="6">
        <f t="shared" si="2"/>
        <v>9.6052631578947363</v>
      </c>
      <c r="AN34" s="6">
        <f t="shared" si="3"/>
        <v>576.31578947368416</v>
      </c>
      <c r="AO34" s="6">
        <f t="shared" si="4"/>
        <v>3803684.2105263155</v>
      </c>
      <c r="AP34" s="7">
        <f t="shared" si="5"/>
        <v>47.262121314129843</v>
      </c>
      <c r="AQ34" s="7">
        <f t="shared" si="6"/>
        <v>27237.906757353776</v>
      </c>
      <c r="AR34" s="7">
        <f t="shared" si="12"/>
        <v>23.679214662226656</v>
      </c>
      <c r="AS34" s="7">
        <f t="shared" si="7"/>
        <v>13646.705292177992</v>
      </c>
    </row>
    <row r="35" spans="1:45" x14ac:dyDescent="0.2">
      <c r="A35">
        <f t="shared" si="15"/>
        <v>120</v>
      </c>
      <c r="R35">
        <v>7</v>
      </c>
      <c r="T35">
        <v>7</v>
      </c>
      <c r="U35">
        <v>1</v>
      </c>
      <c r="V35">
        <v>1</v>
      </c>
      <c r="W35">
        <f t="shared" si="0"/>
        <v>16</v>
      </c>
      <c r="X35" s="4">
        <f t="shared" si="9"/>
        <v>8.3542188805346695E-4</v>
      </c>
      <c r="Y35" s="5">
        <f t="shared" si="10"/>
        <v>0.99227234753550575</v>
      </c>
      <c r="AK35">
        <f t="shared" si="16"/>
        <v>120</v>
      </c>
      <c r="AL35" s="5">
        <f t="shared" si="1"/>
        <v>8.3542188805346695E-4</v>
      </c>
      <c r="AM35" s="6">
        <f t="shared" si="2"/>
        <v>7.3182957393483701</v>
      </c>
      <c r="AN35" s="6">
        <f t="shared" si="3"/>
        <v>439.0977443609022</v>
      </c>
      <c r="AO35" s="6">
        <f t="shared" si="4"/>
        <v>3161503.7593984958</v>
      </c>
      <c r="AP35" s="7">
        <f t="shared" si="5"/>
        <v>57.017976399408667</v>
      </c>
      <c r="AQ35" s="7">
        <f t="shared" si="6"/>
        <v>25036.464825003502</v>
      </c>
      <c r="AR35" s="7">
        <f t="shared" si="12"/>
        <v>27.471345171627753</v>
      </c>
      <c r="AS35" s="7">
        <f t="shared" si="7"/>
        <v>12062.605699421509</v>
      </c>
    </row>
    <row r="36" spans="1:45" x14ac:dyDescent="0.2">
      <c r="A36">
        <f t="shared" si="15"/>
        <v>130</v>
      </c>
      <c r="R36">
        <v>11</v>
      </c>
      <c r="T36">
        <v>6</v>
      </c>
      <c r="U36">
        <v>0</v>
      </c>
      <c r="V36">
        <v>0</v>
      </c>
      <c r="W36">
        <f t="shared" si="0"/>
        <v>17</v>
      </c>
      <c r="X36" s="4">
        <f t="shared" si="9"/>
        <v>8.8763575605680864E-4</v>
      </c>
      <c r="Y36" s="5">
        <f t="shared" si="10"/>
        <v>0.99315998329156252</v>
      </c>
      <c r="AK36">
        <f t="shared" si="16"/>
        <v>130</v>
      </c>
      <c r="AL36" s="5">
        <f t="shared" si="1"/>
        <v>8.8763575605680864E-4</v>
      </c>
      <c r="AM36" s="6">
        <f t="shared" si="2"/>
        <v>7.7756892230576433</v>
      </c>
      <c r="AN36" s="6">
        <f t="shared" si="3"/>
        <v>466.54135338345861</v>
      </c>
      <c r="AO36" s="6">
        <f t="shared" si="4"/>
        <v>3639022.556390977</v>
      </c>
      <c r="AP36" s="7">
        <f t="shared" si="5"/>
        <v>67.761534838173148</v>
      </c>
      <c r="AQ36" s="7">
        <f t="shared" si="6"/>
        <v>31613.558170741682</v>
      </c>
      <c r="AR36" s="7">
        <f t="shared" si="12"/>
        <v>31.49385281951783</v>
      </c>
      <c r="AS36" s="7">
        <f t="shared" si="7"/>
        <v>14693.184717677303</v>
      </c>
    </row>
    <row r="37" spans="1:45" x14ac:dyDescent="0.2">
      <c r="A37">
        <f t="shared" si="15"/>
        <v>140</v>
      </c>
      <c r="R37">
        <v>3</v>
      </c>
      <c r="T37">
        <v>1</v>
      </c>
      <c r="U37">
        <v>0</v>
      </c>
      <c r="V37">
        <v>1</v>
      </c>
      <c r="W37">
        <f t="shared" si="0"/>
        <v>5</v>
      </c>
      <c r="X37" s="4">
        <f t="shared" si="9"/>
        <v>2.6106934001670842E-4</v>
      </c>
      <c r="Y37" s="5">
        <f t="shared" si="10"/>
        <v>0.9934210526315792</v>
      </c>
      <c r="AK37">
        <f t="shared" si="16"/>
        <v>140</v>
      </c>
      <c r="AL37" s="5">
        <f t="shared" si="1"/>
        <v>2.6106934001670842E-4</v>
      </c>
      <c r="AM37" s="6">
        <f t="shared" si="2"/>
        <v>2.2869674185463658</v>
      </c>
      <c r="AN37" s="6">
        <f t="shared" si="3"/>
        <v>137.21804511278194</v>
      </c>
      <c r="AO37" s="6">
        <f t="shared" si="4"/>
        <v>1152631.5789473681</v>
      </c>
      <c r="AP37" s="7">
        <f t="shared" si="5"/>
        <v>79.505274448671429</v>
      </c>
      <c r="AQ37" s="7">
        <f t="shared" si="6"/>
        <v>10909.558336001905</v>
      </c>
      <c r="AR37" s="7">
        <f t="shared" si="12"/>
        <v>35.741393834656485</v>
      </c>
      <c r="AS37" s="7">
        <f t="shared" si="7"/>
        <v>4904.3641915975995</v>
      </c>
    </row>
    <row r="38" spans="1:45" x14ac:dyDescent="0.2">
      <c r="A38">
        <f t="shared" si="15"/>
        <v>150</v>
      </c>
      <c r="R38">
        <v>1</v>
      </c>
      <c r="T38">
        <v>5</v>
      </c>
      <c r="U38">
        <v>1</v>
      </c>
      <c r="V38">
        <v>1</v>
      </c>
      <c r="W38">
        <f t="shared" si="0"/>
        <v>8</v>
      </c>
      <c r="X38" s="4">
        <f t="shared" si="9"/>
        <v>4.1771094402673348E-4</v>
      </c>
      <c r="Y38" s="5">
        <f t="shared" si="10"/>
        <v>0.99383876357560597</v>
      </c>
      <c r="AK38">
        <f t="shared" si="16"/>
        <v>150</v>
      </c>
      <c r="AL38" s="5">
        <f t="shared" si="1"/>
        <v>4.1771094402673348E-4</v>
      </c>
      <c r="AM38" s="6">
        <f t="shared" si="2"/>
        <v>3.659147869674185</v>
      </c>
      <c r="AN38" s="6">
        <f t="shared" si="3"/>
        <v>219.5488721804511</v>
      </c>
      <c r="AO38" s="6">
        <f t="shared" si="4"/>
        <v>1975939.8496240599</v>
      </c>
      <c r="AP38" s="7">
        <f t="shared" si="5"/>
        <v>92.260886856471942</v>
      </c>
      <c r="AQ38" s="7">
        <f t="shared" si="6"/>
        <v>20255.77365570662</v>
      </c>
      <c r="AR38" s="7">
        <f t="shared" si="12"/>
        <v>40.209132179254013</v>
      </c>
      <c r="AS38" s="7">
        <f t="shared" si="7"/>
        <v>8827.8696213099029</v>
      </c>
    </row>
    <row r="39" spans="1:45" x14ac:dyDescent="0.2">
      <c r="A39">
        <f t="shared" si="15"/>
        <v>160</v>
      </c>
      <c r="R39">
        <v>7</v>
      </c>
      <c r="T39">
        <v>2</v>
      </c>
      <c r="U39">
        <v>0</v>
      </c>
      <c r="V39">
        <v>0</v>
      </c>
      <c r="W39">
        <f t="shared" si="0"/>
        <v>9</v>
      </c>
      <c r="X39" s="4">
        <f t="shared" si="9"/>
        <v>4.6992481203007516E-4</v>
      </c>
      <c r="Y39" s="5">
        <f t="shared" si="10"/>
        <v>0.99430868838763609</v>
      </c>
      <c r="AK39">
        <f t="shared" si="16"/>
        <v>160</v>
      </c>
      <c r="AL39" s="5">
        <f t="shared" si="1"/>
        <v>4.6992481203007516E-4</v>
      </c>
      <c r="AM39" s="6">
        <f t="shared" si="2"/>
        <v>4.1165413533834583</v>
      </c>
      <c r="AN39" s="6">
        <f t="shared" si="3"/>
        <v>246.99248120300749</v>
      </c>
      <c r="AO39" s="6">
        <f t="shared" si="4"/>
        <v>2371127.8195488718</v>
      </c>
      <c r="AP39" s="7">
        <f t="shared" si="5"/>
        <v>106.03937837183585</v>
      </c>
      <c r="AQ39" s="7">
        <f t="shared" si="6"/>
        <v>26190.929169284263</v>
      </c>
      <c r="AR39" s="7">
        <f t="shared" si="12"/>
        <v>44.892659764449121</v>
      </c>
      <c r="AS39" s="7">
        <f t="shared" si="7"/>
        <v>11088.149423023709</v>
      </c>
    </row>
    <row r="40" spans="1:45" x14ac:dyDescent="0.2">
      <c r="A40">
        <f t="shared" si="15"/>
        <v>170</v>
      </c>
      <c r="R40">
        <v>7</v>
      </c>
      <c r="T40">
        <v>3</v>
      </c>
      <c r="U40">
        <v>1</v>
      </c>
      <c r="V40">
        <v>0</v>
      </c>
      <c r="W40">
        <f t="shared" si="0"/>
        <v>11</v>
      </c>
      <c r="X40" s="4">
        <f t="shared" si="9"/>
        <v>5.7435254803675853E-4</v>
      </c>
      <c r="Y40" s="5">
        <f t="shared" si="10"/>
        <v>0.99488304093567281</v>
      </c>
      <c r="AK40">
        <f t="shared" si="16"/>
        <v>170</v>
      </c>
      <c r="AL40" s="5">
        <f t="shared" si="1"/>
        <v>5.7435254803675853E-4</v>
      </c>
      <c r="AM40" s="6">
        <f t="shared" si="2"/>
        <v>5.0313283208020048</v>
      </c>
      <c r="AN40" s="6">
        <f t="shared" si="3"/>
        <v>301.87969924812029</v>
      </c>
      <c r="AO40" s="6">
        <f t="shared" si="4"/>
        <v>3079172.9323308272</v>
      </c>
      <c r="AP40" s="7">
        <f t="shared" si="5"/>
        <v>120.85115217986534</v>
      </c>
      <c r="AQ40" s="7">
        <f t="shared" si="6"/>
        <v>36482.509473846563</v>
      </c>
      <c r="AR40" s="7">
        <f t="shared" si="12"/>
        <v>49.787933531899071</v>
      </c>
      <c r="AS40" s="7">
        <f t="shared" si="7"/>
        <v>15029.966400795094</v>
      </c>
    </row>
    <row r="41" spans="1:45" x14ac:dyDescent="0.2">
      <c r="A41">
        <f t="shared" si="15"/>
        <v>180</v>
      </c>
      <c r="R41">
        <v>4</v>
      </c>
      <c r="T41">
        <v>2</v>
      </c>
      <c r="U41">
        <v>0</v>
      </c>
      <c r="V41">
        <v>0</v>
      </c>
      <c r="W41">
        <f t="shared" si="0"/>
        <v>6</v>
      </c>
      <c r="X41" s="4">
        <f t="shared" si="9"/>
        <v>3.1328320802005011E-4</v>
      </c>
      <c r="Y41" s="5">
        <f t="shared" si="10"/>
        <v>0.99519632414369286</v>
      </c>
      <c r="AK41">
        <f t="shared" si="16"/>
        <v>180</v>
      </c>
      <c r="AL41" s="5">
        <f t="shared" si="1"/>
        <v>3.1328320802005011E-4</v>
      </c>
      <c r="AM41" s="6">
        <f t="shared" si="2"/>
        <v>2.7443609022556386</v>
      </c>
      <c r="AN41" s="6">
        <f t="shared" si="3"/>
        <v>164.66165413533832</v>
      </c>
      <c r="AO41" s="6">
        <f t="shared" si="4"/>
        <v>1778345.8646616538</v>
      </c>
      <c r="AP41" s="7">
        <f t="shared" si="5"/>
        <v>136.70607624080171</v>
      </c>
      <c r="AQ41" s="7">
        <f t="shared" si="6"/>
        <v>22510.248644162082</v>
      </c>
      <c r="AR41" s="7">
        <f t="shared" si="12"/>
        <v>54.891225030086964</v>
      </c>
      <c r="AS41" s="7">
        <f t="shared" si="7"/>
        <v>9038.4799109692049</v>
      </c>
    </row>
    <row r="42" spans="1:45" x14ac:dyDescent="0.2">
      <c r="A42">
        <f t="shared" si="15"/>
        <v>190</v>
      </c>
      <c r="R42">
        <v>5</v>
      </c>
      <c r="T42">
        <v>3</v>
      </c>
      <c r="U42">
        <v>0</v>
      </c>
      <c r="V42">
        <v>0</v>
      </c>
      <c r="W42">
        <f t="shared" si="0"/>
        <v>8</v>
      </c>
      <c r="X42" s="4">
        <f t="shared" si="9"/>
        <v>4.1771094402673348E-4</v>
      </c>
      <c r="Y42" s="5">
        <f t="shared" si="10"/>
        <v>0.99561403508771962</v>
      </c>
      <c r="AK42">
        <f t="shared" si="16"/>
        <v>190</v>
      </c>
      <c r="AL42" s="5">
        <f t="shared" si="1"/>
        <v>4.1771094402673348E-4</v>
      </c>
      <c r="AM42" s="6">
        <f t="shared" si="2"/>
        <v>3.659147869674185</v>
      </c>
      <c r="AN42" s="6">
        <f t="shared" si="3"/>
        <v>219.5488721804511</v>
      </c>
      <c r="AO42" s="6">
        <f t="shared" si="4"/>
        <v>2502857.1428571427</v>
      </c>
      <c r="AP42" s="7">
        <f t="shared" si="5"/>
        <v>153.61354006800701</v>
      </c>
      <c r="AQ42" s="7">
        <f t="shared" si="6"/>
        <v>33725.679473577475</v>
      </c>
      <c r="AR42" s="7">
        <f t="shared" si="12"/>
        <v>60.199079432294319</v>
      </c>
      <c r="AS42" s="7">
        <f t="shared" si="7"/>
        <v>13216.639995661608</v>
      </c>
    </row>
    <row r="43" spans="1:45" x14ac:dyDescent="0.2">
      <c r="A43">
        <f t="shared" si="15"/>
        <v>200</v>
      </c>
      <c r="R43">
        <v>4</v>
      </c>
      <c r="T43">
        <v>0</v>
      </c>
      <c r="U43">
        <v>0</v>
      </c>
      <c r="V43">
        <v>0</v>
      </c>
      <c r="W43">
        <f t="shared" si="0"/>
        <v>4</v>
      </c>
      <c r="X43" s="4">
        <f t="shared" si="9"/>
        <v>2.0885547201336674E-4</v>
      </c>
      <c r="Y43" s="5">
        <f t="shared" si="10"/>
        <v>0.99582289055973294</v>
      </c>
      <c r="AK43">
        <f t="shared" si="16"/>
        <v>200</v>
      </c>
      <c r="AL43" s="5">
        <f t="shared" si="1"/>
        <v>2.0885547201336674E-4</v>
      </c>
      <c r="AM43" s="6">
        <f t="shared" si="2"/>
        <v>1.8295739348370925</v>
      </c>
      <c r="AN43" s="6">
        <f t="shared" si="3"/>
        <v>109.77443609022555</v>
      </c>
      <c r="AO43" s="6">
        <f t="shared" si="4"/>
        <v>1317293.2330827066</v>
      </c>
      <c r="AP43" s="7">
        <f t="shared" si="5"/>
        <v>171.58250271393376</v>
      </c>
      <c r="AQ43" s="7">
        <f t="shared" si="6"/>
        <v>18835.372478371675</v>
      </c>
      <c r="AR43" s="7">
        <f t="shared" si="12"/>
        <v>65.708281814001026</v>
      </c>
      <c r="AS43" s="7">
        <f t="shared" si="7"/>
        <v>7213.089582589585</v>
      </c>
    </row>
    <row r="44" spans="1:45" x14ac:dyDescent="0.2">
      <c r="A44">
        <f t="shared" ref="A44:A99" si="17">A43+50</f>
        <v>250</v>
      </c>
      <c r="R44">
        <v>11</v>
      </c>
      <c r="T44">
        <v>9</v>
      </c>
      <c r="U44">
        <v>0</v>
      </c>
      <c r="V44">
        <v>0</v>
      </c>
      <c r="W44">
        <f t="shared" si="0"/>
        <v>20</v>
      </c>
      <c r="X44" s="4">
        <f t="shared" si="9"/>
        <v>1.0442773600668337E-3</v>
      </c>
      <c r="Y44" s="5">
        <f t="shared" si="10"/>
        <v>0.99686716791979979</v>
      </c>
      <c r="AK44">
        <f t="shared" ref="AK44:AK99" si="18">AK43+50</f>
        <v>250</v>
      </c>
      <c r="AL44" s="5">
        <f t="shared" si="1"/>
        <v>1.0442773600668337E-3</v>
      </c>
      <c r="AM44" s="6">
        <f t="shared" si="2"/>
        <v>9.147869674185463</v>
      </c>
      <c r="AN44" s="6">
        <f t="shared" si="3"/>
        <v>548.87218045112775</v>
      </c>
      <c r="AO44" s="6">
        <f t="shared" si="4"/>
        <v>8233082.7067669155</v>
      </c>
      <c r="AP44" s="7">
        <f t="shared" si="5"/>
        <v>277.6379462952093</v>
      </c>
      <c r="AQ44" s="7">
        <f t="shared" si="6"/>
        <v>152387.74495902463</v>
      </c>
      <c r="AR44" s="7">
        <f t="shared" si="12"/>
        <v>96.1755957789631</v>
      </c>
      <c r="AS44" s="7">
        <f t="shared" si="7"/>
        <v>52788.108961385755</v>
      </c>
    </row>
    <row r="45" spans="1:45" x14ac:dyDescent="0.2">
      <c r="A45">
        <f t="shared" si="17"/>
        <v>300</v>
      </c>
      <c r="R45">
        <v>10</v>
      </c>
      <c r="T45">
        <v>6</v>
      </c>
      <c r="U45">
        <v>2</v>
      </c>
      <c r="V45">
        <v>0</v>
      </c>
      <c r="W45">
        <f t="shared" si="0"/>
        <v>18</v>
      </c>
      <c r="X45" s="4">
        <f t="shared" si="9"/>
        <v>9.3984962406015032E-4</v>
      </c>
      <c r="Y45" s="5">
        <f t="shared" si="10"/>
        <v>0.99780701754385992</v>
      </c>
      <c r="AK45">
        <f t="shared" si="18"/>
        <v>300</v>
      </c>
      <c r="AL45" s="5">
        <f t="shared" si="1"/>
        <v>9.3984962406015032E-4</v>
      </c>
      <c r="AM45" s="6">
        <f t="shared" si="2"/>
        <v>8.2330827067669166</v>
      </c>
      <c r="AN45" s="6">
        <f t="shared" si="3"/>
        <v>493.98496240601497</v>
      </c>
      <c r="AO45" s="6">
        <f t="shared" si="4"/>
        <v>8891729.3233082686</v>
      </c>
      <c r="AP45" s="7">
        <f t="shared" si="5"/>
        <v>411.38553450735691</v>
      </c>
      <c r="AQ45" s="7">
        <f t="shared" si="6"/>
        <v>203218.26779799507</v>
      </c>
      <c r="AR45" s="7">
        <f t="shared" si="12"/>
        <v>131.29346454857253</v>
      </c>
      <c r="AS45" s="7">
        <f t="shared" si="7"/>
        <v>64856.997149182062</v>
      </c>
    </row>
    <row r="46" spans="1:45" x14ac:dyDescent="0.2">
      <c r="A46">
        <f t="shared" si="17"/>
        <v>350</v>
      </c>
      <c r="R46">
        <v>11</v>
      </c>
      <c r="T46">
        <v>2</v>
      </c>
      <c r="U46">
        <v>0</v>
      </c>
      <c r="V46">
        <v>0</v>
      </c>
      <c r="W46">
        <f t="shared" si="0"/>
        <v>13</v>
      </c>
      <c r="X46" s="4">
        <f t="shared" si="9"/>
        <v>6.787802840434419E-4</v>
      </c>
      <c r="Y46" s="5">
        <f t="shared" si="10"/>
        <v>0.99848579782790337</v>
      </c>
      <c r="AK46">
        <f t="shared" si="18"/>
        <v>350</v>
      </c>
      <c r="AL46" s="5">
        <f t="shared" si="1"/>
        <v>6.787802840434419E-4</v>
      </c>
      <c r="AM46" s="6">
        <f t="shared" si="2"/>
        <v>5.9461152882205504</v>
      </c>
      <c r="AN46" s="6">
        <f t="shared" si="3"/>
        <v>356.76691729323301</v>
      </c>
      <c r="AO46" s="6">
        <f t="shared" si="4"/>
        <v>7492105.2631578939</v>
      </c>
      <c r="AP46" s="7">
        <f t="shared" si="5"/>
        <v>573.63171916357271</v>
      </c>
      <c r="AQ46" s="7">
        <f t="shared" si="6"/>
        <v>204652.8201076054</v>
      </c>
      <c r="AR46" s="7">
        <f t="shared" si="12"/>
        <v>170.81840714496732</v>
      </c>
      <c r="AS46" s="7">
        <f t="shared" si="7"/>
        <v>60942.356534050363</v>
      </c>
    </row>
    <row r="47" spans="1:45" x14ac:dyDescent="0.2">
      <c r="A47">
        <f t="shared" si="17"/>
        <v>400</v>
      </c>
      <c r="R47">
        <v>9</v>
      </c>
      <c r="T47">
        <v>5</v>
      </c>
      <c r="U47">
        <v>0</v>
      </c>
      <c r="V47">
        <v>0</v>
      </c>
      <c r="W47">
        <f t="shared" si="0"/>
        <v>14</v>
      </c>
      <c r="X47" s="4">
        <f t="shared" si="9"/>
        <v>7.3099415204678359E-4</v>
      </c>
      <c r="Y47" s="5">
        <f t="shared" si="10"/>
        <v>0.99921679197995017</v>
      </c>
      <c r="AK47">
        <f t="shared" si="18"/>
        <v>400</v>
      </c>
      <c r="AL47" s="5">
        <f t="shared" si="1"/>
        <v>7.3099415204678359E-4</v>
      </c>
      <c r="AM47" s="6">
        <f t="shared" si="2"/>
        <v>6.4035087719298236</v>
      </c>
      <c r="AN47" s="6">
        <f t="shared" si="3"/>
        <v>384.21052631578942</v>
      </c>
      <c r="AO47" s="6">
        <f t="shared" si="4"/>
        <v>9221052.6315789446</v>
      </c>
      <c r="AP47" s="7">
        <f t="shared" si="5"/>
        <v>765.07566744823964</v>
      </c>
      <c r="AQ47" s="7">
        <f t="shared" si="6"/>
        <v>293950.12486169202</v>
      </c>
      <c r="AR47" s="7">
        <f t="shared" si="12"/>
        <v>214.55494066458149</v>
      </c>
      <c r="AS47" s="7">
        <f t="shared" si="7"/>
        <v>82434.266676391824</v>
      </c>
    </row>
    <row r="48" spans="1:45" x14ac:dyDescent="0.2">
      <c r="A48">
        <f t="shared" si="17"/>
        <v>450</v>
      </c>
      <c r="R48">
        <v>5</v>
      </c>
      <c r="T48">
        <v>1</v>
      </c>
      <c r="U48">
        <v>0</v>
      </c>
      <c r="V48">
        <v>0</v>
      </c>
      <c r="W48">
        <f t="shared" si="0"/>
        <v>6</v>
      </c>
      <c r="X48" s="4">
        <f t="shared" si="9"/>
        <v>3.1328320802005011E-4</v>
      </c>
      <c r="Y48" s="5">
        <f t="shared" si="10"/>
        <v>0.99953007518797021</v>
      </c>
      <c r="AK48">
        <f t="shared" si="18"/>
        <v>450</v>
      </c>
      <c r="AL48" s="5">
        <f t="shared" si="1"/>
        <v>3.1328320802005011E-4</v>
      </c>
      <c r="AM48" s="6">
        <f t="shared" si="2"/>
        <v>2.7443609022556386</v>
      </c>
      <c r="AN48" s="6">
        <f t="shared" si="3"/>
        <v>164.66165413533832</v>
      </c>
      <c r="AO48" s="6">
        <f t="shared" si="4"/>
        <v>4445864.6616541343</v>
      </c>
      <c r="AP48" s="7">
        <f t="shared" si="5"/>
        <v>986.33634155611605</v>
      </c>
      <c r="AQ48" s="7">
        <f t="shared" si="6"/>
        <v>162411.77353442812</v>
      </c>
      <c r="AR48" s="7">
        <f t="shared" si="12"/>
        <v>262.34096155431968</v>
      </c>
      <c r="AS48" s="7">
        <f t="shared" si="7"/>
        <v>43197.496676989475</v>
      </c>
    </row>
    <row r="49" spans="1:45" x14ac:dyDescent="0.2">
      <c r="A49">
        <f t="shared" si="17"/>
        <v>500</v>
      </c>
      <c r="R49">
        <v>0</v>
      </c>
      <c r="T49">
        <v>0</v>
      </c>
      <c r="U49">
        <v>0</v>
      </c>
      <c r="V49">
        <v>0</v>
      </c>
      <c r="W49">
        <f t="shared" si="0"/>
        <v>0</v>
      </c>
      <c r="X49" s="4">
        <f t="shared" si="9"/>
        <v>0</v>
      </c>
      <c r="Y49" s="5">
        <f t="shared" si="10"/>
        <v>0.99953007518797021</v>
      </c>
      <c r="AK49">
        <f t="shared" si="18"/>
        <v>500</v>
      </c>
      <c r="AL49" s="5">
        <f t="shared" si="1"/>
        <v>0</v>
      </c>
      <c r="AM49" s="6">
        <f t="shared" si="2"/>
        <v>0</v>
      </c>
      <c r="AN49" s="6">
        <f t="shared" si="3"/>
        <v>0</v>
      </c>
      <c r="AO49" s="6">
        <f t="shared" si="4"/>
        <v>0</v>
      </c>
      <c r="AP49" s="7">
        <f t="shared" si="5"/>
        <v>1237.9702691766124</v>
      </c>
      <c r="AQ49" s="7">
        <f t="shared" si="6"/>
        <v>0</v>
      </c>
      <c r="AR49" s="7">
        <f t="shared" si="12"/>
        <v>314.03878896342309</v>
      </c>
      <c r="AS49" s="7">
        <f t="shared" si="7"/>
        <v>0</v>
      </c>
    </row>
    <row r="50" spans="1:45" x14ac:dyDescent="0.2">
      <c r="A50">
        <f t="shared" si="17"/>
        <v>550</v>
      </c>
      <c r="R50">
        <v>5</v>
      </c>
      <c r="T50">
        <v>1</v>
      </c>
      <c r="U50">
        <v>0</v>
      </c>
      <c r="V50">
        <v>0</v>
      </c>
      <c r="W50">
        <f t="shared" si="0"/>
        <v>6</v>
      </c>
      <c r="X50" s="4">
        <f t="shared" si="9"/>
        <v>3.1328320802005011E-4</v>
      </c>
      <c r="Y50" s="5">
        <f t="shared" si="10"/>
        <v>0.99984335839599026</v>
      </c>
      <c r="AK50">
        <f t="shared" si="18"/>
        <v>550</v>
      </c>
      <c r="AL50" s="5">
        <f t="shared" si="1"/>
        <v>3.1328320802005011E-4</v>
      </c>
      <c r="AM50" s="6">
        <f t="shared" si="2"/>
        <v>2.7443609022556386</v>
      </c>
      <c r="AN50" s="6">
        <f t="shared" si="3"/>
        <v>164.66165413533832</v>
      </c>
      <c r="AO50" s="6">
        <f t="shared" si="4"/>
        <v>5433834.5864661643</v>
      </c>
      <c r="AP50" s="7">
        <f t="shared" si="5"/>
        <v>1520.4838758186631</v>
      </c>
      <c r="AQ50" s="7">
        <f t="shared" si="6"/>
        <v>250365.39007841141</v>
      </c>
      <c r="AR50" s="7">
        <f t="shared" si="12"/>
        <v>369.5293056835626</v>
      </c>
      <c r="AS50" s="7">
        <f t="shared" si="7"/>
        <v>60847.306725338494</v>
      </c>
    </row>
    <row r="51" spans="1:45" x14ac:dyDescent="0.2">
      <c r="A51">
        <f t="shared" si="17"/>
        <v>600</v>
      </c>
      <c r="R51">
        <v>2</v>
      </c>
      <c r="T51">
        <v>0</v>
      </c>
      <c r="U51">
        <v>0</v>
      </c>
      <c r="V51">
        <v>0</v>
      </c>
      <c r="W51">
        <f t="shared" si="0"/>
        <v>2</v>
      </c>
      <c r="X51" s="4">
        <f t="shared" si="9"/>
        <v>1.0442773600668337E-4</v>
      </c>
      <c r="Y51" s="5">
        <f t="shared" si="10"/>
        <v>0.99994778613199697</v>
      </c>
      <c r="AK51">
        <f t="shared" si="18"/>
        <v>600</v>
      </c>
      <c r="AL51" s="5">
        <f t="shared" si="1"/>
        <v>1.0442773600668337E-4</v>
      </c>
      <c r="AM51" s="6">
        <f t="shared" si="2"/>
        <v>0.91478696741854626</v>
      </c>
      <c r="AN51" s="6">
        <f t="shared" si="3"/>
        <v>54.887218045112775</v>
      </c>
      <c r="AO51" s="6">
        <f t="shared" si="4"/>
        <v>1975939.8496240599</v>
      </c>
      <c r="AP51" s="7">
        <f t="shared" si="5"/>
        <v>1834.3424149518926</v>
      </c>
      <c r="AQ51" s="7">
        <f t="shared" si="6"/>
        <v>100681.95209886326</v>
      </c>
      <c r="AR51" s="7">
        <f t="shared" si="12"/>
        <v>428.70793023633684</v>
      </c>
      <c r="AS51" s="7">
        <f t="shared" si="7"/>
        <v>23530.585644550814</v>
      </c>
    </row>
    <row r="52" spans="1:45" x14ac:dyDescent="0.2">
      <c r="A52">
        <f t="shared" si="17"/>
        <v>650</v>
      </c>
      <c r="R52">
        <v>1</v>
      </c>
      <c r="T52">
        <v>0</v>
      </c>
      <c r="U52">
        <v>0</v>
      </c>
      <c r="V52">
        <v>0</v>
      </c>
      <c r="W52">
        <f t="shared" si="0"/>
        <v>1</v>
      </c>
      <c r="X52" s="4">
        <f t="shared" si="9"/>
        <v>5.2213868003341685E-5</v>
      </c>
      <c r="Y52" s="5">
        <f t="shared" si="10"/>
        <v>1.0000000000000002</v>
      </c>
      <c r="AK52">
        <f t="shared" si="18"/>
        <v>650</v>
      </c>
      <c r="AL52" s="5">
        <f t="shared" si="1"/>
        <v>5.2213868003341685E-5</v>
      </c>
      <c r="AM52" s="6">
        <f t="shared" si="2"/>
        <v>0.45739348370927313</v>
      </c>
      <c r="AN52" s="6">
        <f t="shared" si="3"/>
        <v>27.443609022556387</v>
      </c>
      <c r="AO52" s="6">
        <f t="shared" si="4"/>
        <v>1070300.7518796991</v>
      </c>
      <c r="AP52" s="7">
        <f t="shared" si="5"/>
        <v>2179.9766548219732</v>
      </c>
      <c r="AQ52" s="7">
        <f t="shared" si="6"/>
        <v>59826.426993234592</v>
      </c>
      <c r="AR52" s="7">
        <f t="shared" si="12"/>
        <v>491.48173753674621</v>
      </c>
      <c r="AS52" s="7">
        <f t="shared" si="7"/>
        <v>13488.032646685138</v>
      </c>
    </row>
    <row r="53" spans="1:45" x14ac:dyDescent="0.2">
      <c r="A53">
        <f t="shared" si="17"/>
        <v>700</v>
      </c>
      <c r="R53">
        <v>0</v>
      </c>
      <c r="T53">
        <v>0</v>
      </c>
      <c r="U53">
        <v>0</v>
      </c>
      <c r="V53">
        <v>0</v>
      </c>
      <c r="W53">
        <f t="shared" si="0"/>
        <v>0</v>
      </c>
      <c r="X53" s="4">
        <f t="shared" si="9"/>
        <v>0</v>
      </c>
      <c r="Y53" s="5">
        <f t="shared" si="10"/>
        <v>1.0000000000000002</v>
      </c>
      <c r="AK53">
        <f t="shared" si="18"/>
        <v>700</v>
      </c>
      <c r="AL53" s="5">
        <f t="shared" si="1"/>
        <v>0</v>
      </c>
      <c r="AM53" s="6">
        <f t="shared" si="2"/>
        <v>0</v>
      </c>
      <c r="AN53" s="6">
        <f t="shared" si="3"/>
        <v>0</v>
      </c>
      <c r="AO53" s="6">
        <f t="shared" si="4"/>
        <v>0</v>
      </c>
      <c r="AP53" s="7">
        <f t="shared" si="5"/>
        <v>2557.7880230611136</v>
      </c>
      <c r="AQ53" s="7">
        <f t="shared" si="6"/>
        <v>0</v>
      </c>
      <c r="AR53" s="7">
        <f t="shared" si="12"/>
        <v>557.7673346131761</v>
      </c>
      <c r="AS53" s="7">
        <f t="shared" si="7"/>
        <v>0</v>
      </c>
    </row>
    <row r="54" spans="1:45" x14ac:dyDescent="0.2">
      <c r="A54">
        <f t="shared" si="17"/>
        <v>750</v>
      </c>
      <c r="R54">
        <v>0</v>
      </c>
      <c r="T54">
        <v>0</v>
      </c>
      <c r="U54">
        <v>0</v>
      </c>
      <c r="V54">
        <v>0</v>
      </c>
      <c r="W54">
        <f t="shared" si="0"/>
        <v>0</v>
      </c>
      <c r="X54" s="4">
        <f t="shared" si="9"/>
        <v>0</v>
      </c>
      <c r="Y54" s="5">
        <f t="shared" si="10"/>
        <v>1.0000000000000002</v>
      </c>
      <c r="AK54">
        <f t="shared" si="18"/>
        <v>750</v>
      </c>
      <c r="AL54" s="5">
        <f t="shared" si="1"/>
        <v>0</v>
      </c>
      <c r="AM54" s="6">
        <f t="shared" si="2"/>
        <v>0</v>
      </c>
      <c r="AN54" s="6">
        <f t="shared" si="3"/>
        <v>0</v>
      </c>
      <c r="AO54" s="6">
        <f t="shared" si="4"/>
        <v>0</v>
      </c>
      <c r="AP54" s="7">
        <f t="shared" si="5"/>
        <v>2968.1526544610756</v>
      </c>
      <c r="AQ54" s="7">
        <f t="shared" si="6"/>
        <v>0</v>
      </c>
      <c r="AR54" s="7">
        <f t="shared" si="12"/>
        <v>627.48925199959001</v>
      </c>
      <c r="AS54" s="7">
        <f t="shared" si="7"/>
        <v>0</v>
      </c>
    </row>
    <row r="55" spans="1:45" x14ac:dyDescent="0.2">
      <c r="A55">
        <f t="shared" si="17"/>
        <v>800</v>
      </c>
      <c r="R55">
        <v>0</v>
      </c>
      <c r="T55">
        <v>0</v>
      </c>
      <c r="U55">
        <v>0</v>
      </c>
      <c r="V55">
        <v>0</v>
      </c>
      <c r="W55">
        <f t="shared" si="0"/>
        <v>0</v>
      </c>
      <c r="X55" s="4">
        <f t="shared" si="9"/>
        <v>0</v>
      </c>
      <c r="Y55" s="5">
        <f t="shared" si="10"/>
        <v>1.0000000000000002</v>
      </c>
      <c r="AK55">
        <f t="shared" si="18"/>
        <v>800</v>
      </c>
      <c r="AL55" s="5">
        <f t="shared" si="1"/>
        <v>0</v>
      </c>
      <c r="AM55" s="6">
        <f t="shared" si="2"/>
        <v>0</v>
      </c>
      <c r="AN55" s="6">
        <f t="shared" si="3"/>
        <v>0</v>
      </c>
      <c r="AO55" s="6">
        <f t="shared" si="4"/>
        <v>0</v>
      </c>
      <c r="AP55" s="7">
        <f t="shared" si="5"/>
        <v>3411.4246363293919</v>
      </c>
      <c r="AQ55" s="7">
        <f t="shared" si="6"/>
        <v>0</v>
      </c>
      <c r="AR55" s="7">
        <f t="shared" si="12"/>
        <v>700.5786986469833</v>
      </c>
      <c r="AS55" s="7">
        <f t="shared" si="7"/>
        <v>0</v>
      </c>
    </row>
    <row r="56" spans="1:45" x14ac:dyDescent="0.2">
      <c r="A56">
        <f t="shared" si="17"/>
        <v>850</v>
      </c>
      <c r="R56">
        <v>0</v>
      </c>
      <c r="T56">
        <v>0</v>
      </c>
      <c r="U56">
        <v>0</v>
      </c>
      <c r="V56">
        <v>0</v>
      </c>
      <c r="W56">
        <f t="shared" si="0"/>
        <v>0</v>
      </c>
      <c r="X56" s="4">
        <f t="shared" si="9"/>
        <v>0</v>
      </c>
      <c r="Y56" s="5">
        <f t="shared" si="10"/>
        <v>1.0000000000000002</v>
      </c>
      <c r="AK56">
        <f t="shared" si="18"/>
        <v>850</v>
      </c>
      <c r="AL56" s="5">
        <f t="shared" si="1"/>
        <v>0</v>
      </c>
      <c r="AM56" s="6">
        <f t="shared" si="2"/>
        <v>0</v>
      </c>
      <c r="AN56" s="6">
        <f t="shared" si="3"/>
        <v>0</v>
      </c>
      <c r="AO56" s="6">
        <f t="shared" si="4"/>
        <v>0</v>
      </c>
      <c r="AP56" s="7">
        <f t="shared" si="5"/>
        <v>3887.938652653263</v>
      </c>
      <c r="AQ56" s="7">
        <f t="shared" si="6"/>
        <v>0</v>
      </c>
      <c r="AR56" s="7">
        <f t="shared" si="12"/>
        <v>776.97258004130151</v>
      </c>
      <c r="AS56" s="7">
        <f t="shared" si="7"/>
        <v>0</v>
      </c>
    </row>
    <row r="57" spans="1:45" x14ac:dyDescent="0.2">
      <c r="A57">
        <f t="shared" si="17"/>
        <v>900</v>
      </c>
      <c r="R57">
        <v>0</v>
      </c>
      <c r="T57">
        <v>0</v>
      </c>
      <c r="U57">
        <v>0</v>
      </c>
      <c r="V57">
        <v>0</v>
      </c>
      <c r="W57">
        <f t="shared" si="0"/>
        <v>0</v>
      </c>
      <c r="X57" s="4">
        <f t="shared" si="9"/>
        <v>0</v>
      </c>
      <c r="Y57" s="5">
        <f t="shared" si="10"/>
        <v>1.0000000000000002</v>
      </c>
      <c r="AK57">
        <f t="shared" si="18"/>
        <v>900</v>
      </c>
      <c r="AL57" s="5">
        <f t="shared" si="1"/>
        <v>0</v>
      </c>
      <c r="AM57" s="6">
        <f t="shared" si="2"/>
        <v>0</v>
      </c>
      <c r="AN57" s="6">
        <f t="shared" si="3"/>
        <v>0</v>
      </c>
      <c r="AO57" s="6">
        <f t="shared" si="4"/>
        <v>0</v>
      </c>
      <c r="AP57" s="7">
        <f t="shared" si="5"/>
        <v>4398.0121685404192</v>
      </c>
      <c r="AQ57" s="7">
        <f t="shared" si="6"/>
        <v>0</v>
      </c>
      <c r="AR57" s="7">
        <f t="shared" si="12"/>
        <v>856.61271130944169</v>
      </c>
      <c r="AS57" s="7">
        <f t="shared" si="7"/>
        <v>0</v>
      </c>
    </row>
    <row r="58" spans="1:45" x14ac:dyDescent="0.2">
      <c r="A58">
        <f t="shared" si="17"/>
        <v>950</v>
      </c>
      <c r="R58">
        <v>0</v>
      </c>
      <c r="T58">
        <v>0</v>
      </c>
      <c r="U58">
        <v>0</v>
      </c>
      <c r="V58">
        <v>0</v>
      </c>
      <c r="W58">
        <f t="shared" si="0"/>
        <v>0</v>
      </c>
      <c r="X58" s="4">
        <f t="shared" si="9"/>
        <v>0</v>
      </c>
      <c r="Y58" s="5">
        <f t="shared" si="10"/>
        <v>1.0000000000000002</v>
      </c>
      <c r="AK58">
        <f t="shared" si="18"/>
        <v>950</v>
      </c>
      <c r="AL58" s="5">
        <f t="shared" si="1"/>
        <v>0</v>
      </c>
      <c r="AM58" s="6">
        <f t="shared" si="2"/>
        <v>0</v>
      </c>
      <c r="AN58" s="6">
        <f t="shared" si="3"/>
        <v>0</v>
      </c>
      <c r="AO58" s="6">
        <f t="shared" si="4"/>
        <v>0</v>
      </c>
      <c r="AP58" s="7">
        <f t="shared" si="5"/>
        <v>4941.947256840549</v>
      </c>
      <c r="AQ58" s="7">
        <f t="shared" si="6"/>
        <v>0</v>
      </c>
      <c r="AR58" s="7">
        <f t="shared" si="12"/>
        <v>939.44517766847139</v>
      </c>
      <c r="AS58" s="7">
        <f t="shared" si="7"/>
        <v>0</v>
      </c>
    </row>
    <row r="59" spans="1:45" x14ac:dyDescent="0.2">
      <c r="A59">
        <f t="shared" si="17"/>
        <v>1000</v>
      </c>
      <c r="R59">
        <v>0</v>
      </c>
      <c r="T59">
        <v>0</v>
      </c>
      <c r="U59">
        <v>0</v>
      </c>
      <c r="V59">
        <v>0</v>
      </c>
      <c r="W59">
        <f t="shared" si="0"/>
        <v>0</v>
      </c>
      <c r="X59" s="4">
        <f t="shared" si="9"/>
        <v>0</v>
      </c>
      <c r="Y59" s="5">
        <f t="shared" si="10"/>
        <v>1.0000000000000002</v>
      </c>
      <c r="AK59">
        <f t="shared" si="18"/>
        <v>1000</v>
      </c>
      <c r="AL59" s="5">
        <f t="shared" si="1"/>
        <v>0</v>
      </c>
      <c r="AM59" s="6">
        <f t="shared" si="2"/>
        <v>0</v>
      </c>
      <c r="AN59" s="6">
        <f t="shared" si="3"/>
        <v>0</v>
      </c>
      <c r="AO59" s="6">
        <f t="shared" si="4"/>
        <v>0</v>
      </c>
      <c r="AP59" s="7">
        <f t="shared" si="5"/>
        <v>5520.0321419164075</v>
      </c>
      <c r="AQ59" s="7">
        <f t="shared" si="6"/>
        <v>0</v>
      </c>
      <c r="AR59" s="7">
        <f t="shared" si="12"/>
        <v>1025.4198081628626</v>
      </c>
      <c r="AS59" s="7">
        <f t="shared" si="7"/>
        <v>0</v>
      </c>
    </row>
    <row r="60" spans="1:45" x14ac:dyDescent="0.2">
      <c r="A60">
        <f t="shared" si="17"/>
        <v>1050</v>
      </c>
      <c r="R60">
        <v>0</v>
      </c>
      <c r="T60">
        <v>0</v>
      </c>
      <c r="U60">
        <v>0</v>
      </c>
      <c r="V60">
        <v>0</v>
      </c>
      <c r="W60">
        <f t="shared" si="0"/>
        <v>0</v>
      </c>
      <c r="X60" s="4">
        <f t="shared" si="9"/>
        <v>0</v>
      </c>
      <c r="Y60" s="5">
        <f t="shared" si="10"/>
        <v>1.0000000000000002</v>
      </c>
      <c r="AK60">
        <f t="shared" si="18"/>
        <v>1050</v>
      </c>
      <c r="AL60" s="5">
        <f t="shared" si="1"/>
        <v>0</v>
      </c>
      <c r="AM60" s="6">
        <f t="shared" si="2"/>
        <v>0</v>
      </c>
      <c r="AN60" s="6">
        <f t="shared" si="3"/>
        <v>0</v>
      </c>
      <c r="AO60" s="6">
        <f t="shared" si="4"/>
        <v>0</v>
      </c>
      <c r="AP60" s="7">
        <f t="shared" si="5"/>
        <v>6132.542516749656</v>
      </c>
      <c r="AQ60" s="7">
        <f t="shared" si="6"/>
        <v>0</v>
      </c>
      <c r="AR60" s="7">
        <f t="shared" si="12"/>
        <v>1114.4897378488854</v>
      </c>
      <c r="AS60" s="7">
        <f t="shared" si="7"/>
        <v>0</v>
      </c>
    </row>
    <row r="61" spans="1:45" x14ac:dyDescent="0.2">
      <c r="A61">
        <f t="shared" si="17"/>
        <v>1100</v>
      </c>
      <c r="R61">
        <v>0</v>
      </c>
      <c r="T61">
        <v>0</v>
      </c>
      <c r="U61">
        <v>0</v>
      </c>
      <c r="V61">
        <v>0</v>
      </c>
      <c r="W61">
        <f t="shared" si="0"/>
        <v>0</v>
      </c>
      <c r="X61" s="4">
        <f t="shared" si="9"/>
        <v>0</v>
      </c>
      <c r="Y61" s="5">
        <f t="shared" si="10"/>
        <v>1.0000000000000002</v>
      </c>
      <c r="AK61">
        <f t="shared" si="18"/>
        <v>1100</v>
      </c>
      <c r="AL61" s="5">
        <f t="shared" si="1"/>
        <v>0</v>
      </c>
      <c r="AM61" s="6">
        <f t="shared" si="2"/>
        <v>0</v>
      </c>
      <c r="AN61" s="6">
        <f t="shared" si="3"/>
        <v>0</v>
      </c>
      <c r="AO61" s="6">
        <f t="shared" si="4"/>
        <v>0</v>
      </c>
      <c r="AP61" s="7">
        <f t="shared" si="5"/>
        <v>6779.7426761847937</v>
      </c>
      <c r="AQ61" s="7">
        <f t="shared" si="6"/>
        <v>0</v>
      </c>
      <c r="AR61" s="7">
        <f t="shared" si="12"/>
        <v>1206.6110399780225</v>
      </c>
      <c r="AS61" s="7">
        <f t="shared" si="7"/>
        <v>0</v>
      </c>
    </row>
    <row r="62" spans="1:45" x14ac:dyDescent="0.2">
      <c r="A62">
        <f t="shared" si="17"/>
        <v>1150</v>
      </c>
      <c r="R62">
        <v>0</v>
      </c>
      <c r="T62">
        <v>0</v>
      </c>
      <c r="U62">
        <v>0</v>
      </c>
      <c r="V62">
        <v>0</v>
      </c>
      <c r="W62">
        <f t="shared" si="0"/>
        <v>0</v>
      </c>
      <c r="X62" s="4">
        <f t="shared" si="9"/>
        <v>0</v>
      </c>
      <c r="Y62" s="5">
        <f t="shared" si="10"/>
        <v>1.0000000000000002</v>
      </c>
      <c r="AK62">
        <f t="shared" si="18"/>
        <v>1150</v>
      </c>
      <c r="AL62" s="5">
        <f t="shared" si="1"/>
        <v>0</v>
      </c>
      <c r="AM62" s="6">
        <f t="shared" si="2"/>
        <v>0</v>
      </c>
      <c r="AN62" s="6">
        <f t="shared" si="3"/>
        <v>0</v>
      </c>
      <c r="AO62" s="6">
        <f t="shared" si="4"/>
        <v>0</v>
      </c>
      <c r="AP62" s="7">
        <f t="shared" si="5"/>
        <v>7461.8864993998413</v>
      </c>
      <c r="AQ62" s="7">
        <f t="shared" si="6"/>
        <v>0</v>
      </c>
      <c r="AR62" s="7">
        <f t="shared" si="12"/>
        <v>1301.7424142578977</v>
      </c>
      <c r="AS62" s="7">
        <f t="shared" si="7"/>
        <v>0</v>
      </c>
    </row>
    <row r="63" spans="1:45" x14ac:dyDescent="0.2">
      <c r="A63">
        <f t="shared" si="17"/>
        <v>1200</v>
      </c>
      <c r="R63">
        <v>0</v>
      </c>
      <c r="T63">
        <v>0</v>
      </c>
      <c r="U63">
        <v>0</v>
      </c>
      <c r="V63">
        <v>0</v>
      </c>
      <c r="W63">
        <f t="shared" si="0"/>
        <v>0</v>
      </c>
      <c r="X63" s="4">
        <f t="shared" si="9"/>
        <v>0</v>
      </c>
      <c r="Y63" s="5">
        <f t="shared" si="10"/>
        <v>1.0000000000000002</v>
      </c>
      <c r="AK63">
        <f t="shared" si="18"/>
        <v>1200</v>
      </c>
      <c r="AL63" s="5">
        <f t="shared" si="1"/>
        <v>0</v>
      </c>
      <c r="AM63" s="6">
        <f t="shared" si="2"/>
        <v>0</v>
      </c>
      <c r="AN63" s="6">
        <f t="shared" si="3"/>
        <v>0</v>
      </c>
      <c r="AO63" s="6">
        <f t="shared" si="4"/>
        <v>0</v>
      </c>
      <c r="AP63" s="7">
        <f t="shared" si="5"/>
        <v>8179.2183075201474</v>
      </c>
      <c r="AQ63" s="7">
        <f t="shared" si="6"/>
        <v>0</v>
      </c>
      <c r="AR63" s="7">
        <f t="shared" si="12"/>
        <v>1399.8449205331885</v>
      </c>
      <c r="AS63" s="7">
        <f t="shared" si="7"/>
        <v>0</v>
      </c>
    </row>
    <row r="64" spans="1:45" x14ac:dyDescent="0.2">
      <c r="A64">
        <f t="shared" si="17"/>
        <v>1250</v>
      </c>
      <c r="R64">
        <v>0</v>
      </c>
      <c r="T64">
        <v>0</v>
      </c>
      <c r="U64">
        <v>0</v>
      </c>
      <c r="V64">
        <v>0</v>
      </c>
      <c r="W64">
        <f t="shared" si="0"/>
        <v>0</v>
      </c>
      <c r="X64" s="4">
        <f t="shared" si="9"/>
        <v>0</v>
      </c>
      <c r="Y64" s="5">
        <f t="shared" si="10"/>
        <v>1.0000000000000002</v>
      </c>
      <c r="AK64">
        <f t="shared" si="18"/>
        <v>1250</v>
      </c>
      <c r="AL64" s="5">
        <f t="shared" si="1"/>
        <v>0</v>
      </c>
      <c r="AM64" s="6">
        <f t="shared" si="2"/>
        <v>0</v>
      </c>
      <c r="AN64" s="6">
        <f t="shared" si="3"/>
        <v>0</v>
      </c>
      <c r="AO64" s="6">
        <f t="shared" si="4"/>
        <v>0</v>
      </c>
      <c r="AP64" s="7">
        <f t="shared" si="5"/>
        <v>8931.9736169156622</v>
      </c>
      <c r="AQ64" s="7">
        <f t="shared" si="6"/>
        <v>0</v>
      </c>
      <c r="AR64" s="7">
        <f t="shared" si="12"/>
        <v>1500.8817496213921</v>
      </c>
      <c r="AS64" s="7">
        <f t="shared" si="7"/>
        <v>0</v>
      </c>
    </row>
    <row r="65" spans="1:45" x14ac:dyDescent="0.2">
      <c r="A65">
        <f t="shared" si="17"/>
        <v>1300</v>
      </c>
      <c r="R65">
        <v>0</v>
      </c>
      <c r="T65">
        <v>0</v>
      </c>
      <c r="U65">
        <v>0</v>
      </c>
      <c r="V65">
        <v>0</v>
      </c>
      <c r="W65">
        <f t="shared" si="0"/>
        <v>0</v>
      </c>
      <c r="X65" s="4">
        <f t="shared" si="9"/>
        <v>0</v>
      </c>
      <c r="Y65" s="5">
        <f t="shared" si="10"/>
        <v>1.0000000000000002</v>
      </c>
      <c r="AK65">
        <f t="shared" si="18"/>
        <v>1300</v>
      </c>
      <c r="AL65" s="5">
        <f t="shared" si="1"/>
        <v>0</v>
      </c>
      <c r="AM65" s="6">
        <f t="shared" si="2"/>
        <v>0</v>
      </c>
      <c r="AN65" s="6">
        <f t="shared" si="3"/>
        <v>0</v>
      </c>
      <c r="AO65" s="6">
        <f t="shared" si="4"/>
        <v>0</v>
      </c>
      <c r="AP65" s="7">
        <f t="shared" si="5"/>
        <v>9720.3798046364591</v>
      </c>
      <c r="AQ65" s="7">
        <f t="shared" si="6"/>
        <v>0</v>
      </c>
      <c r="AR65" s="7">
        <f t="shared" si="12"/>
        <v>1604.8180248178835</v>
      </c>
      <c r="AS65" s="7">
        <f t="shared" si="7"/>
        <v>0</v>
      </c>
    </row>
    <row r="66" spans="1:45" x14ac:dyDescent="0.2">
      <c r="A66">
        <f t="shared" si="17"/>
        <v>1350</v>
      </c>
      <c r="R66">
        <v>0</v>
      </c>
      <c r="T66">
        <v>0</v>
      </c>
      <c r="U66">
        <v>0</v>
      </c>
      <c r="V66">
        <v>0</v>
      </c>
      <c r="W66">
        <f t="shared" si="0"/>
        <v>0</v>
      </c>
      <c r="X66" s="4">
        <f t="shared" si="9"/>
        <v>0</v>
      </c>
      <c r="Y66" s="5">
        <f t="shared" si="10"/>
        <v>1.0000000000000002</v>
      </c>
      <c r="AK66">
        <f t="shared" si="18"/>
        <v>1350</v>
      </c>
      <c r="AL66" s="5">
        <f t="shared" si="1"/>
        <v>0</v>
      </c>
      <c r="AM66" s="6">
        <f t="shared" si="2"/>
        <v>0</v>
      </c>
      <c r="AN66" s="6">
        <f t="shared" si="3"/>
        <v>0</v>
      </c>
      <c r="AO66" s="6">
        <f t="shared" si="4"/>
        <v>0</v>
      </c>
      <c r="AP66" s="7">
        <f t="shared" si="5"/>
        <v>10544.656699298341</v>
      </c>
      <c r="AQ66" s="7">
        <f t="shared" si="6"/>
        <v>0</v>
      </c>
      <c r="AR66" s="7">
        <f t="shared" si="12"/>
        <v>1711.6206289265372</v>
      </c>
      <c r="AS66" s="7">
        <f t="shared" si="7"/>
        <v>0</v>
      </c>
    </row>
    <row r="67" spans="1:45" x14ac:dyDescent="0.2">
      <c r="A67">
        <f t="shared" si="17"/>
        <v>1400</v>
      </c>
      <c r="R67">
        <v>0</v>
      </c>
      <c r="T67">
        <v>0</v>
      </c>
      <c r="U67">
        <v>0</v>
      </c>
      <c r="V67">
        <v>0</v>
      </c>
      <c r="W67">
        <f t="shared" ref="W67:W130" si="19">SUM(B67:V67)</f>
        <v>0</v>
      </c>
      <c r="X67" s="4">
        <f t="shared" ref="X67:X130" si="20">W67/W$133</f>
        <v>0</v>
      </c>
      <c r="Y67" s="5">
        <f t="shared" si="10"/>
        <v>1.0000000000000002</v>
      </c>
      <c r="AK67">
        <f t="shared" si="18"/>
        <v>1400</v>
      </c>
      <c r="AL67" s="5">
        <f t="shared" ref="AL67:AL130" si="21">X67</f>
        <v>0</v>
      </c>
      <c r="AM67" s="6">
        <f t="shared" ref="AM67:AM130" si="22">AL67*365*24</f>
        <v>0</v>
      </c>
      <c r="AN67" s="6">
        <f t="shared" ref="AN67:AN130" si="23">AM67*60</f>
        <v>0</v>
      </c>
      <c r="AO67" s="6">
        <f t="shared" ref="AO67:AO130" si="24">AK67*AN67*60</f>
        <v>0</v>
      </c>
      <c r="AP67" s="7">
        <f t="shared" ref="AP67:AP130" si="25">0.00187*(AK67^2.1567)</f>
        <v>11405.017108283966</v>
      </c>
      <c r="AQ67" s="7">
        <f t="shared" ref="AQ67:AQ130" si="26">AN67*AP67</f>
        <v>0</v>
      </c>
      <c r="AR67" s="7">
        <f t="shared" si="12"/>
        <v>1821.2580526960649</v>
      </c>
      <c r="AS67" s="7">
        <f t="shared" ref="AS67:AS130" si="27">AN67*AR67</f>
        <v>0</v>
      </c>
    </row>
    <row r="68" spans="1:45" x14ac:dyDescent="0.2">
      <c r="A68">
        <f t="shared" si="17"/>
        <v>1450</v>
      </c>
      <c r="R68">
        <v>0</v>
      </c>
      <c r="T68">
        <v>0</v>
      </c>
      <c r="U68">
        <v>0</v>
      </c>
      <c r="V68">
        <v>0</v>
      </c>
      <c r="W68">
        <f t="shared" si="19"/>
        <v>0</v>
      </c>
      <c r="X68" s="4">
        <f t="shared" si="20"/>
        <v>0</v>
      </c>
      <c r="Y68" s="5">
        <f t="shared" ref="Y68:Y131" si="28">Y67+X68</f>
        <v>1.0000000000000002</v>
      </c>
      <c r="AK68">
        <f t="shared" si="18"/>
        <v>1450</v>
      </c>
      <c r="AL68" s="5">
        <f t="shared" si="21"/>
        <v>0</v>
      </c>
      <c r="AM68" s="6">
        <f t="shared" si="22"/>
        <v>0</v>
      </c>
      <c r="AN68" s="6">
        <f t="shared" si="23"/>
        <v>0</v>
      </c>
      <c r="AO68" s="6">
        <f t="shared" si="24"/>
        <v>0</v>
      </c>
      <c r="AP68" s="7">
        <f t="shared" si="25"/>
        <v>12301.667290201562</v>
      </c>
      <c r="AQ68" s="7">
        <f t="shared" si="26"/>
        <v>0</v>
      </c>
      <c r="AR68" s="7">
        <f t="shared" ref="AR68:AR131" si="29">0.00775*(AK68^1.7072)</f>
        <v>1933.7002613326342</v>
      </c>
      <c r="AS68" s="7">
        <f t="shared" si="27"/>
        <v>0</v>
      </c>
    </row>
    <row r="69" spans="1:45" x14ac:dyDescent="0.2">
      <c r="A69">
        <f t="shared" si="17"/>
        <v>1500</v>
      </c>
      <c r="R69">
        <v>0</v>
      </c>
      <c r="T69">
        <v>0</v>
      </c>
      <c r="U69">
        <v>0</v>
      </c>
      <c r="V69">
        <v>0</v>
      </c>
      <c r="W69">
        <f t="shared" si="19"/>
        <v>0</v>
      </c>
      <c r="X69" s="4">
        <f t="shared" si="20"/>
        <v>0</v>
      </c>
      <c r="Y69" s="5">
        <f t="shared" si="28"/>
        <v>1.0000000000000002</v>
      </c>
      <c r="AK69">
        <f t="shared" si="18"/>
        <v>1500</v>
      </c>
      <c r="AL69" s="5">
        <f t="shared" si="21"/>
        <v>0</v>
      </c>
      <c r="AM69" s="6">
        <f t="shared" si="22"/>
        <v>0</v>
      </c>
      <c r="AN69" s="6">
        <f t="shared" si="23"/>
        <v>0</v>
      </c>
      <c r="AO69" s="6">
        <f t="shared" si="24"/>
        <v>0</v>
      </c>
      <c r="AP69" s="7">
        <f t="shared" si="25"/>
        <v>13234.807380016498</v>
      </c>
      <c r="AQ69" s="7">
        <f t="shared" si="26"/>
        <v>0</v>
      </c>
      <c r="AR69" s="7">
        <f t="shared" si="29"/>
        <v>2048.918576375675</v>
      </c>
      <c r="AS69" s="7">
        <f t="shared" si="27"/>
        <v>0</v>
      </c>
    </row>
    <row r="70" spans="1:45" x14ac:dyDescent="0.2">
      <c r="A70">
        <f t="shared" si="17"/>
        <v>1550</v>
      </c>
      <c r="R70">
        <v>0</v>
      </c>
      <c r="T70">
        <v>0</v>
      </c>
      <c r="U70">
        <v>0</v>
      </c>
      <c r="V70">
        <v>0</v>
      </c>
      <c r="W70">
        <f t="shared" si="19"/>
        <v>0</v>
      </c>
      <c r="X70" s="4">
        <f t="shared" si="20"/>
        <v>0</v>
      </c>
      <c r="Y70" s="5">
        <f t="shared" si="28"/>
        <v>1.0000000000000002</v>
      </c>
      <c r="AK70">
        <f t="shared" si="18"/>
        <v>1550</v>
      </c>
      <c r="AL70" s="5">
        <f t="shared" si="21"/>
        <v>0</v>
      </c>
      <c r="AM70" s="6">
        <f t="shared" si="22"/>
        <v>0</v>
      </c>
      <c r="AN70" s="6">
        <f t="shared" si="23"/>
        <v>0</v>
      </c>
      <c r="AO70" s="6">
        <f t="shared" si="24"/>
        <v>0</v>
      </c>
      <c r="AP70" s="7">
        <f t="shared" si="25"/>
        <v>14204.631773047464</v>
      </c>
      <c r="AQ70" s="7">
        <f t="shared" si="26"/>
        <v>0</v>
      </c>
      <c r="AR70" s="7">
        <f t="shared" si="29"/>
        <v>2166.8855707090079</v>
      </c>
      <c r="AS70" s="7">
        <f t="shared" si="27"/>
        <v>0</v>
      </c>
    </row>
    <row r="71" spans="1:45" x14ac:dyDescent="0.2">
      <c r="A71">
        <f t="shared" si="17"/>
        <v>1600</v>
      </c>
      <c r="R71">
        <v>0</v>
      </c>
      <c r="T71">
        <v>0</v>
      </c>
      <c r="U71">
        <v>0</v>
      </c>
      <c r="V71">
        <v>0</v>
      </c>
      <c r="W71">
        <f t="shared" si="19"/>
        <v>0</v>
      </c>
      <c r="X71" s="4">
        <f t="shared" si="20"/>
        <v>0</v>
      </c>
      <c r="Y71" s="5">
        <f t="shared" si="28"/>
        <v>1.0000000000000002</v>
      </c>
      <c r="AK71">
        <f t="shared" si="18"/>
        <v>1600</v>
      </c>
      <c r="AL71" s="5">
        <f t="shared" si="21"/>
        <v>0</v>
      </c>
      <c r="AM71" s="6">
        <f t="shared" si="22"/>
        <v>0</v>
      </c>
      <c r="AN71" s="6">
        <f t="shared" si="23"/>
        <v>0</v>
      </c>
      <c r="AO71" s="6">
        <f t="shared" si="24"/>
        <v>0</v>
      </c>
      <c r="AP71" s="7">
        <f t="shared" si="25"/>
        <v>15211.32947303214</v>
      </c>
      <c r="AQ71" s="7">
        <f t="shared" si="26"/>
        <v>0</v>
      </c>
      <c r="AR71" s="7">
        <f t="shared" si="29"/>
        <v>2287.5749748648095</v>
      </c>
      <c r="AS71" s="7">
        <f t="shared" si="27"/>
        <v>0</v>
      </c>
    </row>
    <row r="72" spans="1:45" x14ac:dyDescent="0.2">
      <c r="A72">
        <f t="shared" si="17"/>
        <v>1650</v>
      </c>
      <c r="R72">
        <v>0</v>
      </c>
      <c r="T72">
        <v>0</v>
      </c>
      <c r="U72">
        <v>0</v>
      </c>
      <c r="V72">
        <v>0</v>
      </c>
      <c r="W72">
        <f t="shared" si="19"/>
        <v>0</v>
      </c>
      <c r="X72" s="4">
        <f t="shared" si="20"/>
        <v>0</v>
      </c>
      <c r="Y72" s="5">
        <f t="shared" si="28"/>
        <v>1.0000000000000002</v>
      </c>
      <c r="AK72">
        <f t="shared" si="18"/>
        <v>1650</v>
      </c>
      <c r="AL72" s="5">
        <f t="shared" si="21"/>
        <v>0</v>
      </c>
      <c r="AM72" s="6">
        <f t="shared" si="22"/>
        <v>0</v>
      </c>
      <c r="AN72" s="6">
        <f t="shared" si="23"/>
        <v>0</v>
      </c>
      <c r="AO72" s="6">
        <f t="shared" si="24"/>
        <v>0</v>
      </c>
      <c r="AP72" s="7">
        <f t="shared" si="25"/>
        <v>16255.084408662846</v>
      </c>
      <c r="AQ72" s="7">
        <f t="shared" si="26"/>
        <v>0</v>
      </c>
      <c r="AR72" s="7">
        <f t="shared" si="29"/>
        <v>2410.9615930866494</v>
      </c>
      <c r="AS72" s="7">
        <f t="shared" si="27"/>
        <v>0</v>
      </c>
    </row>
    <row r="73" spans="1:45" x14ac:dyDescent="0.2">
      <c r="A73">
        <f t="shared" si="17"/>
        <v>1700</v>
      </c>
      <c r="R73">
        <v>0</v>
      </c>
      <c r="T73">
        <v>0</v>
      </c>
      <c r="U73">
        <v>0</v>
      </c>
      <c r="V73">
        <v>0</v>
      </c>
      <c r="W73">
        <f t="shared" si="19"/>
        <v>0</v>
      </c>
      <c r="X73" s="4">
        <f t="shared" si="20"/>
        <v>0</v>
      </c>
      <c r="Y73" s="5">
        <f t="shared" si="28"/>
        <v>1.0000000000000002</v>
      </c>
      <c r="AK73">
        <f t="shared" si="18"/>
        <v>1700</v>
      </c>
      <c r="AL73" s="5">
        <f t="shared" si="21"/>
        <v>0</v>
      </c>
      <c r="AM73" s="6">
        <f t="shared" si="22"/>
        <v>0</v>
      </c>
      <c r="AN73" s="6">
        <f t="shared" si="23"/>
        <v>0</v>
      </c>
      <c r="AO73" s="6">
        <f t="shared" si="24"/>
        <v>0</v>
      </c>
      <c r="AP73" s="7">
        <f t="shared" si="25"/>
        <v>17336.075722334961</v>
      </c>
      <c r="AQ73" s="7">
        <f t="shared" si="26"/>
        <v>0</v>
      </c>
      <c r="AR73" s="7">
        <f t="shared" si="29"/>
        <v>2537.0212278666982</v>
      </c>
      <c r="AS73" s="7">
        <f t="shared" si="27"/>
        <v>0</v>
      </c>
    </row>
    <row r="74" spans="1:45" x14ac:dyDescent="0.2">
      <c r="A74">
        <f t="shared" si="17"/>
        <v>1750</v>
      </c>
      <c r="R74">
        <v>0</v>
      </c>
      <c r="T74">
        <v>0</v>
      </c>
      <c r="U74">
        <v>0</v>
      </c>
      <c r="V74">
        <v>0</v>
      </c>
      <c r="W74">
        <f t="shared" si="19"/>
        <v>0</v>
      </c>
      <c r="X74" s="4">
        <f t="shared" si="20"/>
        <v>0</v>
      </c>
      <c r="Y74" s="5">
        <f t="shared" si="28"/>
        <v>1.0000000000000002</v>
      </c>
      <c r="AK74">
        <f t="shared" si="18"/>
        <v>1750</v>
      </c>
      <c r="AL74" s="5">
        <f t="shared" si="21"/>
        <v>0</v>
      </c>
      <c r="AM74" s="6">
        <f t="shared" si="22"/>
        <v>0</v>
      </c>
      <c r="AN74" s="6">
        <f t="shared" si="23"/>
        <v>0</v>
      </c>
      <c r="AO74" s="6">
        <f t="shared" si="24"/>
        <v>0</v>
      </c>
      <c r="AP74" s="7">
        <f t="shared" si="25"/>
        <v>18454.478034306856</v>
      </c>
      <c r="AQ74" s="7">
        <f t="shared" si="26"/>
        <v>0</v>
      </c>
      <c r="AR74" s="7">
        <f t="shared" si="29"/>
        <v>2665.7306118747911</v>
      </c>
      <c r="AS74" s="7">
        <f t="shared" si="27"/>
        <v>0</v>
      </c>
    </row>
    <row r="75" spans="1:45" x14ac:dyDescent="0.2">
      <c r="A75">
        <f t="shared" si="17"/>
        <v>1800</v>
      </c>
      <c r="R75">
        <v>0</v>
      </c>
      <c r="T75">
        <v>0</v>
      </c>
      <c r="U75">
        <v>0</v>
      </c>
      <c r="V75">
        <v>0</v>
      </c>
      <c r="W75">
        <f t="shared" si="19"/>
        <v>0</v>
      </c>
      <c r="X75" s="4">
        <f t="shared" si="20"/>
        <v>0</v>
      </c>
      <c r="Y75" s="5">
        <f t="shared" si="28"/>
        <v>1.0000000000000002</v>
      </c>
      <c r="AK75">
        <f t="shared" si="18"/>
        <v>1800</v>
      </c>
      <c r="AL75" s="5">
        <f t="shared" si="21"/>
        <v>0</v>
      </c>
      <c r="AM75" s="6">
        <f t="shared" si="22"/>
        <v>0</v>
      </c>
      <c r="AN75" s="6">
        <f t="shared" si="23"/>
        <v>0</v>
      </c>
      <c r="AO75" s="6">
        <f t="shared" si="24"/>
        <v>0</v>
      </c>
      <c r="AP75" s="7">
        <f t="shared" si="25"/>
        <v>19610.461685020535</v>
      </c>
      <c r="AQ75" s="7">
        <f t="shared" si="26"/>
        <v>0</v>
      </c>
      <c r="AR75" s="7">
        <f t="shared" si="29"/>
        <v>2797.0673463624444</v>
      </c>
      <c r="AS75" s="7">
        <f t="shared" si="27"/>
        <v>0</v>
      </c>
    </row>
    <row r="76" spans="1:45" x14ac:dyDescent="0.2">
      <c r="A76">
        <f t="shared" si="17"/>
        <v>1850</v>
      </c>
      <c r="R76">
        <v>0</v>
      </c>
      <c r="T76">
        <v>0</v>
      </c>
      <c r="U76">
        <v>0</v>
      </c>
      <c r="V76">
        <v>0</v>
      </c>
      <c r="W76">
        <f t="shared" si="19"/>
        <v>0</v>
      </c>
      <c r="X76" s="4">
        <f t="shared" si="20"/>
        <v>0</v>
      </c>
      <c r="Y76" s="5">
        <f t="shared" si="28"/>
        <v>1.0000000000000002</v>
      </c>
      <c r="AK76">
        <f t="shared" si="18"/>
        <v>1850</v>
      </c>
      <c r="AL76" s="5">
        <f t="shared" si="21"/>
        <v>0</v>
      </c>
      <c r="AM76" s="6">
        <f t="shared" si="22"/>
        <v>0</v>
      </c>
      <c r="AN76" s="6">
        <f t="shared" si="23"/>
        <v>0</v>
      </c>
      <c r="AO76" s="6">
        <f t="shared" si="24"/>
        <v>0</v>
      </c>
      <c r="AP76" s="7">
        <f t="shared" si="25"/>
        <v>20804.192957954769</v>
      </c>
      <c r="AQ76" s="7">
        <f t="shared" si="26"/>
        <v>0</v>
      </c>
      <c r="AR76" s="7">
        <f t="shared" si="29"/>
        <v>2931.0098452612942</v>
      </c>
      <c r="AS76" s="7">
        <f t="shared" si="27"/>
        <v>0</v>
      </c>
    </row>
    <row r="77" spans="1:45" x14ac:dyDescent="0.2">
      <c r="A77">
        <f t="shared" si="17"/>
        <v>1900</v>
      </c>
      <c r="R77">
        <v>0</v>
      </c>
      <c r="T77">
        <v>0</v>
      </c>
      <c r="U77">
        <v>0</v>
      </c>
      <c r="V77">
        <v>0</v>
      </c>
      <c r="W77">
        <f t="shared" si="19"/>
        <v>0</v>
      </c>
      <c r="X77" s="4">
        <f t="shared" si="20"/>
        <v>0</v>
      </c>
      <c r="Y77" s="5">
        <f t="shared" si="28"/>
        <v>1.0000000000000002</v>
      </c>
      <c r="AK77">
        <f t="shared" si="18"/>
        <v>1900</v>
      </c>
      <c r="AL77" s="5">
        <f t="shared" si="21"/>
        <v>0</v>
      </c>
      <c r="AM77" s="6">
        <f t="shared" si="22"/>
        <v>0</v>
      </c>
      <c r="AN77" s="6">
        <f t="shared" si="23"/>
        <v>0</v>
      </c>
      <c r="AO77" s="6">
        <f t="shared" si="24"/>
        <v>0</v>
      </c>
      <c r="AP77" s="7">
        <f t="shared" si="25"/>
        <v>22035.834285066863</v>
      </c>
      <c r="AQ77" s="7">
        <f t="shared" si="26"/>
        <v>0</v>
      </c>
      <c r="AR77" s="7">
        <f t="shared" si="29"/>
        <v>3067.5372843083137</v>
      </c>
      <c r="AS77" s="7">
        <f t="shared" si="27"/>
        <v>0</v>
      </c>
    </row>
    <row r="78" spans="1:45" x14ac:dyDescent="0.2">
      <c r="A78">
        <f t="shared" si="17"/>
        <v>1950</v>
      </c>
      <c r="R78">
        <v>0</v>
      </c>
      <c r="T78">
        <v>0</v>
      </c>
      <c r="U78">
        <v>0</v>
      </c>
      <c r="V78">
        <v>0</v>
      </c>
      <c r="W78">
        <f t="shared" si="19"/>
        <v>0</v>
      </c>
      <c r="X78" s="4">
        <f t="shared" si="20"/>
        <v>0</v>
      </c>
      <c r="Y78" s="5">
        <f t="shared" si="28"/>
        <v>1.0000000000000002</v>
      </c>
      <c r="AK78">
        <f t="shared" si="18"/>
        <v>1950</v>
      </c>
      <c r="AL78" s="5">
        <f t="shared" si="21"/>
        <v>0</v>
      </c>
      <c r="AM78" s="6">
        <f t="shared" si="22"/>
        <v>0</v>
      </c>
      <c r="AN78" s="6">
        <f t="shared" si="23"/>
        <v>0</v>
      </c>
      <c r="AO78" s="6">
        <f t="shared" si="24"/>
        <v>0</v>
      </c>
      <c r="AP78" s="7">
        <f t="shared" si="25"/>
        <v>23305.544436613192</v>
      </c>
      <c r="AQ78" s="7">
        <f t="shared" si="26"/>
        <v>0</v>
      </c>
      <c r="AR78" s="7">
        <f t="shared" si="29"/>
        <v>3206.629554623973</v>
      </c>
      <c r="AS78" s="7">
        <f t="shared" si="27"/>
        <v>0</v>
      </c>
    </row>
    <row r="79" spans="1:45" x14ac:dyDescent="0.2">
      <c r="A79">
        <f t="shared" si="17"/>
        <v>2000</v>
      </c>
      <c r="R79">
        <v>0</v>
      </c>
      <c r="T79">
        <v>0</v>
      </c>
      <c r="U79">
        <v>0</v>
      </c>
      <c r="V79">
        <v>0</v>
      </c>
      <c r="W79">
        <f t="shared" si="19"/>
        <v>0</v>
      </c>
      <c r="X79" s="4">
        <f t="shared" si="20"/>
        <v>0</v>
      </c>
      <c r="Y79" s="5">
        <f t="shared" si="28"/>
        <v>1.0000000000000002</v>
      </c>
      <c r="AK79">
        <f t="shared" si="18"/>
        <v>2000</v>
      </c>
      <c r="AL79" s="5">
        <f t="shared" si="21"/>
        <v>0</v>
      </c>
      <c r="AM79" s="6">
        <f t="shared" si="22"/>
        <v>0</v>
      </c>
      <c r="AN79" s="6">
        <f t="shared" si="23"/>
        <v>0</v>
      </c>
      <c r="AO79" s="6">
        <f t="shared" si="24"/>
        <v>0</v>
      </c>
      <c r="AP79" s="7">
        <f t="shared" si="25"/>
        <v>24613.478696912985</v>
      </c>
      <c r="AQ79" s="7">
        <f t="shared" si="26"/>
        <v>0</v>
      </c>
      <c r="AR79" s="7">
        <f t="shared" si="29"/>
        <v>3348.2672202484891</v>
      </c>
      <c r="AS79" s="7">
        <f t="shared" si="27"/>
        <v>0</v>
      </c>
    </row>
    <row r="80" spans="1:45" x14ac:dyDescent="0.2">
      <c r="A80">
        <f t="shared" si="17"/>
        <v>2050</v>
      </c>
      <c r="R80">
        <v>0</v>
      </c>
      <c r="T80">
        <v>0</v>
      </c>
      <c r="U80">
        <v>0</v>
      </c>
      <c r="V80">
        <v>0</v>
      </c>
      <c r="W80">
        <f t="shared" si="19"/>
        <v>0</v>
      </c>
      <c r="X80" s="4">
        <f t="shared" si="20"/>
        <v>0</v>
      </c>
      <c r="Y80" s="5">
        <f t="shared" si="28"/>
        <v>1.0000000000000002</v>
      </c>
      <c r="AK80">
        <f t="shared" si="18"/>
        <v>2050</v>
      </c>
      <c r="AL80" s="5">
        <f t="shared" si="21"/>
        <v>0</v>
      </c>
      <c r="AM80" s="6">
        <f t="shared" si="22"/>
        <v>0</v>
      </c>
      <c r="AN80" s="6">
        <f t="shared" si="23"/>
        <v>0</v>
      </c>
      <c r="AO80" s="6">
        <f t="shared" si="24"/>
        <v>0</v>
      </c>
      <c r="AP80" s="7">
        <f t="shared" si="25"/>
        <v>25959.789027426155</v>
      </c>
      <c r="AQ80" s="7">
        <f t="shared" si="26"/>
        <v>0</v>
      </c>
      <c r="AR80" s="7">
        <f t="shared" si="29"/>
        <v>3492.43147920705</v>
      </c>
      <c r="AS80" s="7">
        <f t="shared" si="27"/>
        <v>0</v>
      </c>
    </row>
    <row r="81" spans="1:45" x14ac:dyDescent="0.2">
      <c r="A81">
        <f t="shared" si="17"/>
        <v>2100</v>
      </c>
      <c r="R81">
        <v>0</v>
      </c>
      <c r="T81">
        <v>0</v>
      </c>
      <c r="U81">
        <v>0</v>
      </c>
      <c r="V81">
        <v>0</v>
      </c>
      <c r="W81">
        <f t="shared" si="19"/>
        <v>0</v>
      </c>
      <c r="X81" s="4">
        <f t="shared" si="20"/>
        <v>0</v>
      </c>
      <c r="Y81" s="5">
        <f t="shared" si="28"/>
        <v>1.0000000000000002</v>
      </c>
      <c r="AK81">
        <f t="shared" si="18"/>
        <v>2100</v>
      </c>
      <c r="AL81" s="5">
        <f t="shared" si="21"/>
        <v>0</v>
      </c>
      <c r="AM81" s="6">
        <f t="shared" si="22"/>
        <v>0</v>
      </c>
      <c r="AN81" s="6">
        <f t="shared" si="23"/>
        <v>0</v>
      </c>
      <c r="AO81" s="6">
        <f t="shared" si="24"/>
        <v>0</v>
      </c>
      <c r="AP81" s="7">
        <f t="shared" si="25"/>
        <v>27344.624218352354</v>
      </c>
      <c r="AQ81" s="7">
        <f t="shared" si="26"/>
        <v>0</v>
      </c>
      <c r="AR81" s="7">
        <f t="shared" si="29"/>
        <v>3639.1041277311469</v>
      </c>
      <c r="AS81" s="7">
        <f t="shared" si="27"/>
        <v>0</v>
      </c>
    </row>
    <row r="82" spans="1:45" x14ac:dyDescent="0.2">
      <c r="A82">
        <f t="shared" si="17"/>
        <v>2150</v>
      </c>
      <c r="R82">
        <v>0</v>
      </c>
      <c r="T82">
        <v>0</v>
      </c>
      <c r="U82">
        <v>0</v>
      </c>
      <c r="V82">
        <v>0</v>
      </c>
      <c r="W82">
        <f t="shared" si="19"/>
        <v>0</v>
      </c>
      <c r="X82" s="4">
        <f t="shared" si="20"/>
        <v>0</v>
      </c>
      <c r="Y82" s="5">
        <f t="shared" si="28"/>
        <v>1.0000000000000002</v>
      </c>
      <c r="AK82">
        <f t="shared" si="18"/>
        <v>2150</v>
      </c>
      <c r="AL82" s="5">
        <f t="shared" si="21"/>
        <v>0</v>
      </c>
      <c r="AM82" s="6">
        <f t="shared" si="22"/>
        <v>0</v>
      </c>
      <c r="AN82" s="6">
        <f t="shared" si="23"/>
        <v>0</v>
      </c>
      <c r="AO82" s="6">
        <f t="shared" si="24"/>
        <v>0</v>
      </c>
      <c r="AP82" s="7">
        <f t="shared" si="25"/>
        <v>28768.130029818378</v>
      </c>
      <c r="AQ82" s="7">
        <f t="shared" si="26"/>
        <v>0</v>
      </c>
      <c r="AR82" s="7">
        <f t="shared" si="29"/>
        <v>3788.2675273104282</v>
      </c>
      <c r="AS82" s="7">
        <f t="shared" si="27"/>
        <v>0</v>
      </c>
    </row>
    <row r="83" spans="1:45" x14ac:dyDescent="0.2">
      <c r="A83">
        <f t="shared" si="17"/>
        <v>2200</v>
      </c>
      <c r="R83">
        <v>0</v>
      </c>
      <c r="T83">
        <v>0</v>
      </c>
      <c r="U83">
        <v>0</v>
      </c>
      <c r="V83">
        <v>0</v>
      </c>
      <c r="W83">
        <f t="shared" si="19"/>
        <v>0</v>
      </c>
      <c r="X83" s="4">
        <f t="shared" si="20"/>
        <v>0</v>
      </c>
      <c r="Y83" s="5">
        <f t="shared" si="28"/>
        <v>1.0000000000000002</v>
      </c>
      <c r="AK83">
        <f t="shared" si="18"/>
        <v>2200</v>
      </c>
      <c r="AL83" s="5">
        <f t="shared" si="21"/>
        <v>0</v>
      </c>
      <c r="AM83" s="6">
        <f t="shared" si="22"/>
        <v>0</v>
      </c>
      <c r="AN83" s="6">
        <f t="shared" si="23"/>
        <v>0</v>
      </c>
      <c r="AO83" s="6">
        <f t="shared" si="24"/>
        <v>0</v>
      </c>
      <c r="AP83" s="7">
        <f t="shared" si="25"/>
        <v>30230.449323596229</v>
      </c>
      <c r="AQ83" s="7">
        <f t="shared" si="26"/>
        <v>0</v>
      </c>
      <c r="AR83" s="7">
        <f t="shared" si="29"/>
        <v>3939.9045742899161</v>
      </c>
      <c r="AS83" s="7">
        <f t="shared" si="27"/>
        <v>0</v>
      </c>
    </row>
    <row r="84" spans="1:45" x14ac:dyDescent="0.2">
      <c r="A84">
        <f t="shared" si="17"/>
        <v>2250</v>
      </c>
      <c r="R84">
        <v>0</v>
      </c>
      <c r="T84">
        <v>0</v>
      </c>
      <c r="U84">
        <v>0</v>
      </c>
      <c r="V84">
        <v>0</v>
      </c>
      <c r="W84">
        <f t="shared" si="19"/>
        <v>0</v>
      </c>
      <c r="X84" s="4">
        <f t="shared" si="20"/>
        <v>0</v>
      </c>
      <c r="Y84" s="5">
        <f t="shared" si="28"/>
        <v>1.0000000000000002</v>
      </c>
      <c r="AK84">
        <f t="shared" si="18"/>
        <v>2250</v>
      </c>
      <c r="AL84" s="5">
        <f t="shared" si="21"/>
        <v>0</v>
      </c>
      <c r="AM84" s="6">
        <f t="shared" si="22"/>
        <v>0</v>
      </c>
      <c r="AN84" s="6">
        <f t="shared" si="23"/>
        <v>0</v>
      </c>
      <c r="AO84" s="6">
        <f t="shared" si="24"/>
        <v>0</v>
      </c>
      <c r="AP84" s="7">
        <f t="shared" si="25"/>
        <v>31731.722186191466</v>
      </c>
      <c r="AQ84" s="7">
        <f t="shared" si="26"/>
        <v>0</v>
      </c>
      <c r="AR84" s="7">
        <f t="shared" si="29"/>
        <v>4093.9986717621218</v>
      </c>
      <c r="AS84" s="7">
        <f t="shared" si="27"/>
        <v>0</v>
      </c>
    </row>
    <row r="85" spans="1:45" x14ac:dyDescent="0.2">
      <c r="A85">
        <f t="shared" si="17"/>
        <v>2300</v>
      </c>
      <c r="R85">
        <v>0</v>
      </c>
      <c r="T85">
        <v>0</v>
      </c>
      <c r="U85">
        <v>0</v>
      </c>
      <c r="V85">
        <v>0</v>
      </c>
      <c r="W85">
        <f t="shared" si="19"/>
        <v>0</v>
      </c>
      <c r="X85" s="4">
        <f t="shared" si="20"/>
        <v>0</v>
      </c>
      <c r="Y85" s="5">
        <f t="shared" si="28"/>
        <v>1.0000000000000002</v>
      </c>
      <c r="AK85">
        <f t="shared" si="18"/>
        <v>2300</v>
      </c>
      <c r="AL85" s="5">
        <f t="shared" si="21"/>
        <v>0</v>
      </c>
      <c r="AM85" s="6">
        <f t="shared" si="22"/>
        <v>0</v>
      </c>
      <c r="AN85" s="6">
        <f t="shared" si="23"/>
        <v>0</v>
      </c>
      <c r="AO85" s="6">
        <f t="shared" si="24"/>
        <v>0</v>
      </c>
      <c r="AP85" s="7">
        <f t="shared" si="25"/>
        <v>33272.086044049393</v>
      </c>
      <c r="AQ85" s="7">
        <f t="shared" si="26"/>
        <v>0</v>
      </c>
      <c r="AR85" s="7">
        <f t="shared" si="29"/>
        <v>4250.5337035332504</v>
      </c>
      <c r="AS85" s="7">
        <f t="shared" si="27"/>
        <v>0</v>
      </c>
    </row>
    <row r="86" spans="1:45" x14ac:dyDescent="0.2">
      <c r="A86">
        <f t="shared" si="17"/>
        <v>2350</v>
      </c>
      <c r="R86">
        <v>0</v>
      </c>
      <c r="T86">
        <v>0</v>
      </c>
      <c r="U86">
        <v>0</v>
      </c>
      <c r="V86">
        <v>0</v>
      </c>
      <c r="W86">
        <f t="shared" si="19"/>
        <v>0</v>
      </c>
      <c r="X86" s="4">
        <f t="shared" si="20"/>
        <v>0</v>
      </c>
      <c r="Y86" s="5">
        <f t="shared" si="28"/>
        <v>1.0000000000000002</v>
      </c>
      <c r="AK86">
        <f t="shared" si="18"/>
        <v>2350</v>
      </c>
      <c r="AL86" s="5">
        <f t="shared" si="21"/>
        <v>0</v>
      </c>
      <c r="AM86" s="6">
        <f t="shared" si="22"/>
        <v>0</v>
      </c>
      <c r="AN86" s="6">
        <f t="shared" si="23"/>
        <v>0</v>
      </c>
      <c r="AO86" s="6">
        <f t="shared" si="24"/>
        <v>0</v>
      </c>
      <c r="AP86" s="7">
        <f t="shared" si="25"/>
        <v>34851.675771544949</v>
      </c>
      <c r="AQ86" s="7">
        <f t="shared" si="26"/>
        <v>0</v>
      </c>
      <c r="AR86" s="7">
        <f t="shared" si="29"/>
        <v>4409.494009968299</v>
      </c>
      <c r="AS86" s="7">
        <f t="shared" si="27"/>
        <v>0</v>
      </c>
    </row>
    <row r="87" spans="1:45" x14ac:dyDescent="0.2">
      <c r="A87">
        <f t="shared" si="17"/>
        <v>2400</v>
      </c>
      <c r="R87">
        <v>0</v>
      </c>
      <c r="T87">
        <v>0</v>
      </c>
      <c r="U87">
        <v>0</v>
      </c>
      <c r="V87">
        <v>0</v>
      </c>
      <c r="W87">
        <f t="shared" si="19"/>
        <v>0</v>
      </c>
      <c r="X87" s="4">
        <f t="shared" si="20"/>
        <v>0</v>
      </c>
      <c r="Y87" s="5">
        <f t="shared" si="28"/>
        <v>1.0000000000000002</v>
      </c>
      <c r="AK87">
        <f t="shared" si="18"/>
        <v>2400</v>
      </c>
      <c r="AL87" s="5">
        <f t="shared" si="21"/>
        <v>0</v>
      </c>
      <c r="AM87" s="6">
        <f t="shared" si="22"/>
        <v>0</v>
      </c>
      <c r="AN87" s="6">
        <f t="shared" si="23"/>
        <v>0</v>
      </c>
      <c r="AO87" s="6">
        <f t="shared" si="24"/>
        <v>0</v>
      </c>
      <c r="AP87" s="7">
        <f t="shared" si="25"/>
        <v>36470.623792356339</v>
      </c>
      <c r="AQ87" s="7">
        <f t="shared" si="26"/>
        <v>0</v>
      </c>
      <c r="AR87" s="7">
        <f t="shared" si="29"/>
        <v>4570.864365542081</v>
      </c>
      <c r="AS87" s="7">
        <f t="shared" si="27"/>
        <v>0</v>
      </c>
    </row>
    <row r="88" spans="1:45" x14ac:dyDescent="0.2">
      <c r="A88">
        <f t="shared" si="17"/>
        <v>2450</v>
      </c>
      <c r="R88">
        <v>0</v>
      </c>
      <c r="T88">
        <v>0</v>
      </c>
      <c r="U88">
        <v>0</v>
      </c>
      <c r="V88">
        <v>0</v>
      </c>
      <c r="W88">
        <f t="shared" si="19"/>
        <v>0</v>
      </c>
      <c r="X88" s="4">
        <f t="shared" si="20"/>
        <v>0</v>
      </c>
      <c r="Y88" s="5">
        <f t="shared" si="28"/>
        <v>1.0000000000000002</v>
      </c>
      <c r="AK88">
        <f t="shared" si="18"/>
        <v>2450</v>
      </c>
      <c r="AL88" s="5">
        <f t="shared" si="21"/>
        <v>0</v>
      </c>
      <c r="AM88" s="6">
        <f t="shared" si="22"/>
        <v>0</v>
      </c>
      <c r="AN88" s="6">
        <f t="shared" si="23"/>
        <v>0</v>
      </c>
      <c r="AO88" s="6">
        <f t="shared" si="24"/>
        <v>0</v>
      </c>
      <c r="AP88" s="7">
        <f t="shared" si="25"/>
        <v>38129.060174756363</v>
      </c>
      <c r="AQ88" s="7">
        <f t="shared" si="26"/>
        <v>0</v>
      </c>
      <c r="AR88" s="7">
        <f t="shared" si="29"/>
        <v>4734.629957942333</v>
      </c>
      <c r="AS88" s="7">
        <f t="shared" si="27"/>
        <v>0</v>
      </c>
    </row>
    <row r="89" spans="1:45" x14ac:dyDescent="0.2">
      <c r="A89">
        <f t="shared" si="17"/>
        <v>2500</v>
      </c>
      <c r="R89">
        <v>0</v>
      </c>
      <c r="T89">
        <v>0</v>
      </c>
      <c r="U89">
        <v>0</v>
      </c>
      <c r="V89">
        <v>0</v>
      </c>
      <c r="W89">
        <f t="shared" si="19"/>
        <v>0</v>
      </c>
      <c r="X89" s="4">
        <f t="shared" si="20"/>
        <v>0</v>
      </c>
      <c r="Y89" s="5">
        <f t="shared" si="28"/>
        <v>1.0000000000000002</v>
      </c>
      <c r="AK89">
        <f t="shared" si="18"/>
        <v>2500</v>
      </c>
      <c r="AL89" s="5">
        <f t="shared" si="21"/>
        <v>0</v>
      </c>
      <c r="AM89" s="6">
        <f t="shared" si="22"/>
        <v>0</v>
      </c>
      <c r="AN89" s="6">
        <f t="shared" si="23"/>
        <v>0</v>
      </c>
      <c r="AO89" s="6">
        <f t="shared" si="24"/>
        <v>0</v>
      </c>
      <c r="AP89" s="7">
        <f t="shared" si="25"/>
        <v>39827.112721307014</v>
      </c>
      <c r="AQ89" s="7">
        <f t="shared" si="26"/>
        <v>0</v>
      </c>
      <c r="AR89" s="7">
        <f t="shared" si="29"/>
        <v>4900.7763685879108</v>
      </c>
      <c r="AS89" s="7">
        <f t="shared" si="27"/>
        <v>0</v>
      </c>
    </row>
    <row r="90" spans="1:45" x14ac:dyDescent="0.2">
      <c r="A90">
        <f t="shared" si="17"/>
        <v>2550</v>
      </c>
      <c r="R90">
        <v>0</v>
      </c>
      <c r="T90">
        <v>0</v>
      </c>
      <c r="U90">
        <v>0</v>
      </c>
      <c r="V90">
        <v>0</v>
      </c>
      <c r="W90">
        <f t="shared" si="19"/>
        <v>0</v>
      </c>
      <c r="X90" s="4">
        <f t="shared" si="20"/>
        <v>0</v>
      </c>
      <c r="Y90" s="5">
        <f t="shared" si="28"/>
        <v>1.0000000000000002</v>
      </c>
      <c r="AK90">
        <f t="shared" si="18"/>
        <v>2550</v>
      </c>
      <c r="AL90" s="5">
        <f t="shared" si="21"/>
        <v>0</v>
      </c>
      <c r="AM90" s="6">
        <f t="shared" si="22"/>
        <v>0</v>
      </c>
      <c r="AN90" s="6">
        <f t="shared" si="23"/>
        <v>0</v>
      </c>
      <c r="AO90" s="6">
        <f t="shared" si="24"/>
        <v>0</v>
      </c>
      <c r="AP90" s="7">
        <f t="shared" si="25"/>
        <v>41564.907053390431</v>
      </c>
      <c r="AQ90" s="7">
        <f t="shared" si="26"/>
        <v>0</v>
      </c>
      <c r="AR90" s="7">
        <f t="shared" si="29"/>
        <v>5069.2895544396424</v>
      </c>
      <c r="AS90" s="7">
        <f t="shared" si="27"/>
        <v>0</v>
      </c>
    </row>
    <row r="91" spans="1:45" x14ac:dyDescent="0.2">
      <c r="A91">
        <f t="shared" si="17"/>
        <v>2600</v>
      </c>
      <c r="R91">
        <v>0</v>
      </c>
      <c r="T91">
        <v>0</v>
      </c>
      <c r="U91">
        <v>0</v>
      </c>
      <c r="V91">
        <v>0</v>
      </c>
      <c r="W91">
        <f t="shared" si="19"/>
        <v>0</v>
      </c>
      <c r="X91" s="4">
        <f t="shared" si="20"/>
        <v>0</v>
      </c>
      <c r="Y91" s="5">
        <f t="shared" si="28"/>
        <v>1.0000000000000002</v>
      </c>
      <c r="AK91">
        <f t="shared" si="18"/>
        <v>2600</v>
      </c>
      <c r="AL91" s="5">
        <f t="shared" si="21"/>
        <v>0</v>
      </c>
      <c r="AM91" s="6">
        <f t="shared" si="22"/>
        <v>0</v>
      </c>
      <c r="AN91" s="6">
        <f t="shared" si="23"/>
        <v>0</v>
      </c>
      <c r="AO91" s="6">
        <f t="shared" si="24"/>
        <v>0</v>
      </c>
      <c r="AP91" s="7">
        <f t="shared" si="25"/>
        <v>43342.566690972322</v>
      </c>
      <c r="AQ91" s="7">
        <f t="shared" si="26"/>
        <v>0</v>
      </c>
      <c r="AR91" s="7">
        <f t="shared" si="29"/>
        <v>5240.1558309942648</v>
      </c>
      <c r="AS91" s="7">
        <f t="shared" si="27"/>
        <v>0</v>
      </c>
    </row>
    <row r="92" spans="1:45" x14ac:dyDescent="0.2">
      <c r="A92">
        <f t="shared" si="17"/>
        <v>2650</v>
      </c>
      <c r="R92">
        <v>0</v>
      </c>
      <c r="T92">
        <v>0</v>
      </c>
      <c r="U92">
        <v>0</v>
      </c>
      <c r="V92">
        <v>0</v>
      </c>
      <c r="W92">
        <f t="shared" si="19"/>
        <v>0</v>
      </c>
      <c r="X92" s="4">
        <f t="shared" si="20"/>
        <v>0</v>
      </c>
      <c r="Y92" s="5">
        <f t="shared" si="28"/>
        <v>1.0000000000000002</v>
      </c>
      <c r="AK92">
        <f t="shared" si="18"/>
        <v>2650</v>
      </c>
      <c r="AL92" s="5">
        <f t="shared" si="21"/>
        <v>0</v>
      </c>
      <c r="AM92" s="6">
        <f t="shared" si="22"/>
        <v>0</v>
      </c>
      <c r="AN92" s="6">
        <f t="shared" si="23"/>
        <v>0</v>
      </c>
      <c r="AO92" s="6">
        <f t="shared" si="24"/>
        <v>0</v>
      </c>
      <c r="AP92" s="7">
        <f t="shared" si="25"/>
        <v>45160.213127952273</v>
      </c>
      <c r="AQ92" s="7">
        <f t="shared" si="26"/>
        <v>0</v>
      </c>
      <c r="AR92" s="7">
        <f t="shared" si="29"/>
        <v>5413.3618563628979</v>
      </c>
      <c r="AS92" s="7">
        <f t="shared" si="27"/>
        <v>0</v>
      </c>
    </row>
    <row r="93" spans="1:45" x14ac:dyDescent="0.2">
      <c r="A93">
        <f t="shared" si="17"/>
        <v>2700</v>
      </c>
      <c r="R93">
        <v>0</v>
      </c>
      <c r="T93">
        <v>0</v>
      </c>
      <c r="U93">
        <v>0</v>
      </c>
      <c r="V93">
        <v>0</v>
      </c>
      <c r="W93">
        <f t="shared" si="19"/>
        <v>0</v>
      </c>
      <c r="X93" s="4">
        <f t="shared" si="20"/>
        <v>0</v>
      </c>
      <c r="Y93" s="5">
        <f t="shared" si="28"/>
        <v>1.0000000000000002</v>
      </c>
      <c r="AK93">
        <f t="shared" si="18"/>
        <v>2700</v>
      </c>
      <c r="AL93" s="5">
        <f t="shared" si="21"/>
        <v>0</v>
      </c>
      <c r="AM93" s="6">
        <f t="shared" si="22"/>
        <v>0</v>
      </c>
      <c r="AN93" s="6">
        <f t="shared" si="23"/>
        <v>0</v>
      </c>
      <c r="AO93" s="6">
        <f t="shared" si="24"/>
        <v>0</v>
      </c>
      <c r="AP93" s="7">
        <f t="shared" si="25"/>
        <v>47017.965903425793</v>
      </c>
      <c r="AQ93" s="7">
        <f t="shared" si="26"/>
        <v>0</v>
      </c>
      <c r="AR93" s="7">
        <f t="shared" si="29"/>
        <v>5588.8946163458486</v>
      </c>
      <c r="AS93" s="7">
        <f t="shared" si="27"/>
        <v>0</v>
      </c>
    </row>
    <row r="94" spans="1:45" x14ac:dyDescent="0.2">
      <c r="A94">
        <f t="shared" si="17"/>
        <v>2750</v>
      </c>
      <c r="R94">
        <v>0</v>
      </c>
      <c r="T94">
        <v>0</v>
      </c>
      <c r="U94">
        <v>0</v>
      </c>
      <c r="V94">
        <v>0</v>
      </c>
      <c r="W94">
        <f t="shared" si="19"/>
        <v>0</v>
      </c>
      <c r="X94" s="4">
        <f t="shared" si="20"/>
        <v>0</v>
      </c>
      <c r="Y94" s="5">
        <f t="shared" si="28"/>
        <v>1.0000000000000002</v>
      </c>
      <c r="AK94">
        <f t="shared" si="18"/>
        <v>2750</v>
      </c>
      <c r="AL94" s="5">
        <f t="shared" si="21"/>
        <v>0</v>
      </c>
      <c r="AM94" s="6">
        <f t="shared" si="22"/>
        <v>0</v>
      </c>
      <c r="AN94" s="6">
        <f t="shared" si="23"/>
        <v>0</v>
      </c>
      <c r="AO94" s="6">
        <f t="shared" si="24"/>
        <v>0</v>
      </c>
      <c r="AP94" s="7">
        <f t="shared" si="25"/>
        <v>48915.942669153475</v>
      </c>
      <c r="AQ94" s="7">
        <f t="shared" si="26"/>
        <v>0</v>
      </c>
      <c r="AR94" s="7">
        <f t="shared" si="29"/>
        <v>5766.741410423756</v>
      </c>
      <c r="AS94" s="7">
        <f t="shared" si="27"/>
        <v>0</v>
      </c>
    </row>
    <row r="95" spans="1:45" x14ac:dyDescent="0.2">
      <c r="A95">
        <f t="shared" si="17"/>
        <v>2800</v>
      </c>
      <c r="R95">
        <v>0</v>
      </c>
      <c r="T95">
        <v>0</v>
      </c>
      <c r="U95">
        <v>0</v>
      </c>
      <c r="V95">
        <v>0</v>
      </c>
      <c r="W95">
        <f t="shared" si="19"/>
        <v>0</v>
      </c>
      <c r="X95" s="4">
        <f t="shared" si="20"/>
        <v>0</v>
      </c>
      <c r="Y95" s="5">
        <f t="shared" si="28"/>
        <v>1.0000000000000002</v>
      </c>
      <c r="AK95">
        <f t="shared" si="18"/>
        <v>2800</v>
      </c>
      <c r="AL95" s="5">
        <f t="shared" si="21"/>
        <v>0</v>
      </c>
      <c r="AM95" s="6">
        <f t="shared" si="22"/>
        <v>0</v>
      </c>
      <c r="AN95" s="6">
        <f t="shared" si="23"/>
        <v>0</v>
      </c>
      <c r="AO95" s="6">
        <f t="shared" si="24"/>
        <v>0</v>
      </c>
      <c r="AP95" s="7">
        <f t="shared" si="25"/>
        <v>50854.259253501128</v>
      </c>
      <c r="AQ95" s="7">
        <f t="shared" si="26"/>
        <v>0</v>
      </c>
      <c r="AR95" s="7">
        <f t="shared" si="29"/>
        <v>5946.8898385931134</v>
      </c>
      <c r="AS95" s="7">
        <f t="shared" si="27"/>
        <v>0</v>
      </c>
    </row>
    <row r="96" spans="1:45" x14ac:dyDescent="0.2">
      <c r="A96">
        <f t="shared" si="17"/>
        <v>2850</v>
      </c>
      <c r="R96">
        <v>0</v>
      </c>
      <c r="T96">
        <v>0</v>
      </c>
      <c r="U96">
        <v>0</v>
      </c>
      <c r="V96">
        <v>0</v>
      </c>
      <c r="W96">
        <f t="shared" si="19"/>
        <v>0</v>
      </c>
      <c r="X96" s="4">
        <f t="shared" si="20"/>
        <v>0</v>
      </c>
      <c r="Y96" s="5">
        <f t="shared" si="28"/>
        <v>1.0000000000000002</v>
      </c>
      <c r="AK96">
        <f t="shared" si="18"/>
        <v>2850</v>
      </c>
      <c r="AL96" s="5">
        <f t="shared" si="21"/>
        <v>0</v>
      </c>
      <c r="AM96" s="6">
        <f t="shared" si="22"/>
        <v>0</v>
      </c>
      <c r="AN96" s="6">
        <f t="shared" si="23"/>
        <v>0</v>
      </c>
      <c r="AO96" s="6">
        <f t="shared" si="24"/>
        <v>0</v>
      </c>
      <c r="AP96" s="7">
        <f t="shared" si="25"/>
        <v>52833.029722101113</v>
      </c>
      <c r="AQ96" s="7">
        <f t="shared" si="26"/>
        <v>0</v>
      </c>
      <c r="AR96" s="7">
        <f t="shared" si="29"/>
        <v>6129.3277889810806</v>
      </c>
      <c r="AS96" s="7">
        <f t="shared" si="27"/>
        <v>0</v>
      </c>
    </row>
    <row r="97" spans="1:45" x14ac:dyDescent="0.2">
      <c r="A97">
        <f t="shared" si="17"/>
        <v>2900</v>
      </c>
      <c r="R97">
        <v>0</v>
      </c>
      <c r="T97">
        <v>0</v>
      </c>
      <c r="U97">
        <v>0</v>
      </c>
      <c r="V97">
        <v>0</v>
      </c>
      <c r="W97">
        <f t="shared" si="19"/>
        <v>0</v>
      </c>
      <c r="X97" s="4">
        <f t="shared" si="20"/>
        <v>0</v>
      </c>
      <c r="Y97" s="5">
        <f t="shared" si="28"/>
        <v>1.0000000000000002</v>
      </c>
      <c r="AK97">
        <f t="shared" si="18"/>
        <v>2900</v>
      </c>
      <c r="AL97" s="5">
        <f t="shared" si="21"/>
        <v>0</v>
      </c>
      <c r="AM97" s="6">
        <f t="shared" si="22"/>
        <v>0</v>
      </c>
      <c r="AN97" s="6">
        <f t="shared" si="23"/>
        <v>0</v>
      </c>
      <c r="AO97" s="6">
        <f t="shared" si="24"/>
        <v>0</v>
      </c>
      <c r="AP97" s="7">
        <f t="shared" si="25"/>
        <v>54852.366435454853</v>
      </c>
      <c r="AQ97" s="7">
        <f t="shared" si="26"/>
        <v>0</v>
      </c>
      <c r="AR97" s="7">
        <f t="shared" si="29"/>
        <v>6314.0434261805021</v>
      </c>
      <c r="AS97" s="7">
        <f t="shared" si="27"/>
        <v>0</v>
      </c>
    </row>
    <row r="98" spans="1:45" x14ac:dyDescent="0.2">
      <c r="A98">
        <f t="shared" si="17"/>
        <v>2950</v>
      </c>
      <c r="R98">
        <v>0</v>
      </c>
      <c r="T98">
        <v>0</v>
      </c>
      <c r="U98">
        <v>0</v>
      </c>
      <c r="V98">
        <v>0</v>
      </c>
      <c r="W98">
        <f t="shared" si="19"/>
        <v>0</v>
      </c>
      <c r="X98" s="4">
        <f t="shared" si="20"/>
        <v>0</v>
      </c>
      <c r="Y98" s="5">
        <f t="shared" si="28"/>
        <v>1.0000000000000002</v>
      </c>
      <c r="AK98">
        <f t="shared" si="18"/>
        <v>2950</v>
      </c>
      <c r="AL98" s="5">
        <f t="shared" si="21"/>
        <v>0</v>
      </c>
      <c r="AM98" s="6">
        <f t="shared" si="22"/>
        <v>0</v>
      </c>
      <c r="AN98" s="6">
        <f t="shared" si="23"/>
        <v>0</v>
      </c>
      <c r="AO98" s="6">
        <f t="shared" si="24"/>
        <v>0</v>
      </c>
      <c r="AP98" s="7">
        <f t="shared" si="25"/>
        <v>56912.38010368184</v>
      </c>
      <c r="AQ98" s="7">
        <f t="shared" si="26"/>
        <v>0</v>
      </c>
      <c r="AR98" s="7">
        <f t="shared" si="29"/>
        <v>6501.0251802513076</v>
      </c>
      <c r="AS98" s="7">
        <f t="shared" si="27"/>
        <v>0</v>
      </c>
    </row>
    <row r="99" spans="1:45" x14ac:dyDescent="0.2">
      <c r="A99">
        <f t="shared" si="17"/>
        <v>3000</v>
      </c>
      <c r="R99">
        <v>0</v>
      </c>
      <c r="T99">
        <v>0</v>
      </c>
      <c r="U99">
        <v>0</v>
      </c>
      <c r="V99">
        <v>0</v>
      </c>
      <c r="W99">
        <f t="shared" si="19"/>
        <v>0</v>
      </c>
      <c r="X99" s="4">
        <f t="shared" si="20"/>
        <v>0</v>
      </c>
      <c r="Y99" s="5">
        <f t="shared" si="28"/>
        <v>1.0000000000000002</v>
      </c>
      <c r="AK99">
        <f t="shared" si="18"/>
        <v>3000</v>
      </c>
      <c r="AL99" s="5">
        <f t="shared" si="21"/>
        <v>0</v>
      </c>
      <c r="AM99" s="6">
        <f t="shared" si="22"/>
        <v>0</v>
      </c>
      <c r="AN99" s="6">
        <f t="shared" si="23"/>
        <v>0</v>
      </c>
      <c r="AO99" s="6">
        <f t="shared" si="24"/>
        <v>0</v>
      </c>
      <c r="AP99" s="7">
        <f t="shared" si="25"/>
        <v>59013.179838603086</v>
      </c>
      <c r="AQ99" s="7">
        <f t="shared" si="26"/>
        <v>0</v>
      </c>
      <c r="AR99" s="7">
        <f t="shared" si="29"/>
        <v>6690.2617363397612</v>
      </c>
      <c r="AS99" s="7">
        <f t="shared" si="27"/>
        <v>0</v>
      </c>
    </row>
    <row r="100" spans="1:45" x14ac:dyDescent="0.2">
      <c r="A100">
        <f>A99+100</f>
        <v>3100</v>
      </c>
      <c r="R100">
        <v>0</v>
      </c>
      <c r="T100">
        <v>0</v>
      </c>
      <c r="U100">
        <v>0</v>
      </c>
      <c r="V100">
        <v>0</v>
      </c>
      <c r="W100">
        <f t="shared" si="19"/>
        <v>0</v>
      </c>
      <c r="X100" s="4">
        <f t="shared" si="20"/>
        <v>0</v>
      </c>
      <c r="Y100" s="5">
        <f t="shared" si="28"/>
        <v>1.0000000000000002</v>
      </c>
      <c r="AK100">
        <f>AK99+100</f>
        <v>3100</v>
      </c>
      <c r="AL100" s="5">
        <f t="shared" si="21"/>
        <v>0</v>
      </c>
      <c r="AM100" s="6">
        <f t="shared" si="22"/>
        <v>0</v>
      </c>
      <c r="AN100" s="6">
        <f t="shared" si="23"/>
        <v>0</v>
      </c>
      <c r="AO100" s="6">
        <f t="shared" si="24"/>
        <v>0</v>
      </c>
      <c r="AP100" s="7">
        <f t="shared" si="25"/>
        <v>63337.566259535684</v>
      </c>
      <c r="AQ100" s="7">
        <f t="shared" si="26"/>
        <v>0</v>
      </c>
      <c r="AR100" s="7">
        <f t="shared" si="29"/>
        <v>7075.4552122734758</v>
      </c>
      <c r="AS100" s="7">
        <f t="shared" si="27"/>
        <v>0</v>
      </c>
    </row>
    <row r="101" spans="1:45" x14ac:dyDescent="0.2">
      <c r="A101">
        <f t="shared" ref="A101:A132" si="30">A100+100</f>
        <v>3200</v>
      </c>
      <c r="R101">
        <v>0</v>
      </c>
      <c r="T101">
        <v>0</v>
      </c>
      <c r="U101">
        <v>0</v>
      </c>
      <c r="V101">
        <v>0</v>
      </c>
      <c r="W101">
        <f t="shared" si="19"/>
        <v>0</v>
      </c>
      <c r="X101" s="4">
        <f t="shared" si="20"/>
        <v>0</v>
      </c>
      <c r="Y101" s="5">
        <f t="shared" si="28"/>
        <v>1.0000000000000002</v>
      </c>
      <c r="AK101">
        <f t="shared" ref="AK101:AK132" si="31">AK100+100</f>
        <v>3200</v>
      </c>
      <c r="AL101" s="5">
        <f t="shared" si="21"/>
        <v>0</v>
      </c>
      <c r="AM101" s="6">
        <f t="shared" si="22"/>
        <v>0</v>
      </c>
      <c r="AN101" s="6">
        <f t="shared" si="23"/>
        <v>0</v>
      </c>
      <c r="AO101" s="6">
        <f t="shared" si="24"/>
        <v>0</v>
      </c>
      <c r="AP101" s="7">
        <f t="shared" si="25"/>
        <v>67826.368454119118</v>
      </c>
      <c r="AQ101" s="7">
        <f t="shared" si="26"/>
        <v>0</v>
      </c>
      <c r="AR101" s="7">
        <f t="shared" si="29"/>
        <v>7469.5380772126709</v>
      </c>
      <c r="AS101" s="7">
        <f t="shared" si="27"/>
        <v>0</v>
      </c>
    </row>
    <row r="102" spans="1:45" x14ac:dyDescent="0.2">
      <c r="A102">
        <f t="shared" si="30"/>
        <v>3300</v>
      </c>
      <c r="R102">
        <v>0</v>
      </c>
      <c r="T102">
        <v>0</v>
      </c>
      <c r="U102">
        <v>0</v>
      </c>
      <c r="V102">
        <v>0</v>
      </c>
      <c r="W102">
        <f t="shared" si="19"/>
        <v>0</v>
      </c>
      <c r="X102" s="4">
        <f t="shared" si="20"/>
        <v>0</v>
      </c>
      <c r="Y102" s="5">
        <f t="shared" si="28"/>
        <v>1.0000000000000002</v>
      </c>
      <c r="AK102">
        <f t="shared" si="31"/>
        <v>3300</v>
      </c>
      <c r="AL102" s="5">
        <f t="shared" si="21"/>
        <v>0</v>
      </c>
      <c r="AM102" s="6">
        <f t="shared" si="22"/>
        <v>0</v>
      </c>
      <c r="AN102" s="6">
        <f t="shared" si="23"/>
        <v>0</v>
      </c>
      <c r="AO102" s="6">
        <f t="shared" si="24"/>
        <v>0</v>
      </c>
      <c r="AP102" s="7">
        <f t="shared" si="25"/>
        <v>72480.406548908868</v>
      </c>
      <c r="AQ102" s="7">
        <f t="shared" si="26"/>
        <v>0</v>
      </c>
      <c r="AR102" s="7">
        <f t="shared" si="29"/>
        <v>7872.4280603403149</v>
      </c>
      <c r="AS102" s="7">
        <f t="shared" si="27"/>
        <v>0</v>
      </c>
    </row>
    <row r="103" spans="1:45" x14ac:dyDescent="0.2">
      <c r="A103">
        <f t="shared" si="30"/>
        <v>3400</v>
      </c>
      <c r="R103">
        <v>0</v>
      </c>
      <c r="T103">
        <v>0</v>
      </c>
      <c r="U103">
        <v>0</v>
      </c>
      <c r="V103">
        <v>0</v>
      </c>
      <c r="W103">
        <f t="shared" si="19"/>
        <v>0</v>
      </c>
      <c r="X103" s="4">
        <f t="shared" si="20"/>
        <v>0</v>
      </c>
      <c r="Y103" s="5">
        <f t="shared" si="28"/>
        <v>1.0000000000000002</v>
      </c>
      <c r="AK103">
        <f t="shared" si="31"/>
        <v>3400</v>
      </c>
      <c r="AL103" s="5">
        <f t="shared" si="21"/>
        <v>0</v>
      </c>
      <c r="AM103" s="6">
        <f t="shared" si="22"/>
        <v>0</v>
      </c>
      <c r="AN103" s="6">
        <f t="shared" si="23"/>
        <v>0</v>
      </c>
      <c r="AO103" s="6">
        <f t="shared" si="24"/>
        <v>0</v>
      </c>
      <c r="AP103" s="7">
        <f t="shared" si="25"/>
        <v>77300.47932866239</v>
      </c>
      <c r="AQ103" s="7">
        <f t="shared" si="26"/>
        <v>0</v>
      </c>
      <c r="AR103" s="7">
        <f t="shared" si="29"/>
        <v>8284.0461503855349</v>
      </c>
      <c r="AS103" s="7">
        <f t="shared" si="27"/>
        <v>0</v>
      </c>
    </row>
    <row r="104" spans="1:45" x14ac:dyDescent="0.2">
      <c r="A104">
        <f t="shared" si="30"/>
        <v>3500</v>
      </c>
      <c r="R104">
        <v>0</v>
      </c>
      <c r="T104">
        <v>0</v>
      </c>
      <c r="U104">
        <v>0</v>
      </c>
      <c r="V104">
        <v>0</v>
      </c>
      <c r="W104">
        <f t="shared" si="19"/>
        <v>0</v>
      </c>
      <c r="X104" s="4">
        <f t="shared" si="20"/>
        <v>0</v>
      </c>
      <c r="Y104" s="5">
        <f t="shared" si="28"/>
        <v>1.0000000000000002</v>
      </c>
      <c r="AK104">
        <f t="shared" si="31"/>
        <v>3500</v>
      </c>
      <c r="AL104" s="5">
        <f t="shared" si="21"/>
        <v>0</v>
      </c>
      <c r="AM104" s="6">
        <f t="shared" si="22"/>
        <v>0</v>
      </c>
      <c r="AN104" s="6">
        <f t="shared" si="23"/>
        <v>0</v>
      </c>
      <c r="AO104" s="6">
        <f t="shared" si="24"/>
        <v>0</v>
      </c>
      <c r="AP104" s="7">
        <f t="shared" si="25"/>
        <v>82287.365414209984</v>
      </c>
      <c r="AQ104" s="7">
        <f t="shared" si="26"/>
        <v>0</v>
      </c>
      <c r="AR104" s="7">
        <f t="shared" si="29"/>
        <v>8704.3163733537913</v>
      </c>
      <c r="AS104" s="7">
        <f t="shared" si="27"/>
        <v>0</v>
      </c>
    </row>
    <row r="105" spans="1:45" x14ac:dyDescent="0.2">
      <c r="A105">
        <f t="shared" si="30"/>
        <v>3600</v>
      </c>
      <c r="R105">
        <v>0</v>
      </c>
      <c r="T105">
        <v>0</v>
      </c>
      <c r="U105">
        <v>0</v>
      </c>
      <c r="V105">
        <v>0</v>
      </c>
      <c r="W105">
        <f t="shared" si="19"/>
        <v>0</v>
      </c>
      <c r="X105" s="4">
        <f t="shared" si="20"/>
        <v>0</v>
      </c>
      <c r="Y105" s="5">
        <f t="shared" si="28"/>
        <v>1.0000000000000002</v>
      </c>
      <c r="AK105">
        <f t="shared" si="31"/>
        <v>3600</v>
      </c>
      <c r="AL105" s="5">
        <f t="shared" si="21"/>
        <v>0</v>
      </c>
      <c r="AM105" s="6">
        <f t="shared" si="22"/>
        <v>0</v>
      </c>
      <c r="AN105" s="6">
        <f t="shared" si="23"/>
        <v>0</v>
      </c>
      <c r="AO105" s="6">
        <f t="shared" si="24"/>
        <v>0</v>
      </c>
      <c r="AP105" s="7">
        <f t="shared" si="25"/>
        <v>87441.824342948108</v>
      </c>
      <c r="AQ105" s="7">
        <f t="shared" si="26"/>
        <v>0</v>
      </c>
      <c r="AR105" s="7">
        <f t="shared" si="29"/>
        <v>9133.1655913997402</v>
      </c>
      <c r="AS105" s="7">
        <f t="shared" si="27"/>
        <v>0</v>
      </c>
    </row>
    <row r="106" spans="1:45" x14ac:dyDescent="0.2">
      <c r="A106">
        <f t="shared" si="30"/>
        <v>3700</v>
      </c>
      <c r="R106">
        <v>0</v>
      </c>
      <c r="T106">
        <v>0</v>
      </c>
      <c r="U106">
        <v>0</v>
      </c>
      <c r="V106">
        <v>0</v>
      </c>
      <c r="W106">
        <f t="shared" si="19"/>
        <v>0</v>
      </c>
      <c r="X106" s="4">
        <f t="shared" si="20"/>
        <v>0</v>
      </c>
      <c r="Y106" s="5">
        <f t="shared" si="28"/>
        <v>1.0000000000000002</v>
      </c>
      <c r="AK106">
        <f t="shared" si="31"/>
        <v>3700</v>
      </c>
      <c r="AL106" s="5">
        <f t="shared" si="21"/>
        <v>0</v>
      </c>
      <c r="AM106" s="6">
        <f t="shared" si="22"/>
        <v>0</v>
      </c>
      <c r="AN106" s="6">
        <f t="shared" si="23"/>
        <v>0</v>
      </c>
      <c r="AO106" s="6">
        <f t="shared" si="24"/>
        <v>0</v>
      </c>
      <c r="AP106" s="7">
        <f t="shared" si="25"/>
        <v>92764.597562526717</v>
      </c>
      <c r="AQ106" s="7">
        <f t="shared" si="26"/>
        <v>0</v>
      </c>
      <c r="AR106" s="7">
        <f t="shared" si="29"/>
        <v>9570.5233202939107</v>
      </c>
      <c r="AS106" s="7">
        <f t="shared" si="27"/>
        <v>0</v>
      </c>
    </row>
    <row r="107" spans="1:45" x14ac:dyDescent="0.2">
      <c r="A107">
        <f t="shared" si="30"/>
        <v>3800</v>
      </c>
      <c r="R107">
        <v>0</v>
      </c>
      <c r="T107">
        <v>0</v>
      </c>
      <c r="U107">
        <v>0</v>
      </c>
      <c r="V107">
        <v>0</v>
      </c>
      <c r="W107">
        <f t="shared" si="19"/>
        <v>0</v>
      </c>
      <c r="X107" s="4">
        <f t="shared" si="20"/>
        <v>0</v>
      </c>
      <c r="Y107" s="5">
        <f t="shared" si="28"/>
        <v>1.0000000000000002</v>
      </c>
      <c r="AK107">
        <f t="shared" si="31"/>
        <v>3800</v>
      </c>
      <c r="AL107" s="5">
        <f t="shared" si="21"/>
        <v>0</v>
      </c>
      <c r="AM107" s="6">
        <f t="shared" si="22"/>
        <v>0</v>
      </c>
      <c r="AN107" s="6">
        <f t="shared" si="23"/>
        <v>0</v>
      </c>
      <c r="AO107" s="6">
        <f t="shared" si="24"/>
        <v>0</v>
      </c>
      <c r="AP107" s="7">
        <f t="shared" si="25"/>
        <v>98256.409346902437</v>
      </c>
      <c r="AQ107" s="7">
        <f t="shared" si="26"/>
        <v>0</v>
      </c>
      <c r="AR107" s="7">
        <f t="shared" si="29"/>
        <v>10016.321563302872</v>
      </c>
      <c r="AS107" s="7">
        <f t="shared" si="27"/>
        <v>0</v>
      </c>
    </row>
    <row r="108" spans="1:45" x14ac:dyDescent="0.2">
      <c r="A108">
        <f t="shared" si="30"/>
        <v>3900</v>
      </c>
      <c r="R108">
        <v>0</v>
      </c>
      <c r="T108">
        <v>0</v>
      </c>
      <c r="U108">
        <v>0</v>
      </c>
      <c r="V108">
        <v>0</v>
      </c>
      <c r="W108">
        <f t="shared" si="19"/>
        <v>0</v>
      </c>
      <c r="X108" s="4">
        <f t="shared" si="20"/>
        <v>0</v>
      </c>
      <c r="Y108" s="5">
        <f t="shared" si="28"/>
        <v>1.0000000000000002</v>
      </c>
      <c r="AK108">
        <f t="shared" si="31"/>
        <v>3900</v>
      </c>
      <c r="AL108" s="5">
        <f t="shared" si="21"/>
        <v>0</v>
      </c>
      <c r="AM108" s="6">
        <f t="shared" si="22"/>
        <v>0</v>
      </c>
      <c r="AN108" s="6">
        <f t="shared" si="23"/>
        <v>0</v>
      </c>
      <c r="AO108" s="6">
        <f t="shared" si="24"/>
        <v>0</v>
      </c>
      <c r="AP108" s="7">
        <f t="shared" si="25"/>
        <v>103917.96764273688</v>
      </c>
      <c r="AQ108" s="7">
        <f t="shared" si="26"/>
        <v>0</v>
      </c>
      <c r="AR108" s="7">
        <f t="shared" si="29"/>
        <v>10470.494659609878</v>
      </c>
      <c r="AS108" s="7">
        <f t="shared" si="27"/>
        <v>0</v>
      </c>
    </row>
    <row r="109" spans="1:45" x14ac:dyDescent="0.2">
      <c r="A109">
        <f t="shared" si="30"/>
        <v>4000</v>
      </c>
      <c r="R109">
        <v>0</v>
      </c>
      <c r="T109">
        <v>0</v>
      </c>
      <c r="U109">
        <v>0</v>
      </c>
      <c r="V109">
        <v>0</v>
      </c>
      <c r="W109">
        <f t="shared" si="19"/>
        <v>0</v>
      </c>
      <c r="X109" s="4">
        <f t="shared" si="20"/>
        <v>0</v>
      </c>
      <c r="Y109" s="5">
        <f t="shared" si="28"/>
        <v>1.0000000000000002</v>
      </c>
      <c r="AK109">
        <f t="shared" si="31"/>
        <v>4000</v>
      </c>
      <c r="AL109" s="5">
        <f t="shared" si="21"/>
        <v>0</v>
      </c>
      <c r="AM109" s="6">
        <f t="shared" si="22"/>
        <v>0</v>
      </c>
      <c r="AN109" s="6">
        <f t="shared" si="23"/>
        <v>0</v>
      </c>
      <c r="AO109" s="6">
        <f t="shared" si="24"/>
        <v>0</v>
      </c>
      <c r="AP109" s="7">
        <f t="shared" si="25"/>
        <v>109749.96485311496</v>
      </c>
      <c r="AQ109" s="7">
        <f t="shared" si="26"/>
        <v>0</v>
      </c>
      <c r="AR109" s="7">
        <f t="shared" si="29"/>
        <v>10932.979145659303</v>
      </c>
      <c r="AS109" s="7">
        <f t="shared" si="27"/>
        <v>0</v>
      </c>
    </row>
    <row r="110" spans="1:45" x14ac:dyDescent="0.2">
      <c r="A110">
        <f t="shared" si="30"/>
        <v>4100</v>
      </c>
      <c r="R110">
        <v>0</v>
      </c>
      <c r="T110">
        <v>0</v>
      </c>
      <c r="U110">
        <v>0</v>
      </c>
      <c r="V110">
        <v>0</v>
      </c>
      <c r="W110">
        <f t="shared" si="19"/>
        <v>0</v>
      </c>
      <c r="X110" s="4">
        <f t="shared" si="20"/>
        <v>0</v>
      </c>
      <c r="Y110" s="5">
        <f t="shared" si="28"/>
        <v>1.0000000000000002</v>
      </c>
      <c r="AK110">
        <f t="shared" si="31"/>
        <v>4100</v>
      </c>
      <c r="AL110" s="5">
        <f t="shared" si="21"/>
        <v>0</v>
      </c>
      <c r="AM110" s="6">
        <f t="shared" si="22"/>
        <v>0</v>
      </c>
      <c r="AN110" s="6">
        <f t="shared" si="23"/>
        <v>0</v>
      </c>
      <c r="AO110" s="6">
        <f t="shared" si="24"/>
        <v>0</v>
      </c>
      <c r="AP110" s="7">
        <f t="shared" si="25"/>
        <v>115753.07856469799</v>
      </c>
      <c r="AQ110" s="7">
        <f t="shared" si="26"/>
        <v>0</v>
      </c>
      <c r="AR110" s="7">
        <f t="shared" si="29"/>
        <v>11403.713628024285</v>
      </c>
      <c r="AS110" s="7">
        <f t="shared" si="27"/>
        <v>0</v>
      </c>
    </row>
    <row r="111" spans="1:45" x14ac:dyDescent="0.2">
      <c r="A111">
        <f t="shared" si="30"/>
        <v>4200</v>
      </c>
      <c r="R111">
        <v>0</v>
      </c>
      <c r="T111">
        <v>0</v>
      </c>
      <c r="U111">
        <v>0</v>
      </c>
      <c r="V111">
        <v>0</v>
      </c>
      <c r="W111">
        <f t="shared" si="19"/>
        <v>0</v>
      </c>
      <c r="X111" s="4">
        <f t="shared" si="20"/>
        <v>0</v>
      </c>
      <c r="Y111" s="5">
        <f t="shared" si="28"/>
        <v>1.0000000000000002</v>
      </c>
      <c r="AK111">
        <f t="shared" si="31"/>
        <v>4200</v>
      </c>
      <c r="AL111" s="5">
        <f t="shared" si="21"/>
        <v>0</v>
      </c>
      <c r="AM111" s="6">
        <f t="shared" si="22"/>
        <v>0</v>
      </c>
      <c r="AN111" s="6">
        <f t="shared" si="23"/>
        <v>0</v>
      </c>
      <c r="AO111" s="6">
        <f t="shared" si="24"/>
        <v>0</v>
      </c>
      <c r="AP111" s="7">
        <f t="shared" si="25"/>
        <v>121927.97222369871</v>
      </c>
      <c r="AQ111" s="7">
        <f t="shared" si="26"/>
        <v>0</v>
      </c>
      <c r="AR111" s="7">
        <f t="shared" si="29"/>
        <v>11882.638666580087</v>
      </c>
      <c r="AS111" s="7">
        <f t="shared" si="27"/>
        <v>0</v>
      </c>
    </row>
    <row r="112" spans="1:45" x14ac:dyDescent="0.2">
      <c r="A112">
        <f t="shared" si="30"/>
        <v>4300</v>
      </c>
      <c r="R112">
        <v>0</v>
      </c>
      <c r="T112">
        <v>0</v>
      </c>
      <c r="U112">
        <v>0</v>
      </c>
      <c r="V112">
        <v>0</v>
      </c>
      <c r="W112">
        <f t="shared" si="19"/>
        <v>0</v>
      </c>
      <c r="X112" s="4">
        <f t="shared" si="20"/>
        <v>0</v>
      </c>
      <c r="Y112" s="5">
        <f t="shared" si="28"/>
        <v>1.0000000000000002</v>
      </c>
      <c r="AK112">
        <f t="shared" si="31"/>
        <v>4300</v>
      </c>
      <c r="AL112" s="5">
        <f t="shared" si="21"/>
        <v>0</v>
      </c>
      <c r="AM112" s="6">
        <f t="shared" si="22"/>
        <v>0</v>
      </c>
      <c r="AN112" s="6">
        <f t="shared" si="23"/>
        <v>0</v>
      </c>
      <c r="AO112" s="6">
        <f t="shared" si="24"/>
        <v>0</v>
      </c>
      <c r="AP112" s="7">
        <f t="shared" si="25"/>
        <v>128275.29576542122</v>
      </c>
      <c r="AQ112" s="7">
        <f t="shared" si="26"/>
        <v>0</v>
      </c>
      <c r="AR112" s="7">
        <f t="shared" si="29"/>
        <v>12369.696666919408</v>
      </c>
      <c r="AS112" s="7">
        <f t="shared" si="27"/>
        <v>0</v>
      </c>
    </row>
    <row r="113" spans="1:45" x14ac:dyDescent="0.2">
      <c r="A113">
        <f t="shared" si="30"/>
        <v>4400</v>
      </c>
      <c r="R113">
        <v>0</v>
      </c>
      <c r="T113">
        <v>0</v>
      </c>
      <c r="U113">
        <v>0</v>
      </c>
      <c r="V113">
        <v>0</v>
      </c>
      <c r="W113">
        <f t="shared" si="19"/>
        <v>0</v>
      </c>
      <c r="X113" s="4">
        <f t="shared" si="20"/>
        <v>0</v>
      </c>
      <c r="Y113" s="5">
        <f t="shared" si="28"/>
        <v>1.0000000000000002</v>
      </c>
      <c r="AK113">
        <f t="shared" si="31"/>
        <v>4400</v>
      </c>
      <c r="AL113" s="5">
        <f t="shared" si="21"/>
        <v>0</v>
      </c>
      <c r="AM113" s="6">
        <f t="shared" si="22"/>
        <v>0</v>
      </c>
      <c r="AN113" s="6">
        <f t="shared" si="23"/>
        <v>0</v>
      </c>
      <c r="AO113" s="6">
        <f t="shared" si="24"/>
        <v>0</v>
      </c>
      <c r="AP113" s="7">
        <f t="shared" si="25"/>
        <v>134795.68620158819</v>
      </c>
      <c r="AQ113" s="7">
        <f t="shared" si="26"/>
        <v>0</v>
      </c>
      <c r="AR113" s="7">
        <f t="shared" si="29"/>
        <v>12864.831781079462</v>
      </c>
      <c r="AS113" s="7">
        <f t="shared" si="27"/>
        <v>0</v>
      </c>
    </row>
    <row r="114" spans="1:45" x14ac:dyDescent="0.2">
      <c r="A114">
        <f t="shared" si="30"/>
        <v>4500</v>
      </c>
      <c r="R114">
        <v>0</v>
      </c>
      <c r="T114">
        <v>0</v>
      </c>
      <c r="U114">
        <v>0</v>
      </c>
      <c r="V114">
        <v>0</v>
      </c>
      <c r="W114">
        <f t="shared" si="19"/>
        <v>0</v>
      </c>
      <c r="X114" s="4">
        <f t="shared" si="20"/>
        <v>0</v>
      </c>
      <c r="Y114" s="5">
        <f t="shared" si="28"/>
        <v>1.0000000000000002</v>
      </c>
      <c r="AK114">
        <f t="shared" si="31"/>
        <v>4500</v>
      </c>
      <c r="AL114" s="5">
        <f t="shared" si="21"/>
        <v>0</v>
      </c>
      <c r="AM114" s="6">
        <f t="shared" si="22"/>
        <v>0</v>
      </c>
      <c r="AN114" s="6">
        <f t="shared" si="23"/>
        <v>0</v>
      </c>
      <c r="AO114" s="6">
        <f t="shared" si="24"/>
        <v>0</v>
      </c>
      <c r="AP114" s="7">
        <f t="shared" si="25"/>
        <v>141489.76816918212</v>
      </c>
      <c r="AQ114" s="7">
        <f t="shared" si="26"/>
        <v>0</v>
      </c>
      <c r="AR114" s="7">
        <f t="shared" si="29"/>
        <v>13367.989815762186</v>
      </c>
      <c r="AS114" s="7">
        <f t="shared" si="27"/>
        <v>0</v>
      </c>
    </row>
    <row r="115" spans="1:45" x14ac:dyDescent="0.2">
      <c r="A115">
        <f t="shared" si="30"/>
        <v>4600</v>
      </c>
      <c r="R115">
        <v>0</v>
      </c>
      <c r="T115">
        <v>0</v>
      </c>
      <c r="U115">
        <v>0</v>
      </c>
      <c r="V115">
        <v>0</v>
      </c>
      <c r="W115">
        <f t="shared" si="19"/>
        <v>0</v>
      </c>
      <c r="X115" s="4">
        <f t="shared" si="20"/>
        <v>0</v>
      </c>
      <c r="Y115" s="5">
        <f t="shared" si="28"/>
        <v>1.0000000000000002</v>
      </c>
      <c r="AK115">
        <f t="shared" si="31"/>
        <v>4600</v>
      </c>
      <c r="AL115" s="5">
        <f t="shared" si="21"/>
        <v>0</v>
      </c>
      <c r="AM115" s="6">
        <f t="shared" si="22"/>
        <v>0</v>
      </c>
      <c r="AN115" s="6">
        <f t="shared" si="23"/>
        <v>0</v>
      </c>
      <c r="AO115" s="6">
        <f t="shared" si="24"/>
        <v>0</v>
      </c>
      <c r="AP115" s="7">
        <f t="shared" si="25"/>
        <v>148358.15444414286</v>
      </c>
      <c r="AQ115" s="7">
        <f t="shared" si="26"/>
        <v>0</v>
      </c>
      <c r="AR115" s="7">
        <f t="shared" si="29"/>
        <v>13879.118147327026</v>
      </c>
      <c r="AS115" s="7">
        <f t="shared" si="27"/>
        <v>0</v>
      </c>
    </row>
    <row r="116" spans="1:45" x14ac:dyDescent="0.2">
      <c r="A116">
        <f t="shared" si="30"/>
        <v>4700</v>
      </c>
      <c r="R116">
        <v>0</v>
      </c>
      <c r="T116">
        <v>0</v>
      </c>
      <c r="U116">
        <v>0</v>
      </c>
      <c r="V116">
        <v>0</v>
      </c>
      <c r="W116">
        <f t="shared" si="19"/>
        <v>0</v>
      </c>
      <c r="X116" s="4">
        <f t="shared" si="20"/>
        <v>0</v>
      </c>
      <c r="Y116" s="5">
        <f t="shared" si="28"/>
        <v>1.0000000000000002</v>
      </c>
      <c r="AK116">
        <f t="shared" si="31"/>
        <v>4700</v>
      </c>
      <c r="AL116" s="5">
        <f t="shared" si="21"/>
        <v>0</v>
      </c>
      <c r="AM116" s="6">
        <f t="shared" si="22"/>
        <v>0</v>
      </c>
      <c r="AN116" s="6">
        <f t="shared" si="23"/>
        <v>0</v>
      </c>
      <c r="AO116" s="6">
        <f t="shared" si="24"/>
        <v>0</v>
      </c>
      <c r="AP116" s="7">
        <f t="shared" si="25"/>
        <v>155401.44642288735</v>
      </c>
      <c r="AQ116" s="7">
        <f t="shared" si="26"/>
        <v>0</v>
      </c>
      <c r="AR116" s="7">
        <f t="shared" si="29"/>
        <v>14398.165642918777</v>
      </c>
      <c r="AS116" s="7">
        <f t="shared" si="27"/>
        <v>0</v>
      </c>
    </row>
    <row r="117" spans="1:45" x14ac:dyDescent="0.2">
      <c r="A117">
        <f t="shared" si="30"/>
        <v>4800</v>
      </c>
      <c r="R117">
        <v>0</v>
      </c>
      <c r="T117">
        <v>0</v>
      </c>
      <c r="U117">
        <v>0</v>
      </c>
      <c r="V117">
        <v>0</v>
      </c>
      <c r="W117">
        <f t="shared" si="19"/>
        <v>0</v>
      </c>
      <c r="X117" s="4">
        <f t="shared" si="20"/>
        <v>0</v>
      </c>
      <c r="Y117" s="5">
        <f t="shared" si="28"/>
        <v>1.0000000000000002</v>
      </c>
      <c r="AK117">
        <f t="shared" si="31"/>
        <v>4800</v>
      </c>
      <c r="AL117" s="5">
        <f t="shared" si="21"/>
        <v>0</v>
      </c>
      <c r="AM117" s="6">
        <f t="shared" si="22"/>
        <v>0</v>
      </c>
      <c r="AN117" s="6">
        <f t="shared" si="23"/>
        <v>0</v>
      </c>
      <c r="AO117" s="6">
        <f t="shared" si="24"/>
        <v>0</v>
      </c>
      <c r="AP117" s="7">
        <f t="shared" si="25"/>
        <v>162620.2345743303</v>
      </c>
      <c r="AQ117" s="7">
        <f t="shared" si="26"/>
        <v>0</v>
      </c>
      <c r="AR117" s="7">
        <f t="shared" si="29"/>
        <v>14925.082587165814</v>
      </c>
      <c r="AS117" s="7">
        <f t="shared" si="27"/>
        <v>0</v>
      </c>
    </row>
    <row r="118" spans="1:45" x14ac:dyDescent="0.2">
      <c r="A118">
        <f t="shared" si="30"/>
        <v>4900</v>
      </c>
      <c r="R118">
        <v>0</v>
      </c>
      <c r="T118">
        <v>0</v>
      </c>
      <c r="U118">
        <v>0</v>
      </c>
      <c r="V118">
        <v>0</v>
      </c>
      <c r="W118">
        <f t="shared" si="19"/>
        <v>0</v>
      </c>
      <c r="X118" s="4">
        <f t="shared" si="20"/>
        <v>0</v>
      </c>
      <c r="Y118" s="5">
        <f t="shared" si="28"/>
        <v>1.0000000000000002</v>
      </c>
      <c r="AK118">
        <f t="shared" si="31"/>
        <v>4900</v>
      </c>
      <c r="AL118" s="5">
        <f t="shared" si="21"/>
        <v>0</v>
      </c>
      <c r="AM118" s="6">
        <f t="shared" si="22"/>
        <v>0</v>
      </c>
      <c r="AN118" s="6">
        <f t="shared" si="23"/>
        <v>0</v>
      </c>
      <c r="AO118" s="6">
        <f t="shared" si="24"/>
        <v>0</v>
      </c>
      <c r="AP118" s="7">
        <f t="shared" si="25"/>
        <v>170015.09886477995</v>
      </c>
      <c r="AQ118" s="7">
        <f t="shared" si="26"/>
        <v>0</v>
      </c>
      <c r="AR118" s="7">
        <f t="shared" si="29"/>
        <v>15459.820613946045</v>
      </c>
      <c r="AS118" s="7">
        <f t="shared" si="27"/>
        <v>0</v>
      </c>
    </row>
    <row r="119" spans="1:45" x14ac:dyDescent="0.2">
      <c r="A119">
        <f t="shared" si="30"/>
        <v>5000</v>
      </c>
      <c r="R119">
        <v>0</v>
      </c>
      <c r="T119">
        <v>0</v>
      </c>
      <c r="U119">
        <v>0</v>
      </c>
      <c r="V119">
        <v>0</v>
      </c>
      <c r="W119">
        <f t="shared" si="19"/>
        <v>0</v>
      </c>
      <c r="X119" s="4">
        <f t="shared" si="20"/>
        <v>0</v>
      </c>
      <c r="Y119" s="5">
        <f t="shared" si="28"/>
        <v>1.0000000000000002</v>
      </c>
      <c r="AK119">
        <f t="shared" si="31"/>
        <v>5000</v>
      </c>
      <c r="AL119" s="5">
        <f t="shared" si="21"/>
        <v>0</v>
      </c>
      <c r="AM119" s="6">
        <f t="shared" si="22"/>
        <v>0</v>
      </c>
      <c r="AN119" s="6">
        <f t="shared" si="23"/>
        <v>0</v>
      </c>
      <c r="AO119" s="6">
        <f t="shared" si="24"/>
        <v>0</v>
      </c>
      <c r="AP119" s="7">
        <f t="shared" si="25"/>
        <v>177586.60915787998</v>
      </c>
      <c r="AQ119" s="7">
        <f t="shared" si="26"/>
        <v>0</v>
      </c>
      <c r="AR119" s="7">
        <f t="shared" si="29"/>
        <v>16002.332642773703</v>
      </c>
      <c r="AS119" s="7">
        <f t="shared" si="27"/>
        <v>0</v>
      </c>
    </row>
    <row r="120" spans="1:45" x14ac:dyDescent="0.2">
      <c r="A120">
        <f t="shared" si="30"/>
        <v>5100</v>
      </c>
      <c r="R120">
        <v>0</v>
      </c>
      <c r="T120">
        <v>0</v>
      </c>
      <c r="U120">
        <v>0</v>
      </c>
      <c r="V120">
        <v>0</v>
      </c>
      <c r="W120">
        <f t="shared" si="19"/>
        <v>0</v>
      </c>
      <c r="X120" s="4">
        <f t="shared" si="20"/>
        <v>0</v>
      </c>
      <c r="Y120" s="5">
        <f t="shared" si="28"/>
        <v>1.0000000000000002</v>
      </c>
      <c r="AK120">
        <f t="shared" si="31"/>
        <v>5100</v>
      </c>
      <c r="AL120" s="5">
        <f t="shared" si="21"/>
        <v>0</v>
      </c>
      <c r="AM120" s="6">
        <f t="shared" si="22"/>
        <v>0</v>
      </c>
      <c r="AN120" s="6">
        <f t="shared" si="23"/>
        <v>0</v>
      </c>
      <c r="AO120" s="6">
        <f t="shared" si="24"/>
        <v>0</v>
      </c>
      <c r="AP120" s="7">
        <f t="shared" si="25"/>
        <v>185335.32559153138</v>
      </c>
      <c r="AQ120" s="7">
        <f t="shared" si="26"/>
        <v>0</v>
      </c>
      <c r="AR120" s="7">
        <f t="shared" si="29"/>
        <v>16552.572819407203</v>
      </c>
      <c r="AS120" s="7">
        <f t="shared" si="27"/>
        <v>0</v>
      </c>
    </row>
    <row r="121" spans="1:45" x14ac:dyDescent="0.2">
      <c r="A121">
        <f t="shared" si="30"/>
        <v>5200</v>
      </c>
      <c r="R121">
        <v>0</v>
      </c>
      <c r="T121">
        <v>0</v>
      </c>
      <c r="U121">
        <v>0</v>
      </c>
      <c r="V121">
        <v>0</v>
      </c>
      <c r="W121">
        <f t="shared" si="19"/>
        <v>0</v>
      </c>
      <c r="X121" s="4">
        <f t="shared" si="20"/>
        <v>0</v>
      </c>
      <c r="Y121" s="5">
        <f t="shared" si="28"/>
        <v>1.0000000000000002</v>
      </c>
      <c r="AK121">
        <f t="shared" si="31"/>
        <v>5200</v>
      </c>
      <c r="AL121" s="5">
        <f t="shared" si="21"/>
        <v>0</v>
      </c>
      <c r="AM121" s="6">
        <f t="shared" si="22"/>
        <v>0</v>
      </c>
      <c r="AN121" s="6">
        <f t="shared" si="23"/>
        <v>0</v>
      </c>
      <c r="AO121" s="6">
        <f t="shared" si="24"/>
        <v>0</v>
      </c>
      <c r="AP121" s="7">
        <f t="shared" si="25"/>
        <v>193261.79893354958</v>
      </c>
      <c r="AQ121" s="7">
        <f t="shared" si="26"/>
        <v>0</v>
      </c>
      <c r="AR121" s="7">
        <f t="shared" si="29"/>
        <v>17110.49646031938</v>
      </c>
      <c r="AS121" s="7">
        <f t="shared" si="27"/>
        <v>0</v>
      </c>
    </row>
    <row r="122" spans="1:45" x14ac:dyDescent="0.2">
      <c r="A122">
        <f t="shared" si="30"/>
        <v>5300</v>
      </c>
      <c r="R122">
        <v>0</v>
      </c>
      <c r="T122">
        <v>0</v>
      </c>
      <c r="U122">
        <v>0</v>
      </c>
      <c r="V122">
        <v>0</v>
      </c>
      <c r="W122">
        <f t="shared" si="19"/>
        <v>0</v>
      </c>
      <c r="X122" s="4">
        <f t="shared" si="20"/>
        <v>0</v>
      </c>
      <c r="Y122" s="5">
        <f t="shared" si="28"/>
        <v>1.0000000000000002</v>
      </c>
      <c r="AK122">
        <f t="shared" si="31"/>
        <v>5300</v>
      </c>
      <c r="AL122" s="5">
        <f t="shared" si="21"/>
        <v>0</v>
      </c>
      <c r="AM122" s="6">
        <f t="shared" si="22"/>
        <v>0</v>
      </c>
      <c r="AN122" s="6">
        <f t="shared" si="23"/>
        <v>0</v>
      </c>
      <c r="AO122" s="6">
        <f t="shared" si="24"/>
        <v>0</v>
      </c>
      <c r="AP122" s="7">
        <f t="shared" si="25"/>
        <v>201366.57091764707</v>
      </c>
      <c r="AQ122" s="7">
        <f t="shared" si="26"/>
        <v>0</v>
      </c>
      <c r="AR122" s="7">
        <f t="shared" si="29"/>
        <v>17676.060000710066</v>
      </c>
      <c r="AS122" s="7">
        <f t="shared" si="27"/>
        <v>0</v>
      </c>
    </row>
    <row r="123" spans="1:45" x14ac:dyDescent="0.2">
      <c r="A123">
        <f t="shared" si="30"/>
        <v>5400</v>
      </c>
      <c r="R123">
        <v>0</v>
      </c>
      <c r="T123">
        <v>0</v>
      </c>
      <c r="U123">
        <v>0</v>
      </c>
      <c r="V123">
        <v>0</v>
      </c>
      <c r="W123">
        <f t="shared" si="19"/>
        <v>0</v>
      </c>
      <c r="X123" s="4">
        <f t="shared" si="20"/>
        <v>0</v>
      </c>
      <c r="Y123" s="5">
        <f t="shared" si="28"/>
        <v>1.0000000000000002</v>
      </c>
      <c r="AK123">
        <f t="shared" si="31"/>
        <v>5400</v>
      </c>
      <c r="AL123" s="5">
        <f t="shared" si="21"/>
        <v>0</v>
      </c>
      <c r="AM123" s="6">
        <f t="shared" si="22"/>
        <v>0</v>
      </c>
      <c r="AN123" s="6">
        <f t="shared" si="23"/>
        <v>0</v>
      </c>
      <c r="AO123" s="6">
        <f t="shared" si="24"/>
        <v>0</v>
      </c>
      <c r="AP123" s="7">
        <f t="shared" si="25"/>
        <v>209650.17456119068</v>
      </c>
      <c r="AQ123" s="7">
        <f t="shared" si="26"/>
        <v>0</v>
      </c>
      <c r="AR123" s="7">
        <f t="shared" si="29"/>
        <v>18249.2209457709</v>
      </c>
      <c r="AS123" s="7">
        <f t="shared" si="27"/>
        <v>0</v>
      </c>
    </row>
    <row r="124" spans="1:45" x14ac:dyDescent="0.2">
      <c r="A124">
        <f t="shared" si="30"/>
        <v>5500</v>
      </c>
      <c r="R124">
        <v>0</v>
      </c>
      <c r="T124">
        <v>0</v>
      </c>
      <c r="U124">
        <v>0</v>
      </c>
      <c r="V124">
        <v>0</v>
      </c>
      <c r="W124">
        <f t="shared" si="19"/>
        <v>0</v>
      </c>
      <c r="X124" s="4">
        <f t="shared" si="20"/>
        <v>0</v>
      </c>
      <c r="Y124" s="5">
        <f t="shared" si="28"/>
        <v>1.0000000000000002</v>
      </c>
      <c r="AK124">
        <f t="shared" si="31"/>
        <v>5500</v>
      </c>
      <c r="AL124" s="5">
        <f t="shared" si="21"/>
        <v>0</v>
      </c>
      <c r="AM124" s="6">
        <f t="shared" si="22"/>
        <v>0</v>
      </c>
      <c r="AN124" s="6">
        <f t="shared" si="23"/>
        <v>0</v>
      </c>
      <c r="AO124" s="6">
        <f t="shared" si="24"/>
        <v>0</v>
      </c>
      <c r="AP124" s="7">
        <f t="shared" si="25"/>
        <v>218113.13446603133</v>
      </c>
      <c r="AQ124" s="7">
        <f t="shared" si="26"/>
        <v>0</v>
      </c>
      <c r="AR124" s="7">
        <f t="shared" si="29"/>
        <v>18829.937824942721</v>
      </c>
      <c r="AS124" s="7">
        <f t="shared" si="27"/>
        <v>0</v>
      </c>
    </row>
    <row r="125" spans="1:45" x14ac:dyDescent="0.2">
      <c r="A125">
        <f t="shared" si="30"/>
        <v>5600</v>
      </c>
      <c r="R125">
        <v>0</v>
      </c>
      <c r="T125">
        <v>0</v>
      </c>
      <c r="U125">
        <v>0</v>
      </c>
      <c r="V125">
        <v>0</v>
      </c>
      <c r="W125">
        <f t="shared" si="19"/>
        <v>0</v>
      </c>
      <c r="X125" s="4">
        <f t="shared" si="20"/>
        <v>0</v>
      </c>
      <c r="Y125" s="5">
        <f t="shared" si="28"/>
        <v>1.0000000000000002</v>
      </c>
      <c r="AK125">
        <f t="shared" si="31"/>
        <v>5600</v>
      </c>
      <c r="AL125" s="5">
        <f t="shared" si="21"/>
        <v>0</v>
      </c>
      <c r="AM125" s="6">
        <f t="shared" si="22"/>
        <v>0</v>
      </c>
      <c r="AN125" s="6">
        <f t="shared" si="23"/>
        <v>0</v>
      </c>
      <c r="AO125" s="6">
        <f t="shared" si="24"/>
        <v>0</v>
      </c>
      <c r="AP125" s="7">
        <f t="shared" si="25"/>
        <v>226755.96710362373</v>
      </c>
      <c r="AQ125" s="7">
        <f t="shared" si="26"/>
        <v>0</v>
      </c>
      <c r="AR125" s="7">
        <f t="shared" si="29"/>
        <v>19418.170148930538</v>
      </c>
      <c r="AS125" s="7">
        <f t="shared" si="27"/>
        <v>0</v>
      </c>
    </row>
    <row r="126" spans="1:45" x14ac:dyDescent="0.2">
      <c r="A126">
        <f t="shared" si="30"/>
        <v>5700</v>
      </c>
      <c r="R126">
        <v>0</v>
      </c>
      <c r="T126">
        <v>0</v>
      </c>
      <c r="U126">
        <v>0</v>
      </c>
      <c r="V126">
        <v>0</v>
      </c>
      <c r="W126">
        <f t="shared" si="19"/>
        <v>0</v>
      </c>
      <c r="X126" s="4">
        <f t="shared" si="20"/>
        <v>0</v>
      </c>
      <c r="Y126" s="5">
        <f t="shared" si="28"/>
        <v>1.0000000000000002</v>
      </c>
      <c r="AK126">
        <f t="shared" si="31"/>
        <v>5700</v>
      </c>
      <c r="AL126" s="5">
        <f t="shared" si="21"/>
        <v>0</v>
      </c>
      <c r="AM126" s="6">
        <f t="shared" si="22"/>
        <v>0</v>
      </c>
      <c r="AN126" s="6">
        <f t="shared" si="23"/>
        <v>0</v>
      </c>
      <c r="AO126" s="6">
        <f t="shared" si="24"/>
        <v>0</v>
      </c>
      <c r="AP126" s="7">
        <f t="shared" si="25"/>
        <v>235579.1810854997</v>
      </c>
      <c r="AQ126" s="7">
        <f t="shared" si="26"/>
        <v>0</v>
      </c>
      <c r="AR126" s="7">
        <f t="shared" si="29"/>
        <v>20013.878369261991</v>
      </c>
      <c r="AS126" s="7">
        <f t="shared" si="27"/>
        <v>0</v>
      </c>
    </row>
    <row r="127" spans="1:45" x14ac:dyDescent="0.2">
      <c r="A127">
        <f t="shared" si="30"/>
        <v>5800</v>
      </c>
      <c r="R127">
        <v>0</v>
      </c>
      <c r="T127">
        <v>0</v>
      </c>
      <c r="U127">
        <v>0</v>
      </c>
      <c r="V127">
        <v>0</v>
      </c>
      <c r="W127">
        <f t="shared" si="19"/>
        <v>0</v>
      </c>
      <c r="X127" s="4">
        <f t="shared" si="20"/>
        <v>0</v>
      </c>
      <c r="Y127" s="5">
        <f t="shared" si="28"/>
        <v>1.0000000000000002</v>
      </c>
      <c r="AK127">
        <f t="shared" si="31"/>
        <v>5800</v>
      </c>
      <c r="AL127" s="5">
        <f t="shared" si="21"/>
        <v>0</v>
      </c>
      <c r="AM127" s="6">
        <f t="shared" si="22"/>
        <v>0</v>
      </c>
      <c r="AN127" s="6">
        <f t="shared" si="23"/>
        <v>0</v>
      </c>
      <c r="AO127" s="6">
        <f t="shared" si="24"/>
        <v>0</v>
      </c>
      <c r="AP127" s="7">
        <f t="shared" si="25"/>
        <v>244583.27742012282</v>
      </c>
      <c r="AQ127" s="7">
        <f t="shared" si="26"/>
        <v>0</v>
      </c>
      <c r="AR127" s="7">
        <f t="shared" si="29"/>
        <v>20617.023840198577</v>
      </c>
      <c r="AS127" s="7">
        <f t="shared" si="27"/>
        <v>0</v>
      </c>
    </row>
    <row r="128" spans="1:45" x14ac:dyDescent="0.2">
      <c r="A128">
        <f t="shared" si="30"/>
        <v>5900</v>
      </c>
      <c r="R128">
        <v>0</v>
      </c>
      <c r="T128">
        <v>0</v>
      </c>
      <c r="U128">
        <v>0</v>
      </c>
      <c r="V128">
        <v>0</v>
      </c>
      <c r="W128">
        <f t="shared" si="19"/>
        <v>0</v>
      </c>
      <c r="X128" s="4">
        <f t="shared" si="20"/>
        <v>0</v>
      </c>
      <c r="Y128" s="5">
        <f t="shared" si="28"/>
        <v>1.0000000000000002</v>
      </c>
      <c r="AK128">
        <f t="shared" si="31"/>
        <v>5900</v>
      </c>
      <c r="AL128" s="5">
        <f t="shared" si="21"/>
        <v>0</v>
      </c>
      <c r="AM128" s="6">
        <f t="shared" si="22"/>
        <v>0</v>
      </c>
      <c r="AN128" s="6">
        <f t="shared" si="23"/>
        <v>0</v>
      </c>
      <c r="AO128" s="6">
        <f t="shared" si="24"/>
        <v>0</v>
      </c>
      <c r="AP128" s="7">
        <f t="shared" si="25"/>
        <v>253768.74975700155</v>
      </c>
      <c r="AQ128" s="7">
        <f t="shared" si="26"/>
        <v>0</v>
      </c>
      <c r="AR128" s="7">
        <f t="shared" si="29"/>
        <v>21227.56878282216</v>
      </c>
      <c r="AS128" s="7">
        <f t="shared" si="27"/>
        <v>0</v>
      </c>
    </row>
    <row r="129" spans="1:45" x14ac:dyDescent="0.2">
      <c r="A129">
        <f t="shared" si="30"/>
        <v>6000</v>
      </c>
      <c r="R129">
        <v>0</v>
      </c>
      <c r="T129">
        <v>0</v>
      </c>
      <c r="U129">
        <v>0</v>
      </c>
      <c r="V129">
        <v>0</v>
      </c>
      <c r="W129">
        <f t="shared" si="19"/>
        <v>0</v>
      </c>
      <c r="X129" s="4">
        <f t="shared" si="20"/>
        <v>0</v>
      </c>
      <c r="Y129" s="5">
        <f t="shared" si="28"/>
        <v>1.0000000000000002</v>
      </c>
      <c r="AK129">
        <f t="shared" si="31"/>
        <v>6000</v>
      </c>
      <c r="AL129" s="5">
        <f t="shared" si="21"/>
        <v>0</v>
      </c>
      <c r="AM129" s="6">
        <f t="shared" si="22"/>
        <v>0</v>
      </c>
      <c r="AN129" s="6">
        <f t="shared" si="23"/>
        <v>0</v>
      </c>
      <c r="AO129" s="6">
        <f t="shared" si="24"/>
        <v>0</v>
      </c>
      <c r="AP129" s="7">
        <f t="shared" si="25"/>
        <v>263136.0846189346</v>
      </c>
      <c r="AQ129" s="7">
        <f t="shared" si="26"/>
        <v>0</v>
      </c>
      <c r="AR129" s="7">
        <f t="shared" si="29"/>
        <v>21845.476251138836</v>
      </c>
      <c r="AS129" s="7">
        <f t="shared" si="27"/>
        <v>0</v>
      </c>
    </row>
    <row r="130" spans="1:45" x14ac:dyDescent="0.2">
      <c r="A130">
        <f t="shared" si="30"/>
        <v>6100</v>
      </c>
      <c r="R130">
        <v>0</v>
      </c>
      <c r="T130">
        <v>0</v>
      </c>
      <c r="U130">
        <v>0</v>
      </c>
      <c r="V130">
        <v>0</v>
      </c>
      <c r="W130">
        <f t="shared" si="19"/>
        <v>0</v>
      </c>
      <c r="X130" s="4">
        <f t="shared" si="20"/>
        <v>0</v>
      </c>
      <c r="Y130" s="5">
        <f t="shared" si="28"/>
        <v>1.0000000000000002</v>
      </c>
      <c r="AK130">
        <f t="shared" si="31"/>
        <v>6100</v>
      </c>
      <c r="AL130" s="5">
        <f t="shared" si="21"/>
        <v>0</v>
      </c>
      <c r="AM130" s="6">
        <f t="shared" si="22"/>
        <v>0</v>
      </c>
      <c r="AN130" s="6">
        <f t="shared" si="23"/>
        <v>0</v>
      </c>
      <c r="AO130" s="6">
        <f t="shared" si="24"/>
        <v>0</v>
      </c>
      <c r="AP130" s="7">
        <f t="shared" si="25"/>
        <v>272685.7616231346</v>
      </c>
      <c r="AQ130" s="7">
        <f t="shared" si="26"/>
        <v>0</v>
      </c>
      <c r="AR130" s="7">
        <f t="shared" si="29"/>
        <v>22470.710100054941</v>
      </c>
      <c r="AS130" s="7">
        <f t="shared" si="27"/>
        <v>0</v>
      </c>
    </row>
    <row r="131" spans="1:45" x14ac:dyDescent="0.2">
      <c r="A131">
        <f t="shared" si="30"/>
        <v>6200</v>
      </c>
      <c r="R131">
        <v>0</v>
      </c>
      <c r="T131">
        <v>0</v>
      </c>
      <c r="U131">
        <v>0</v>
      </c>
      <c r="V131">
        <v>0</v>
      </c>
      <c r="W131">
        <f t="shared" ref="W131:W132" si="32">SUM(B131:V131)</f>
        <v>0</v>
      </c>
      <c r="X131" s="4">
        <f t="shared" ref="X131:X132" si="33">W131/W$133</f>
        <v>0</v>
      </c>
      <c r="Y131" s="5">
        <f t="shared" si="28"/>
        <v>1.0000000000000002</v>
      </c>
      <c r="AK131">
        <f t="shared" si="31"/>
        <v>6200</v>
      </c>
      <c r="AL131" s="5">
        <f t="shared" ref="AL131:AL132" si="34">X131</f>
        <v>0</v>
      </c>
      <c r="AM131" s="6">
        <f t="shared" ref="AM131:AM132" si="35">AL131*365*24</f>
        <v>0</v>
      </c>
      <c r="AN131" s="6">
        <f t="shared" ref="AN131:AN132" si="36">AM131*60</f>
        <v>0</v>
      </c>
      <c r="AO131" s="6">
        <f t="shared" ref="AO131:AO132" si="37">AK131*AN131*60</f>
        <v>0</v>
      </c>
      <c r="AP131" s="7">
        <f t="shared" ref="AP131:AP132" si="38">0.00187*(AK131^2.1567)</f>
        <v>282418.2536919369</v>
      </c>
      <c r="AQ131" s="7">
        <f t="shared" ref="AQ131:AQ132" si="39">AN131*AP131</f>
        <v>0</v>
      </c>
      <c r="AR131" s="7">
        <f t="shared" si="29"/>
        <v>23103.234955091619</v>
      </c>
      <c r="AS131" s="7">
        <f t="shared" ref="AS131:AS132" si="40">AN131*AR131</f>
        <v>0</v>
      </c>
    </row>
    <row r="132" spans="1:45" x14ac:dyDescent="0.2">
      <c r="A132">
        <f t="shared" si="30"/>
        <v>6300</v>
      </c>
      <c r="R132">
        <v>0</v>
      </c>
      <c r="T132">
        <v>0</v>
      </c>
      <c r="U132">
        <v>0</v>
      </c>
      <c r="V132">
        <v>0</v>
      </c>
      <c r="W132">
        <f t="shared" si="32"/>
        <v>0</v>
      </c>
      <c r="X132" s="4">
        <f t="shared" si="33"/>
        <v>0</v>
      </c>
      <c r="Y132" s="5">
        <f t="shared" ref="Y132" si="41">Y131+X132</f>
        <v>1.0000000000000002</v>
      </c>
      <c r="AK132">
        <f t="shared" si="31"/>
        <v>6300</v>
      </c>
      <c r="AL132" s="5">
        <f t="shared" si="34"/>
        <v>0</v>
      </c>
      <c r="AM132" s="6">
        <f t="shared" si="35"/>
        <v>0</v>
      </c>
      <c r="AN132" s="6">
        <f t="shared" si="36"/>
        <v>0</v>
      </c>
      <c r="AO132" s="6">
        <f t="shared" si="37"/>
        <v>0</v>
      </c>
      <c r="AP132" s="7">
        <f t="shared" si="38"/>
        <v>292334.02725376532</v>
      </c>
      <c r="AQ132" s="7">
        <f t="shared" si="39"/>
        <v>0</v>
      </c>
      <c r="AR132" s="7">
        <f t="shared" ref="AR132" si="42">0.00775*(AK132^1.7072)</f>
        <v>23743.016183717966</v>
      </c>
      <c r="AS132" s="7">
        <f t="shared" si="40"/>
        <v>0</v>
      </c>
    </row>
    <row r="133" spans="1:45" ht="16" x14ac:dyDescent="0.2">
      <c r="B133" s="8">
        <f t="shared" ref="B133:V133" si="43">SUM(B2:B132)</f>
        <v>0</v>
      </c>
      <c r="C133" s="8">
        <f t="shared" si="43"/>
        <v>0</v>
      </c>
      <c r="D133" s="8">
        <f t="shared" si="43"/>
        <v>0</v>
      </c>
      <c r="E133" s="8">
        <f t="shared" si="43"/>
        <v>0</v>
      </c>
      <c r="F133" s="8">
        <f t="shared" si="43"/>
        <v>0</v>
      </c>
      <c r="G133" s="8">
        <f t="shared" si="43"/>
        <v>0</v>
      </c>
      <c r="H133" s="8">
        <f t="shared" si="43"/>
        <v>0</v>
      </c>
      <c r="I133" s="8">
        <f t="shared" si="43"/>
        <v>0</v>
      </c>
      <c r="J133" s="8">
        <f t="shared" si="43"/>
        <v>0</v>
      </c>
      <c r="K133" s="8">
        <f t="shared" si="43"/>
        <v>0</v>
      </c>
      <c r="L133" s="8">
        <f t="shared" si="43"/>
        <v>0</v>
      </c>
      <c r="M133" s="8">
        <f t="shared" si="43"/>
        <v>0</v>
      </c>
      <c r="N133" s="8">
        <f t="shared" si="43"/>
        <v>0</v>
      </c>
      <c r="O133" s="8">
        <f t="shared" si="43"/>
        <v>0</v>
      </c>
      <c r="P133" s="8">
        <f t="shared" si="43"/>
        <v>0</v>
      </c>
      <c r="Q133" s="8">
        <f t="shared" si="43"/>
        <v>0</v>
      </c>
      <c r="R133" s="8">
        <f t="shared" si="43"/>
        <v>8664</v>
      </c>
      <c r="S133" s="8">
        <f t="shared" si="43"/>
        <v>0</v>
      </c>
      <c r="T133" s="8">
        <f t="shared" si="43"/>
        <v>6312</v>
      </c>
      <c r="U133" s="8">
        <f t="shared" si="43"/>
        <v>1848</v>
      </c>
      <c r="V133" s="13">
        <f t="shared" si="43"/>
        <v>2328</v>
      </c>
      <c r="W133" s="8">
        <f>SUM(W2:W132)</f>
        <v>19152</v>
      </c>
      <c r="AM133" s="6">
        <f>SUM(AM2:AM132)</f>
        <v>8760.0000000000018</v>
      </c>
      <c r="AN133" s="6">
        <f>SUM(AN2:AN132)</f>
        <v>525599.99999999988</v>
      </c>
    </row>
    <row r="134" spans="1:45" x14ac:dyDescent="0.2">
      <c r="AM134" s="6">
        <f>AM133/365</f>
        <v>24.000000000000004</v>
      </c>
      <c r="AN134" s="6">
        <f>AN133/(365*24)</f>
        <v>59.999999999999986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 Discharge</vt:lpstr>
    </vt:vector>
  </TitlesOfParts>
  <Company>The University of Texas at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Carlos E</dc:creator>
  <cp:lastModifiedBy>Microsoft Office User</cp:lastModifiedBy>
  <dcterms:created xsi:type="dcterms:W3CDTF">2016-11-30T21:30:42Z</dcterms:created>
  <dcterms:modified xsi:type="dcterms:W3CDTF">2017-09-11T02:28:06Z</dcterms:modified>
</cp:coreProperties>
</file>