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activeTab="2"/>
  </bookViews>
  <sheets>
    <sheet name="Project Plan" sheetId="5" r:id="rId1"/>
    <sheet name="Project info" sheetId="4" r:id="rId2"/>
    <sheet name="Assumption" sheetId="1" r:id="rId3"/>
    <sheet name="CBA "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<sst xmlns="http://schemas.openxmlformats.org/spreadsheetml/2006/main" count="218" uniqueCount="139">
  <si>
    <t>Group Number: 6</t>
  </si>
  <si>
    <r>
      <rPr>
        <sz val="14"/>
        <color rgb="FF000000"/>
        <rFont val="等线"/>
        <charset val="134"/>
        <scheme val="minor"/>
      </rPr>
      <t>Dante AV</t>
    </r>
    <r>
      <rPr>
        <sz val="14"/>
        <color rgb="FF000000"/>
        <rFont val="等线"/>
        <charset val="134"/>
      </rPr>
      <t xml:space="preserve"> </t>
    </r>
  </si>
  <si>
    <t>Student ID- Name</t>
  </si>
  <si>
    <t>Allocated task for data collection</t>
  </si>
  <si>
    <t>Allocated task for calculation or settin the CBA and assumption tables</t>
  </si>
  <si>
    <t>202219102-Xiaoyuanying Kuang</t>
  </si>
  <si>
    <t>Company's financial statements</t>
  </si>
  <si>
    <t>Develop assumption tables and Project cash-flow statementsfor both alternatives.</t>
  </si>
  <si>
    <t>202219077-Jiayi Li</t>
  </si>
  <si>
    <t>Project cost for any alternatives (initial investment, variable and fixed costs data)</t>
  </si>
  <si>
    <t>Calculating salvage value, depreciation, loan repayment and working capital for any alternatives</t>
  </si>
  <si>
    <t>202219015-Jun Qi</t>
  </si>
  <si>
    <t>Project benefits for any alternatives (revenue and any otherbenefits data)</t>
  </si>
  <si>
    <t>Calculating viability indicators for both alternatives</t>
  </si>
  <si>
    <t>202219072-Fanghua Dai</t>
  </si>
  <si>
    <t>Calculating and interpreting the company's financial indicators</t>
  </si>
  <si>
    <t>202219044-Yueheng Wang</t>
  </si>
  <si>
    <t>This sheet is about your project</t>
  </si>
  <si>
    <t>Title of the project</t>
  </si>
  <si>
    <t xml:space="preserve">    Dante AV</t>
  </si>
  <si>
    <t>Project Description</t>
  </si>
  <si>
    <r>
      <rPr>
        <b/>
        <sz val="12"/>
        <color rgb="FF000000"/>
        <rFont val="Times New Roman"/>
        <charset val="134"/>
      </rPr>
      <t xml:space="preserve">    Dante AV</t>
    </r>
    <r>
      <rPr>
        <sz val="12"/>
        <color rgb="FF000000"/>
        <rFont val="Times New Roman"/>
        <charset val="134"/>
      </rPr>
      <t xml:space="preserve"> by Audinate is a state-of-the-art digital AV networking solution that enables high-quality, low-latency transmission of audio and video over Ethernet networks. Designed to replace traditional analog cables, Dante AV simplifies setup and system expansion by centralizing AV management through software. Its flexibility makes it suitable for a wide range of environments, including conference rooms, stadiums, and educational institutions. By supporting seamless connectivity across multiple devices and locations, Dante AV has become widely adopted across sectors like corporate campuses, broadcasting, and live events. Audinate aims to expand Dante AV’s reach further, reinforcing its position as the digital AV networking industry standard.The project began in 2019, and its development cycle is planned for 15 years.</t>
    </r>
  </si>
  <si>
    <t>Alternative A</t>
  </si>
  <si>
    <r>
      <rPr>
        <b/>
        <sz val="12"/>
        <color rgb="FF000000"/>
        <rFont val="Times New Roman"/>
        <charset val="134"/>
      </rPr>
      <t>Business as Usual</t>
    </r>
    <r>
      <rPr>
        <sz val="12"/>
        <color rgb="FF000000"/>
        <rFont val="Times New Roman"/>
        <charset val="134"/>
      </rPr>
      <t xml:space="preserve">
    Under this alternative, Audinate would continue with the current development strategy for Dante AV, focusing on gradual updates and incremental improvements. This approach aims to enhance Dante AV’s existing audio and video functionalities, such as compatibility, reliability, and user experience, to retain and grow its established customer base. By building on its reputation without significant new investments, Audinate would target steady growth, leveraging Dante AV’s market acceptance to increase adoption and expand into additional sectors.</t>
    </r>
  </si>
  <si>
    <t>Alternative B</t>
  </si>
  <si>
    <r>
      <rPr>
        <b/>
        <sz val="12"/>
        <color rgb="FF000000"/>
        <rFont val="Times New Roman"/>
        <charset val="134"/>
      </rPr>
      <t>Enhanced Technology Adoption</t>
    </r>
    <r>
      <rPr>
        <sz val="12"/>
        <color rgb="FF000000"/>
        <rFont val="Times New Roman"/>
        <charset val="134"/>
      </rPr>
      <t xml:space="preserve">
    This alternative involves accelerating Dante AV’s technological expansion, especially in video capabilities. By advancing new features like video wall support, logo insertion, and enhanced picture quality with Dante AV Ultra, Audinate could position itself as a leader in high-quality video networking. This approach targets rapid growth in high-demand markets such as large-scale educational campuses and corporate offices, emphasizing Dante AV’s advanced video integration capabilities. Increased R&amp;D and strategic marketing efforts would be prioritized to drive adoption, capturing new opportunities and expanding Dante AV’s impact.</t>
    </r>
  </si>
  <si>
    <t xml:space="preserve">This sheet is about assumptions that you will use for the CBA analysis (Provide the detail) for both Alternatives </t>
  </si>
  <si>
    <t>The following template is an indicative one, and it can be modified as needed</t>
  </si>
  <si>
    <t>Assumptions- Alternative A</t>
  </si>
  <si>
    <t>Values</t>
  </si>
  <si>
    <t>What elements are included in this calculation</t>
  </si>
  <si>
    <t>Source of dataset</t>
  </si>
  <si>
    <t>Cost</t>
  </si>
  <si>
    <t>Capital Cost</t>
  </si>
  <si>
    <t>Cost of investing activities; Cost of property, plant and equipment; Cost of acquiring a business</t>
  </si>
  <si>
    <t>Page41 in Annual Report</t>
  </si>
  <si>
    <t>Operating cost</t>
  </si>
  <si>
    <t>Cost of goods sold; Employee expenses; Selling and marketing expenses; Other operating expenses</t>
  </si>
  <si>
    <t>Page38 in Annual Report</t>
  </si>
  <si>
    <t>Maintanace cost</t>
  </si>
  <si>
    <t>Cost of depreciation and amortisation; Depreciation of property, plant and equipment; Depreciation of office leases – right-of-use; Amortisation of intangibles</t>
  </si>
  <si>
    <t>Tax cost</t>
  </si>
  <si>
    <t>Income tax expense</t>
  </si>
  <si>
    <t>Finance cost</t>
  </si>
  <si>
    <t>Interest and finance charges paid/payable on lease liabilities; Interest paid/payable on liabilities at amortised cost; Unwinding of discount on contingent consideration</t>
  </si>
  <si>
    <t>Net foreign exchange cost</t>
  </si>
  <si>
    <t>Net foreign exchange loss</t>
  </si>
  <si>
    <t>Benefits</t>
  </si>
  <si>
    <t>Increased Revenue</t>
  </si>
  <si>
    <t>Number of new customers x Average revenue per customer</t>
  </si>
  <si>
    <t>Page4 in Annual Report</t>
  </si>
  <si>
    <t>Cost Savings</t>
  </si>
  <si>
    <t>Difference between optimized operating costs and original costs</t>
  </si>
  <si>
    <t>Page11 in Annual Report</t>
  </si>
  <si>
    <t>Improved Efficiency</t>
  </si>
  <si>
    <t>Percentage increase in production efficiency x Hourly production value</t>
  </si>
  <si>
    <t>Customer Retention</t>
  </si>
  <si>
    <t>Increased retention rate x Average revenue per customer x Repeat purchase frequency</t>
  </si>
  <si>
    <t>Page2 and Page 7 in Annual Report</t>
  </si>
  <si>
    <t>Brand Value Increase</t>
  </si>
  <si>
    <t>Brand assessment company reports or customer satisfaction surveys</t>
  </si>
  <si>
    <t>Page1 and Page 4 in Annual Report</t>
  </si>
  <si>
    <t>Market Expansion</t>
  </si>
  <si>
    <t>Revenue generated from entering new markets or increasing market share</t>
  </si>
  <si>
    <t>Page1 in Annual Report</t>
  </si>
  <si>
    <t>Salvage value</t>
  </si>
  <si>
    <t>The estimated residual value or recovery amount of an asset at the end of its useful life.</t>
  </si>
  <si>
    <t>Discount rate</t>
  </si>
  <si>
    <t>The rate used to discount future cash flows to present value, accounting for the time value of money and risks.</t>
  </si>
  <si>
    <t>Page12 in Annual Report</t>
  </si>
  <si>
    <t>Project life</t>
  </si>
  <si>
    <t>15 years</t>
  </si>
  <si>
    <t>The expected duration of the project, determining the time period over which cash flows and asset use are evaluated.</t>
  </si>
  <si>
    <r>
      <rPr>
        <sz val="14"/>
        <color theme="1"/>
        <rFont val="等线"/>
        <charset val="134"/>
        <scheme val="minor"/>
      </rPr>
      <t xml:space="preserve">Assumptions- Alternative </t>
    </r>
    <r>
      <rPr>
        <b/>
        <sz val="14"/>
        <color theme="1"/>
        <rFont val="等线"/>
        <charset val="134"/>
        <scheme val="minor"/>
      </rPr>
      <t>B</t>
    </r>
  </si>
  <si>
    <t>Ordinary Capital  Cost</t>
  </si>
  <si>
    <t>New technology development cost</t>
  </si>
  <si>
    <t xml:space="preserve">Cost of Real-time speech separation system development and the development of low latency transmission technology </t>
  </si>
  <si>
    <t>By referring to NVIDIA, Shure and other companies will disclose the price of some devices and services based on multi-channel audio capture, AI voice separation and audio and video synchronization</t>
  </si>
  <si>
    <t>Additional maintenance costs</t>
  </si>
  <si>
    <t>Update the speech separation model regularly to ensure the accuracy and compatibility of speech recognition; Due to the change of network conditions, the low-latency protocol is periodically optimized and adjusted; Cost of equipment wear and tear and system renewal requirements</t>
  </si>
  <si>
    <t>By referring to NVIDIA, Shure and other companies will disclose some maintenance costs based on multi-channel audio capture, AI voice separation and audio and video synchronization</t>
  </si>
  <si>
    <t>Expected 400 new customers x Higherrevenue per customer due to premiumfeatures ($3,000)</t>
  </si>
  <si>
    <t>Market trend
forecasts, potentia
demand analysis</t>
  </si>
  <si>
    <t>Increased R&amp;D and marketing expensesfor new features, short-term cost increase</t>
  </si>
  <si>
    <t>Financial projectionsbudget reports</t>
  </si>
  <si>
    <t>Efficiency gain from new technology andstreamlined integration x Hourlyproduction value ($15.000)</t>
  </si>
  <si>
    <t>Technology analysisreports</t>
  </si>
  <si>
    <t>Enhanced features improve retention rateto 90% x Revenue per retained customer($3,000)x Repeat frequency (2 times/year)</t>
  </si>
  <si>
    <t>Customer feedbackretention analysis</t>
  </si>
  <si>
    <t>Significant growth based on techleadership, higher brand recognition dueto advanced features</t>
  </si>
  <si>
    <t>Brand value
assessments,market
surveys</t>
  </si>
  <si>
    <t>Expansion into high-demand new markets(e.g., corporate offices) x New customeracquisition rate and market entry</t>
  </si>
  <si>
    <t>New market researchsector analysis</t>
  </si>
  <si>
    <t>Residual value from technologyinvestments at the end of project life.</t>
  </si>
  <si>
    <t>Project financialoutlook</t>
  </si>
  <si>
    <t>Discount rate accounting for the higherrisk and technology-driven investments.</t>
  </si>
  <si>
    <t>Financial reports, riskanalysis</t>
  </si>
  <si>
    <t>10 years</t>
  </si>
  <si>
    <t>As a cycle, five years can cover the research and development, promotion and maturity of the technology, but also leave room for subsequent upgrades and iterations.</t>
  </si>
  <si>
    <t>This sheet is about the cash-flow and the calculation of the financial indicators for both Alternatives</t>
  </si>
  <si>
    <t>CBA- Ailternative A</t>
  </si>
  <si>
    <t>Year</t>
  </si>
  <si>
    <t>Income statement</t>
  </si>
  <si>
    <t>+Revenue</t>
  </si>
  <si>
    <t>-manufacturing and O&amp;M cost</t>
  </si>
  <si>
    <t>(Operating, Maintenance, Capital)</t>
  </si>
  <si>
    <t>-Depreciation</t>
  </si>
  <si>
    <t>- Finance Costs</t>
  </si>
  <si>
    <t>(Debt Interest, Finance Cost)</t>
  </si>
  <si>
    <t>Taxable income</t>
  </si>
  <si>
    <t>-Income tax</t>
  </si>
  <si>
    <t>Net income</t>
  </si>
  <si>
    <t>Cash flow statement</t>
  </si>
  <si>
    <t>Operating activities</t>
  </si>
  <si>
    <t>+Net income</t>
  </si>
  <si>
    <t>+ Additional Benefits</t>
  </si>
  <si>
    <t>(Increased Revenue, Cost Savings, Improved Efficiency)</t>
  </si>
  <si>
    <t>+ Intangible Benefits</t>
  </si>
  <si>
    <t>(Customer Retention, Brand Value Increase, Market Expansion)</t>
  </si>
  <si>
    <t>- Operating Costs</t>
  </si>
  <si>
    <t>- Maintenance Costs</t>
  </si>
  <si>
    <t>+Depreciation</t>
  </si>
  <si>
    <t>Investing activities</t>
  </si>
  <si>
    <t>-Capital investment</t>
  </si>
  <si>
    <t>(Capital Cost)</t>
  </si>
  <si>
    <t>+Salvage value</t>
  </si>
  <si>
    <t>-Gains tax</t>
  </si>
  <si>
    <t>+Losses (on Depreciable Assets)</t>
  </si>
  <si>
    <t>- Net Foreign Exchange Costs</t>
  </si>
  <si>
    <t xml:space="preserve"> -investment in working Capital</t>
  </si>
  <si>
    <t>+Working capital recovery</t>
  </si>
  <si>
    <t>Financing activities</t>
  </si>
  <si>
    <t>+Borrowed Funds</t>
  </si>
  <si>
    <t>-Repayment of principal</t>
  </si>
  <si>
    <t>Net cash flow</t>
  </si>
  <si>
    <t>CBA- Ailternative B</t>
  </si>
  <si>
    <t>-Finance Costs</t>
  </si>
  <si>
    <t>-income tax</t>
  </si>
  <si>
    <t>-investment in working Capital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</si>
</sst>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24" formatCode="\$#,##0_);[Red]\(\$#,##0\)"/>
    <numFmt numFmtId="41" formatCode="_ * #,##0_ ;_ * \-#,##0_ ;_ * &quot;-&quot;_ ;_ @_ "/>
    <numFmt numFmtId="42" formatCode="_ &quot;￥&quot;* #,##0_ ;_ &quot;￥&quot;* \-#,##0_ ;_ &quot;￥&quot;* &quot;-&quot;_ ;_ @_ "/>
    <numFmt numFmtId="43" formatCode="_ * #,##0.00_ ;_ * \-#,##0.00_ ;_ * &quot;-&quot;??_ ;_ @_ "/>
    <numFmt numFmtId="176" formatCode="_(&quot;$&quot;* #,##0.00_);_(&quot;$&quot;* \(#,##0.00\);_(&quot;$&quot;* &quot;-&quot;??_);_(@_)"/>
    <numFmt numFmtId="177" formatCode="&quot;$&quot;#,##0;[Red]\-&quot;$&quot;#,##0"/>
    <numFmt numFmtId="178" formatCode="_-&quot;$&quot;* #,##0_-;\-&quot;$&quot;* #,##0_-;_-&quot;$&quot;* &quot;-&quot;??_-;_-@_-"/>
  </numFmts>
  <fonts count="35">
    <font>
      <sz val="12"/>
      <color theme="1"/>
      <name val="等线"/>
      <charset val="134"/>
      <scheme val="minor"/>
    </font>
    <font>
      <b/>
      <sz val="18"/>
      <color theme="1"/>
      <name val="等线"/>
      <charset val="134"/>
      <scheme val="minor"/>
    </font>
    <font>
      <sz val="14"/>
      <color theme="1"/>
      <name val="等线"/>
      <charset val="134"/>
      <scheme val="minor"/>
    </font>
    <font>
      <b/>
      <sz val="14"/>
      <color theme="1"/>
      <name val="等线"/>
      <charset val="134"/>
      <scheme val="minor"/>
    </font>
    <font>
      <sz val="14"/>
      <color rgb="FF000000"/>
      <name val="宋体"/>
      <charset val="134"/>
    </font>
    <font>
      <sz val="12"/>
      <color rgb="FF000000"/>
      <name val="宋体"/>
      <charset val="134"/>
    </font>
    <font>
      <b/>
      <sz val="14"/>
      <color rgb="FF000000"/>
      <name val="宋体"/>
      <charset val="134"/>
    </font>
    <font>
      <b/>
      <sz val="14"/>
      <color rgb="FFFF0000"/>
      <name val="等线"/>
      <charset val="134"/>
      <scheme val="minor"/>
    </font>
    <font>
      <sz val="12"/>
      <color rgb="FF000000"/>
      <name val="Calibri"/>
      <charset val="134"/>
    </font>
    <font>
      <sz val="14"/>
      <color rgb="FF000000"/>
      <name val="等线"/>
      <charset val="134"/>
    </font>
    <font>
      <b/>
      <sz val="12"/>
      <color rgb="FF000000"/>
      <name val="Times New Roman"/>
      <charset val="134"/>
    </font>
    <font>
      <sz val="14"/>
      <color rgb="FF000000"/>
      <name val="等线"/>
      <charset val="134"/>
      <scheme val="minor"/>
    </font>
    <font>
      <sz val="12"/>
      <color rgb="FF000000"/>
      <name val="等线"/>
      <charset val="134"/>
    </font>
    <font>
      <sz val="12"/>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000000"/>
      <name val="Times New Roman"/>
      <charset val="134"/>
    </font>
  </fonts>
  <fills count="40">
    <fill>
      <patternFill patternType="none"/>
    </fill>
    <fill>
      <patternFill patternType="gray125"/>
    </fill>
    <fill>
      <patternFill patternType="solid">
        <fgColor theme="7" tint="0.599993896298105"/>
        <bgColor indexed="64"/>
      </patternFill>
    </fill>
    <fill>
      <patternFill patternType="solid">
        <fgColor rgb="FF92D050"/>
        <bgColor indexed="64"/>
      </patternFill>
    </fill>
    <fill>
      <patternFill patternType="solid">
        <fgColor theme="5" tint="0.399975585192419"/>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C6E0B4"/>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medium">
        <color rgb="FFA3A3A3"/>
      </left>
      <right/>
      <top style="medium">
        <color rgb="FFA3A3A3"/>
      </top>
      <bottom style="medium">
        <color rgb="FFA3A3A3"/>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4" fillId="0" borderId="0" applyFont="0" applyFill="0" applyBorder="0" applyAlignment="0" applyProtection="0">
      <alignment vertical="center"/>
    </xf>
    <xf numFmtId="176" fontId="0" fillId="0" borderId="0" applyFont="0" applyFill="0" applyBorder="0" applyAlignment="0" applyProtection="0"/>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11" borderId="25"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6" applyNumberFormat="0" applyFill="0" applyAlignment="0" applyProtection="0">
      <alignment vertical="center"/>
    </xf>
    <xf numFmtId="0" fontId="21" fillId="0" borderId="26" applyNumberFormat="0" applyFill="0" applyAlignment="0" applyProtection="0">
      <alignment vertical="center"/>
    </xf>
    <xf numFmtId="0" fontId="22" fillId="0" borderId="27" applyNumberFormat="0" applyFill="0" applyAlignment="0" applyProtection="0">
      <alignment vertical="center"/>
    </xf>
    <xf numFmtId="0" fontId="22" fillId="0" borderId="0" applyNumberFormat="0" applyFill="0" applyBorder="0" applyAlignment="0" applyProtection="0">
      <alignment vertical="center"/>
    </xf>
    <xf numFmtId="0" fontId="23" fillId="12" borderId="28" applyNumberFormat="0" applyAlignment="0" applyProtection="0">
      <alignment vertical="center"/>
    </xf>
    <xf numFmtId="0" fontId="24" fillId="13" borderId="29" applyNumberFormat="0" applyAlignment="0" applyProtection="0">
      <alignment vertical="center"/>
    </xf>
    <xf numFmtId="0" fontId="25" fillId="13" borderId="28" applyNumberFormat="0" applyAlignment="0" applyProtection="0">
      <alignment vertical="center"/>
    </xf>
    <xf numFmtId="0" fontId="26" fillId="14" borderId="30" applyNumberFormat="0" applyAlignment="0" applyProtection="0">
      <alignment vertical="center"/>
    </xf>
    <xf numFmtId="0" fontId="27" fillId="0" borderId="31" applyNumberFormat="0" applyFill="0" applyAlignment="0" applyProtection="0">
      <alignment vertical="center"/>
    </xf>
    <xf numFmtId="0" fontId="28" fillId="0" borderId="32" applyNumberFormat="0" applyFill="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2"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2" fillId="39" borderId="0" applyNumberFormat="0" applyBorder="0" applyAlignment="0" applyProtection="0">
      <alignment vertical="center"/>
    </xf>
  </cellStyleXfs>
  <cellXfs count="121">
    <xf numFmtId="0" fontId="0" fillId="0" borderId="0" xfId="0"/>
    <xf numFmtId="0" fontId="0" fillId="0" borderId="0" xfId="0" applyFont="1" applyFill="1" applyAlignment="1"/>
    <xf numFmtId="0" fontId="1" fillId="2" borderId="0" xfId="0" applyFont="1" applyFill="1" applyAlignment="1"/>
    <xf numFmtId="0" fontId="2" fillId="3" borderId="0" xfId="0" applyFont="1" applyFill="1" applyAlignment="1"/>
    <xf numFmtId="0" fontId="2" fillId="4" borderId="0" xfId="0" applyFont="1" applyFill="1" applyAlignment="1"/>
    <xf numFmtId="0" fontId="0" fillId="0" borderId="0" xfId="0" applyFont="1" applyFill="1" applyBorder="1" applyAlignment="1"/>
    <xf numFmtId="0" fontId="0" fillId="0" borderId="1" xfId="0" applyFont="1" applyFill="1" applyBorder="1" applyAlignment="1"/>
    <xf numFmtId="0" fontId="3" fillId="5" borderId="2" xfId="0" applyFont="1" applyFill="1" applyBorder="1" applyAlignment="1">
      <alignment vertical="center" wrapText="1"/>
    </xf>
    <xf numFmtId="177" fontId="0" fillId="0" borderId="1" xfId="0" applyNumberFormat="1" applyFont="1" applyFill="1" applyBorder="1" applyAlignment="1"/>
    <xf numFmtId="0" fontId="2" fillId="0" borderId="2" xfId="0" applyFont="1" applyFill="1" applyBorder="1" applyAlignment="1">
      <alignment vertical="center" wrapText="1"/>
    </xf>
    <xf numFmtId="0" fontId="0" fillId="0" borderId="0" xfId="0" applyFont="1" applyFill="1" applyBorder="1" applyAlignment="1">
      <alignment wrapText="1"/>
    </xf>
    <xf numFmtId="0" fontId="3" fillId="0" borderId="2" xfId="0" applyFont="1" applyFill="1" applyBorder="1" applyAlignment="1">
      <alignment vertical="center" wrapText="1"/>
    </xf>
    <xf numFmtId="0" fontId="3" fillId="6" borderId="2" xfId="0" applyFont="1" applyFill="1" applyBorder="1" applyAlignment="1">
      <alignment vertical="center" wrapText="1"/>
    </xf>
    <xf numFmtId="177" fontId="0" fillId="0" borderId="0" xfId="0" applyNumberFormat="1" applyFont="1" applyFill="1" applyBorder="1" applyAlignment="1"/>
    <xf numFmtId="49" fontId="2" fillId="0" borderId="2" xfId="0" applyNumberFormat="1" applyFont="1" applyFill="1" applyBorder="1" applyAlignment="1">
      <alignment vertical="center" wrapText="1"/>
    </xf>
    <xf numFmtId="0" fontId="2" fillId="6" borderId="2" xfId="0" applyFont="1" applyFill="1" applyBorder="1" applyAlignment="1">
      <alignment vertical="center" wrapText="1"/>
    </xf>
    <xf numFmtId="178" fontId="0" fillId="0" borderId="0" xfId="2" applyNumberFormat="1" applyFont="1" applyFill="1" applyBorder="1" applyAlignment="1">
      <alignment horizontal="left"/>
    </xf>
    <xf numFmtId="177" fontId="0" fillId="7" borderId="1" xfId="0" applyNumberFormat="1" applyFont="1" applyFill="1" applyBorder="1" applyAlignment="1">
      <alignment wrapText="1"/>
    </xf>
    <xf numFmtId="0" fontId="2" fillId="0" borderId="0" xfId="0" applyFont="1" applyFill="1" applyAlignment="1"/>
    <xf numFmtId="0" fontId="4" fillId="0" borderId="2" xfId="0" applyFont="1" applyFill="1" applyBorder="1" applyAlignment="1">
      <alignment vertical="center" wrapText="1"/>
    </xf>
    <xf numFmtId="0" fontId="5" fillId="0" borderId="0" xfId="0" applyFont="1" applyFill="1" applyBorder="1" applyAlignment="1"/>
    <xf numFmtId="0" fontId="6" fillId="0" borderId="2" xfId="0" applyFont="1" applyFill="1" applyBorder="1" applyAlignment="1">
      <alignment vertical="center" wrapText="1"/>
    </xf>
    <xf numFmtId="0" fontId="0" fillId="0" borderId="3" xfId="0" applyFont="1" applyFill="1" applyBorder="1" applyAlignment="1"/>
    <xf numFmtId="0" fontId="0" fillId="0" borderId="4" xfId="0" applyFont="1" applyFill="1" applyBorder="1" applyAlignment="1"/>
    <xf numFmtId="177" fontId="0" fillId="0" borderId="3" xfId="0" applyNumberFormat="1" applyFont="1" applyFill="1" applyBorder="1" applyAlignment="1"/>
    <xf numFmtId="177" fontId="0" fillId="0" borderId="4" xfId="0" applyNumberFormat="1" applyFont="1" applyFill="1" applyBorder="1" applyAlignment="1"/>
    <xf numFmtId="177" fontId="5" fillId="0" borderId="4" xfId="0" applyNumberFormat="1" applyFont="1" applyFill="1" applyBorder="1" applyAlignment="1"/>
    <xf numFmtId="0" fontId="0" fillId="0" borderId="5" xfId="0" applyFont="1" applyFill="1" applyBorder="1" applyAlignment="1"/>
    <xf numFmtId="177" fontId="0" fillId="0" borderId="5" xfId="0" applyNumberFormat="1" applyFont="1" applyFill="1" applyBorder="1" applyAlignment="1"/>
    <xf numFmtId="0" fontId="4" fillId="6" borderId="2" xfId="0" applyFont="1" applyFill="1" applyBorder="1" applyAlignment="1">
      <alignment vertical="center" wrapText="1"/>
    </xf>
    <xf numFmtId="177" fontId="0" fillId="7" borderId="1" xfId="0" applyNumberFormat="1" applyFont="1" applyFill="1" applyBorder="1" applyAlignment="1"/>
    <xf numFmtId="178" fontId="0" fillId="7" borderId="1" xfId="2" applyNumberFormat="1" applyFont="1" applyFill="1" applyBorder="1" applyAlignment="1">
      <alignment horizontal="left"/>
    </xf>
    <xf numFmtId="178" fontId="0" fillId="7" borderId="3" xfId="2" applyNumberFormat="1" applyFont="1" applyFill="1" applyBorder="1" applyAlignment="1">
      <alignment horizontal="left"/>
    </xf>
    <xf numFmtId="178" fontId="0" fillId="7" borderId="4" xfId="2" applyNumberFormat="1" applyFont="1" applyFill="1" applyBorder="1" applyAlignment="1">
      <alignment horizontal="left"/>
    </xf>
    <xf numFmtId="178" fontId="0" fillId="7" borderId="5" xfId="2" applyNumberFormat="1" applyFont="1" applyFill="1" applyBorder="1" applyAlignment="1">
      <alignment horizontal="left"/>
    </xf>
    <xf numFmtId="0" fontId="0" fillId="0" borderId="0" xfId="0" applyAlignment="1">
      <alignment horizontal="left" vertical="center"/>
    </xf>
    <xf numFmtId="0" fontId="1" fillId="2" borderId="0" xfId="0" applyFont="1" applyFill="1"/>
    <xf numFmtId="0" fontId="7" fillId="0" borderId="0" xfId="0" applyFo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left" vertical="center"/>
    </xf>
    <xf numFmtId="0" fontId="2" fillId="3" borderId="8" xfId="0" applyFont="1" applyFill="1" applyBorder="1" applyAlignment="1">
      <alignment horizontal="left" vertical="center" wrapText="1"/>
    </xf>
    <xf numFmtId="0" fontId="2" fillId="4" borderId="9" xfId="0" applyFont="1" applyFill="1" applyBorder="1" applyAlignment="1">
      <alignment horizontal="center" vertical="center" wrapText="1"/>
    </xf>
    <xf numFmtId="0" fontId="2" fillId="4" borderId="0" xfId="0" applyFont="1" applyFill="1" applyAlignment="1">
      <alignment vertical="center" wrapText="1"/>
    </xf>
    <xf numFmtId="24" fontId="8" fillId="0" borderId="10" xfId="0" applyNumberFormat="1" applyFont="1" applyFill="1" applyBorder="1" applyAlignment="1">
      <alignment horizontal="center" vertical="center" wrapText="1"/>
    </xf>
    <xf numFmtId="0" fontId="8" fillId="0" borderId="8"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4" borderId="11" xfId="0" applyFont="1" applyFill="1" applyBorder="1" applyAlignment="1">
      <alignment horizontal="center" vertical="center" wrapText="1"/>
    </xf>
    <xf numFmtId="24" fontId="8" fillId="0" borderId="12" xfId="0" applyNumberFormat="1" applyFont="1" applyFill="1" applyBorder="1" applyAlignment="1">
      <alignment horizontal="center" vertical="center" wrapText="1"/>
    </xf>
    <xf numFmtId="0" fontId="8" fillId="0" borderId="13"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9" fillId="4" borderId="0" xfId="0" applyFont="1" applyFill="1" applyAlignment="1">
      <alignment vertical="center" wrapText="1"/>
    </xf>
    <xf numFmtId="0" fontId="9" fillId="4" borderId="14" xfId="0" applyFont="1" applyFill="1" applyBorder="1" applyAlignment="1">
      <alignment vertical="center" wrapText="1"/>
    </xf>
    <xf numFmtId="0" fontId="2" fillId="4" borderId="11" xfId="0" applyFont="1" applyFill="1" applyBorder="1" applyAlignment="1">
      <alignment horizontal="center" vertical="center"/>
    </xf>
    <xf numFmtId="0" fontId="2" fillId="4" borderId="0" xfId="0" applyFont="1" applyFill="1" applyBorder="1" applyAlignment="1">
      <alignment horizontal="left" vertical="center"/>
    </xf>
    <xf numFmtId="24" fontId="0" fillId="0" borderId="15" xfId="0" applyNumberFormat="1" applyFont="1" applyFill="1" applyBorder="1" applyAlignment="1">
      <alignment horizontal="center" wrapText="1"/>
    </xf>
    <xf numFmtId="0" fontId="5" fillId="0" borderId="12" xfId="0" applyFont="1" applyFill="1" applyBorder="1" applyAlignment="1">
      <alignment wrapText="1"/>
    </xf>
    <xf numFmtId="0" fontId="2" fillId="4" borderId="13" xfId="0" applyFont="1" applyFill="1" applyBorder="1" applyAlignment="1">
      <alignment horizontal="left" vertical="center"/>
    </xf>
    <xf numFmtId="24" fontId="0" fillId="0" borderId="0" xfId="0" applyNumberFormat="1" applyFont="1" applyFill="1" applyAlignment="1">
      <alignment horizontal="center" wrapText="1"/>
    </xf>
    <xf numFmtId="0" fontId="2" fillId="4" borderId="10" xfId="0" applyFont="1" applyFill="1" applyBorder="1" applyAlignment="1">
      <alignment horizontal="center" vertical="center"/>
    </xf>
    <xf numFmtId="0" fontId="2" fillId="4" borderId="11" xfId="0" applyFont="1" applyFill="1" applyBorder="1" applyAlignment="1">
      <alignment horizontal="left" vertical="center"/>
    </xf>
    <xf numFmtId="0" fontId="5" fillId="0" borderId="12" xfId="0" applyFont="1" applyFill="1" applyBorder="1" applyAlignment="1"/>
    <xf numFmtId="0" fontId="2" fillId="4" borderId="11" xfId="0" applyFont="1" applyFill="1" applyBorder="1" applyAlignment="1">
      <alignment vertical="center"/>
    </xf>
    <xf numFmtId="0" fontId="2" fillId="4" borderId="16" xfId="0" applyFont="1" applyFill="1" applyBorder="1" applyAlignment="1">
      <alignment vertical="center"/>
    </xf>
    <xf numFmtId="0" fontId="2" fillId="4" borderId="7" xfId="0" applyFont="1" applyFill="1" applyBorder="1" applyAlignment="1">
      <alignment vertical="center"/>
    </xf>
    <xf numFmtId="0" fontId="5" fillId="0" borderId="14" xfId="0" applyFont="1" applyFill="1" applyBorder="1" applyAlignment="1">
      <alignment horizontal="center"/>
    </xf>
    <xf numFmtId="0" fontId="2" fillId="4" borderId="16" xfId="0" applyFont="1" applyFill="1" applyBorder="1" applyAlignment="1">
      <alignment horizontal="left" vertical="center"/>
    </xf>
    <xf numFmtId="0" fontId="2" fillId="4" borderId="6" xfId="0" applyFont="1" applyFill="1" applyBorder="1" applyAlignment="1">
      <alignment horizontal="left" vertical="center"/>
    </xf>
    <xf numFmtId="0" fontId="2" fillId="4" borderId="7" xfId="0" applyFont="1" applyFill="1" applyBorder="1" applyAlignment="1">
      <alignment horizontal="left" vertical="center"/>
    </xf>
    <xf numFmtId="0" fontId="8" fillId="0" borderId="9" xfId="0" applyFont="1" applyFill="1" applyBorder="1" applyAlignment="1">
      <alignment horizontal="left" vertical="center" wrapText="1"/>
    </xf>
    <xf numFmtId="0" fontId="5" fillId="0" borderId="9" xfId="0" applyFont="1" applyFill="1" applyBorder="1" applyAlignment="1">
      <alignment wrapText="1"/>
    </xf>
    <xf numFmtId="0" fontId="2" fillId="3" borderId="17" xfId="0" applyFont="1" applyFill="1" applyBorder="1" applyAlignment="1">
      <alignment horizontal="center" vertical="center"/>
    </xf>
    <xf numFmtId="0" fontId="2" fillId="3" borderId="8" xfId="0" applyFont="1" applyFill="1" applyBorder="1" applyAlignment="1">
      <alignment horizontal="center" vertical="center"/>
    </xf>
    <xf numFmtId="0" fontId="2" fillId="4" borderId="18" xfId="0" applyFont="1" applyFill="1" applyBorder="1" applyAlignment="1">
      <alignment horizontal="center" vertical="center" wrapText="1"/>
    </xf>
    <xf numFmtId="0" fontId="2" fillId="4" borderId="16" xfId="0" applyFont="1" applyFill="1" applyBorder="1" applyAlignment="1">
      <alignment horizontal="left" vertical="center" wrapText="1"/>
    </xf>
    <xf numFmtId="0" fontId="2" fillId="4" borderId="18"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9" fillId="4" borderId="15" xfId="0" applyFont="1" applyFill="1" applyBorder="1" applyAlignment="1">
      <alignment horizontal="left" vertical="center" wrapText="1"/>
    </xf>
    <xf numFmtId="0" fontId="8" fillId="0" borderId="13" xfId="0" applyFont="1" applyFill="1" applyBorder="1" applyAlignment="1">
      <alignment horizontal="center" vertical="center" wrapText="1"/>
    </xf>
    <xf numFmtId="0" fontId="2" fillId="4" borderId="15" xfId="0" applyFont="1" applyFill="1" applyBorder="1" applyAlignment="1">
      <alignment horizontal="left" vertical="center" wrapText="1"/>
    </xf>
    <xf numFmtId="0" fontId="9" fillId="4" borderId="16" xfId="0" applyFont="1" applyFill="1" applyBorder="1" applyAlignment="1">
      <alignment horizontal="left" vertical="center" wrapText="1"/>
    </xf>
    <xf numFmtId="0" fontId="2" fillId="4" borderId="19" xfId="0" applyFont="1" applyFill="1" applyBorder="1" applyAlignment="1">
      <alignment horizontal="center" vertical="center" wrapText="1"/>
    </xf>
    <xf numFmtId="0" fontId="9" fillId="4" borderId="19" xfId="0" applyFont="1" applyFill="1" applyBorder="1" applyAlignment="1">
      <alignment horizontal="left" vertical="center" wrapText="1"/>
    </xf>
    <xf numFmtId="24" fontId="8" fillId="0" borderId="9" xfId="0" applyNumberFormat="1" applyFont="1" applyFill="1" applyBorder="1" applyAlignment="1">
      <alignment horizontal="center" vertical="center" wrapText="1"/>
    </xf>
    <xf numFmtId="0" fontId="8" fillId="0" borderId="20" xfId="0" applyFont="1" applyFill="1" applyBorder="1" applyAlignment="1">
      <alignment horizontal="center" vertical="center" wrapText="1"/>
    </xf>
    <xf numFmtId="24" fontId="8" fillId="0" borderId="13" xfId="0" applyNumberFormat="1" applyFont="1" applyFill="1" applyBorder="1" applyAlignment="1">
      <alignment horizontal="center" vertical="center" wrapText="1"/>
    </xf>
    <xf numFmtId="0" fontId="2" fillId="4" borderId="20" xfId="0" applyFont="1" applyFill="1" applyBorder="1" applyAlignment="1">
      <alignment horizontal="left" vertical="center"/>
    </xf>
    <xf numFmtId="24" fontId="8" fillId="0" borderId="20" xfId="0" applyNumberFormat="1" applyFont="1" applyFill="1" applyBorder="1" applyAlignment="1">
      <alignment horizontal="center" vertical="center" wrapText="1"/>
    </xf>
    <xf numFmtId="0" fontId="3" fillId="3" borderId="18" xfId="0" applyFont="1" applyFill="1" applyBorder="1" applyAlignment="1">
      <alignment horizontal="left" vertical="center"/>
    </xf>
    <xf numFmtId="0" fontId="10" fillId="7" borderId="1" xfId="0" applyFont="1" applyFill="1" applyBorder="1" applyAlignment="1"/>
    <xf numFmtId="0" fontId="2" fillId="4" borderId="18" xfId="0" applyFont="1" applyFill="1" applyBorder="1" applyAlignment="1">
      <alignment horizontal="left"/>
    </xf>
    <xf numFmtId="0" fontId="10" fillId="7" borderId="1" xfId="0" applyFont="1" applyFill="1" applyBorder="1" applyAlignment="1">
      <alignment wrapText="1"/>
    </xf>
    <xf numFmtId="0" fontId="2" fillId="4" borderId="15" xfId="0" applyFont="1" applyFill="1" applyBorder="1" applyAlignment="1"/>
    <xf numFmtId="0" fontId="2" fillId="4" borderId="19" xfId="0" applyFont="1" applyFill="1" applyBorder="1" applyAlignment="1"/>
    <xf numFmtId="0" fontId="0" fillId="8" borderId="0" xfId="0" applyFill="1"/>
    <xf numFmtId="0" fontId="11" fillId="9" borderId="21" xfId="0" applyFont="1" applyFill="1" applyBorder="1" applyAlignment="1"/>
    <xf numFmtId="0" fontId="11" fillId="9" borderId="22" xfId="0" applyFont="1" applyFill="1" applyBorder="1" applyAlignment="1">
      <alignment horizontal="center"/>
    </xf>
    <xf numFmtId="0" fontId="2" fillId="4" borderId="11" xfId="0" applyFont="1" applyFill="1" applyBorder="1" applyAlignment="1"/>
    <xf numFmtId="0" fontId="2" fillId="4" borderId="7" xfId="0" applyFont="1" applyFill="1" applyBorder="1" applyAlignment="1">
      <alignment wrapText="1"/>
    </xf>
    <xf numFmtId="0" fontId="12" fillId="10" borderId="23" xfId="0" applyFont="1" applyFill="1" applyBorder="1" applyAlignment="1"/>
    <xf numFmtId="0" fontId="12" fillId="10" borderId="24" xfId="0" applyFont="1" applyFill="1" applyBorder="1" applyAlignment="1">
      <alignment wrapText="1"/>
    </xf>
    <xf numFmtId="0" fontId="13" fillId="10" borderId="23" xfId="0" applyFont="1" applyFill="1" applyBorder="1" applyAlignment="1">
      <alignment vertical="center" wrapText="1"/>
    </xf>
    <xf numFmtId="0" fontId="13" fillId="10" borderId="24" xfId="0" applyFont="1" applyFill="1" applyBorder="1" applyAlignment="1">
      <alignment vertical="center" wrapText="1"/>
    </xf>
    <xf numFmtId="0" fontId="12" fillId="10" borderId="23" xfId="0" applyFont="1" applyFill="1" applyBorder="1" applyAlignment="1">
      <alignment vertical="center" wrapText="1"/>
    </xf>
    <xf numFmtId="0" fontId="12" fillId="10" borderId="24" xfId="0" applyFont="1" applyFill="1" applyBorder="1" applyAlignment="1">
      <alignment vertical="center" wrapText="1"/>
    </xf>
    <xf numFmtId="0" fontId="12" fillId="10" borderId="24" xfId="0" applyFont="1" applyFill="1" applyBorder="1" applyAlignment="1"/>
    <xf numFmtId="0" fontId="13" fillId="10" borderId="23" xfId="0" applyFont="1" applyFill="1" applyBorder="1" applyAlignment="1"/>
    <xf numFmtId="0" fontId="13" fillId="10" borderId="0" xfId="0" applyFont="1" applyFill="1" applyAlignment="1">
      <alignment horizontal="left" vertical="center" wrapText="1"/>
    </xf>
    <xf numFmtId="0" fontId="13" fillId="10" borderId="24" xfId="0" applyFont="1" applyFill="1" applyBorder="1" applyAlignment="1">
      <alignment horizontal="left" vertical="center" wrapText="1"/>
    </xf>
    <xf numFmtId="0" fontId="12" fillId="10" borderId="0" xfId="0" applyFont="1" applyFill="1" applyAlignment="1">
      <alignment horizontal="left" vertical="center" wrapText="1"/>
    </xf>
    <xf numFmtId="0" fontId="12" fillId="10" borderId="24" xfId="0" applyFont="1" applyFill="1" applyBorder="1" applyAlignment="1">
      <alignment horizontal="left" vertical="center" wrapText="1"/>
    </xf>
    <xf numFmtId="0" fontId="0" fillId="8" borderId="0" xfId="0" applyFill="1" applyAlignment="1">
      <alignment horizontal="right" vertical="top"/>
    </xf>
    <xf numFmtId="0" fontId="13" fillId="10" borderId="0" xfId="0" applyFont="1" applyFill="1" applyAlignment="1">
      <alignment wrapText="1"/>
    </xf>
    <xf numFmtId="0" fontId="13" fillId="10" borderId="24" xfId="0" applyFont="1" applyFill="1" applyBorder="1" applyAlignment="1">
      <alignment wrapText="1"/>
    </xf>
    <xf numFmtId="0" fontId="12" fillId="10" borderId="23" xfId="0" applyFont="1" applyFill="1" applyBorder="1" applyAlignment="1">
      <alignment wrapText="1"/>
    </xf>
    <xf numFmtId="0" fontId="0" fillId="8" borderId="12" xfId="0" applyFont="1" applyFill="1" applyBorder="1" applyAlignment="1"/>
    <xf numFmtId="0" fontId="0" fillId="8" borderId="13" xfId="0" applyFont="1" applyFill="1" applyBorder="1" applyAlignment="1"/>
    <xf numFmtId="0" fontId="0" fillId="8" borderId="0" xfId="0" applyFill="1" applyAlignment="1">
      <alignment horizontal="right"/>
    </xf>
    <xf numFmtId="0" fontId="0" fillId="8" borderId="9" xfId="0" applyFont="1" applyFill="1" applyBorder="1" applyAlignment="1"/>
    <xf numFmtId="0" fontId="0" fillId="8" borderId="20" xfId="0" applyFont="1" applyFill="1" applyBorder="1" applyAlignment="1"/>
    <xf numFmtId="0" fontId="2" fillId="0" borderId="2" xfId="0" applyFont="1" applyFill="1" applyBorder="1" applyAlignment="1" quotePrefix="1">
      <alignment vertical="center" wrapText="1"/>
    </xf>
    <xf numFmtId="0" fontId="4" fillId="0" borderId="2" xfId="0" applyFont="1" applyFill="1" applyBorder="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eetMetadata" Target="metadata.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0"/>
  <sheetViews>
    <sheetView workbookViewId="0">
      <selection activeCell="D10" sqref="D10"/>
    </sheetView>
  </sheetViews>
  <sheetFormatPr defaultColWidth="11" defaultRowHeight="15" outlineLevelCol="3"/>
  <cols>
    <col min="1" max="1" width="13.3359375" style="95" customWidth="1"/>
    <col min="2" max="2" width="27.6640625" style="95" customWidth="1"/>
    <col min="3" max="3" width="32.5" style="95" customWidth="1"/>
    <col min="4" max="4" width="67.5" style="95" customWidth="1"/>
    <col min="5" max="5" width="11.1640625" style="95" customWidth="1"/>
    <col min="6" max="16384" width="10.8359375" style="95"/>
  </cols>
  <sheetData>
    <row r="2" ht="15.75"/>
    <row r="3" ht="18.4" spans="2:4">
      <c r="B3" s="96" t="s">
        <v>0</v>
      </c>
      <c r="C3" s="97" t="s">
        <v>1</v>
      </c>
      <c r="D3" s="97"/>
    </row>
    <row r="4" ht="18.4" spans="2:4">
      <c r="B4" s="98" t="s">
        <v>2</v>
      </c>
      <c r="C4" s="98" t="s">
        <v>3</v>
      </c>
      <c r="D4" s="99" t="s">
        <v>4</v>
      </c>
    </row>
    <row r="5" spans="2:4">
      <c r="B5" s="100" t="s">
        <v>5</v>
      </c>
      <c r="C5" s="100" t="s">
        <v>6</v>
      </c>
      <c r="D5" s="101" t="s">
        <v>7</v>
      </c>
    </row>
    <row r="6" spans="2:4">
      <c r="B6" s="102"/>
      <c r="C6" s="102"/>
      <c r="D6" s="103"/>
    </row>
    <row r="7" ht="45" spans="2:4">
      <c r="B7" s="104" t="s">
        <v>8</v>
      </c>
      <c r="C7" s="104" t="s">
        <v>9</v>
      </c>
      <c r="D7" s="105" t="s">
        <v>10</v>
      </c>
    </row>
    <row r="8" spans="2:4">
      <c r="B8" s="100"/>
      <c r="C8" s="104"/>
      <c r="D8" s="106"/>
    </row>
    <row r="9" ht="30" spans="2:4">
      <c r="B9" s="100" t="s">
        <v>11</v>
      </c>
      <c r="C9" s="104" t="s">
        <v>12</v>
      </c>
      <c r="D9" s="106" t="s">
        <v>13</v>
      </c>
    </row>
    <row r="10" spans="2:4">
      <c r="B10" s="107"/>
      <c r="C10" s="108"/>
      <c r="D10" s="109"/>
    </row>
    <row r="11" spans="2:4">
      <c r="B11" s="100" t="s">
        <v>14</v>
      </c>
      <c r="C11" s="110" t="s">
        <v>12</v>
      </c>
      <c r="D11" s="111" t="s">
        <v>15</v>
      </c>
    </row>
    <row r="12" spans="1:4">
      <c r="A12" s="112"/>
      <c r="B12" s="107"/>
      <c r="C12" s="110"/>
      <c r="D12" s="111"/>
    </row>
    <row r="13" spans="1:4">
      <c r="A13" s="112"/>
      <c r="B13" s="107"/>
      <c r="C13" s="113"/>
      <c r="D13" s="114"/>
    </row>
    <row r="14" ht="45" spans="1:4">
      <c r="A14" s="112"/>
      <c r="B14" s="100" t="s">
        <v>16</v>
      </c>
      <c r="C14" s="115" t="s">
        <v>9</v>
      </c>
      <c r="D14" s="101" t="s">
        <v>10</v>
      </c>
    </row>
    <row r="15" spans="1:4">
      <c r="A15" s="112"/>
      <c r="B15" s="116"/>
      <c r="C15" s="116"/>
      <c r="D15" s="117"/>
    </row>
    <row r="16" spans="2:4">
      <c r="B16" s="116"/>
      <c r="C16" s="116"/>
      <c r="D16" s="117"/>
    </row>
    <row r="17" spans="1:4">
      <c r="A17" s="118"/>
      <c r="B17" s="116"/>
      <c r="C17" s="116"/>
      <c r="D17" s="117"/>
    </row>
    <row r="18" ht="15.75" spans="1:4">
      <c r="A18" s="118"/>
      <c r="B18" s="119"/>
      <c r="C18" s="119"/>
      <c r="D18" s="120"/>
    </row>
    <row r="19" spans="1:1">
      <c r="A19" s="118"/>
    </row>
    <row r="20" spans="1:1">
      <c r="A20" s="118"/>
    </row>
  </sheetData>
  <mergeCells count="3">
    <mergeCell ref="C3:D3"/>
    <mergeCell ref="C11:C12"/>
    <mergeCell ref="D11:D1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zoomScale="70" zoomScaleNormal="70" workbookViewId="0">
      <selection activeCell="B11" sqref="B11"/>
    </sheetView>
  </sheetViews>
  <sheetFormatPr defaultColWidth="11" defaultRowHeight="17.6" outlineLevelRow="7" outlineLevelCol="1"/>
  <cols>
    <col min="1" max="1" width="74.5" style="18" customWidth="1"/>
    <col min="2" max="2" width="110.8359375" style="18" customWidth="1"/>
    <col min="3" max="3" width="75.3359375" style="18" customWidth="1"/>
    <col min="4" max="16384" width="10.8359375" style="18"/>
  </cols>
  <sheetData>
    <row r="1" s="18" customFormat="1" ht="22.5" spans="1:1">
      <c r="A1" s="2" t="s">
        <v>17</v>
      </c>
    </row>
    <row r="5" s="18" customFormat="1" ht="18.35" spans="1:2">
      <c r="A5" s="89" t="s">
        <v>18</v>
      </c>
      <c r="B5" s="90" t="s">
        <v>19</v>
      </c>
    </row>
    <row r="6" s="18" customFormat="1" ht="92.25" spans="1:2">
      <c r="A6" s="91" t="s">
        <v>20</v>
      </c>
      <c r="B6" s="92" t="s">
        <v>21</v>
      </c>
    </row>
    <row r="7" s="18" customFormat="1" ht="76.9" spans="1:2">
      <c r="A7" s="93" t="s">
        <v>22</v>
      </c>
      <c r="B7" s="92" t="s">
        <v>23</v>
      </c>
    </row>
    <row r="8" s="18" customFormat="1" ht="93" spans="1:2">
      <c r="A8" s="94" t="s">
        <v>24</v>
      </c>
      <c r="B8" s="92" t="s">
        <v>25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
  <sheetViews>
    <sheetView tabSelected="1" zoomScale="70" zoomScaleNormal="70" topLeftCell="A34" workbookViewId="0">
      <selection activeCell="C39" sqref="C39"/>
    </sheetView>
  </sheetViews>
  <sheetFormatPr defaultColWidth="11" defaultRowHeight="15" outlineLevelCol="5"/>
  <cols>
    <col min="2" max="2" width="13.9140625" customWidth="1"/>
    <col min="3" max="3" width="156.1640625" customWidth="1"/>
    <col min="4" max="4" width="28" customWidth="1"/>
    <col min="5" max="5" width="37.1640625" customWidth="1"/>
    <col min="6" max="6" width="36.8359375" customWidth="1"/>
  </cols>
  <sheetData>
    <row r="1" ht="22.5" spans="3:3">
      <c r="C1" s="36" t="s">
        <v>26</v>
      </c>
    </row>
    <row r="2" ht="17.6" spans="3:3">
      <c r="C2" s="37" t="s">
        <v>27</v>
      </c>
    </row>
    <row r="5" ht="15.75"/>
    <row r="6" s="35" customFormat="1" ht="36" spans="1:6">
      <c r="A6" s="38" t="s">
        <v>28</v>
      </c>
      <c r="B6" s="38"/>
      <c r="C6" s="39"/>
      <c r="D6" s="40" t="s">
        <v>29</v>
      </c>
      <c r="E6" s="41" t="s">
        <v>30</v>
      </c>
      <c r="F6" s="40" t="s">
        <v>31</v>
      </c>
    </row>
    <row r="7" ht="48" spans="1:6">
      <c r="A7" s="42" t="s">
        <v>32</v>
      </c>
      <c r="B7" s="42"/>
      <c r="C7" s="43" t="s">
        <v>33</v>
      </c>
      <c r="D7" s="44">
        <v>68090000</v>
      </c>
      <c r="E7" s="45" t="s">
        <v>34</v>
      </c>
      <c r="F7" s="46" t="s">
        <v>35</v>
      </c>
    </row>
    <row r="8" ht="48" spans="1:6">
      <c r="A8" s="47"/>
      <c r="B8" s="47"/>
      <c r="C8" s="43" t="s">
        <v>36</v>
      </c>
      <c r="D8" s="48">
        <v>71058000</v>
      </c>
      <c r="E8" s="49" t="s">
        <v>37</v>
      </c>
      <c r="F8" s="50" t="s">
        <v>38</v>
      </c>
    </row>
    <row r="9" ht="63.75" spans="1:6">
      <c r="A9" s="47"/>
      <c r="B9" s="47"/>
      <c r="C9" s="43" t="s">
        <v>39</v>
      </c>
      <c r="D9" s="48">
        <v>12173000</v>
      </c>
      <c r="E9" s="49" t="s">
        <v>40</v>
      </c>
      <c r="F9" s="50" t="s">
        <v>38</v>
      </c>
    </row>
    <row r="10" ht="18.4" spans="1:6">
      <c r="A10" s="47"/>
      <c r="B10" s="47"/>
      <c r="C10" s="51" t="s">
        <v>41</v>
      </c>
      <c r="D10" s="48">
        <v>1848000</v>
      </c>
      <c r="E10" s="49" t="s">
        <v>42</v>
      </c>
      <c r="F10" s="50" t="s">
        <v>38</v>
      </c>
    </row>
    <row r="11" ht="63.75" spans="1:6">
      <c r="A11" s="47"/>
      <c r="B11" s="47"/>
      <c r="C11" s="51" t="s">
        <v>43</v>
      </c>
      <c r="D11" s="48">
        <v>158000</v>
      </c>
      <c r="E11" s="49" t="s">
        <v>44</v>
      </c>
      <c r="F11" s="50" t="s">
        <v>38</v>
      </c>
    </row>
    <row r="12" ht="18.4" spans="1:6">
      <c r="A12" s="47"/>
      <c r="B12" s="47"/>
      <c r="C12" s="52" t="s">
        <v>45</v>
      </c>
      <c r="D12" s="48">
        <v>165000</v>
      </c>
      <c r="E12" s="49" t="s">
        <v>46</v>
      </c>
      <c r="F12" s="50" t="s">
        <v>38</v>
      </c>
    </row>
    <row r="13" ht="32.25" spans="1:6">
      <c r="A13" s="53" t="s">
        <v>47</v>
      </c>
      <c r="B13" s="53"/>
      <c r="C13" s="54" t="s">
        <v>48</v>
      </c>
      <c r="D13" s="55">
        <v>500000</v>
      </c>
      <c r="E13" s="50" t="s">
        <v>49</v>
      </c>
      <c r="F13" s="56" t="s">
        <v>50</v>
      </c>
    </row>
    <row r="14" ht="32.25" spans="1:6">
      <c r="A14" s="53"/>
      <c r="B14" s="53"/>
      <c r="C14" s="57" t="s">
        <v>51</v>
      </c>
      <c r="D14" s="58">
        <v>4750000</v>
      </c>
      <c r="E14" s="50" t="s">
        <v>52</v>
      </c>
      <c r="F14" s="56" t="s">
        <v>53</v>
      </c>
    </row>
    <row r="15" ht="32.25" spans="1:6">
      <c r="A15" s="53"/>
      <c r="B15" s="53"/>
      <c r="C15" s="57" t="s">
        <v>54</v>
      </c>
      <c r="D15" s="58">
        <v>300000</v>
      </c>
      <c r="E15" s="50" t="s">
        <v>55</v>
      </c>
      <c r="F15" s="56" t="s">
        <v>50</v>
      </c>
    </row>
    <row r="16" ht="32.25" spans="1:6">
      <c r="A16" s="53"/>
      <c r="B16" s="53"/>
      <c r="C16" s="57" t="s">
        <v>56</v>
      </c>
      <c r="D16" s="58">
        <v>500000</v>
      </c>
      <c r="E16" s="50" t="s">
        <v>57</v>
      </c>
      <c r="F16" s="56" t="s">
        <v>58</v>
      </c>
    </row>
    <row r="17" ht="32.25" spans="1:6">
      <c r="A17" s="53"/>
      <c r="B17" s="53"/>
      <c r="C17" s="57" t="s">
        <v>59</v>
      </c>
      <c r="D17" s="58">
        <v>1830000</v>
      </c>
      <c r="E17" s="50" t="s">
        <v>60</v>
      </c>
      <c r="F17" s="56" t="s">
        <v>61</v>
      </c>
    </row>
    <row r="18" ht="32.25" spans="1:6">
      <c r="A18" s="59"/>
      <c r="B18" s="59"/>
      <c r="C18" s="57" t="s">
        <v>62</v>
      </c>
      <c r="D18" s="58">
        <v>4575000</v>
      </c>
      <c r="E18" s="50" t="s">
        <v>63</v>
      </c>
      <c r="F18" s="56" t="s">
        <v>64</v>
      </c>
    </row>
    <row r="19" ht="32.25" spans="1:6">
      <c r="A19" s="60" t="s">
        <v>65</v>
      </c>
      <c r="B19" s="60"/>
      <c r="C19" s="60"/>
      <c r="D19" s="58">
        <v>500000</v>
      </c>
      <c r="E19" s="50" t="s">
        <v>66</v>
      </c>
      <c r="F19" s="61" t="s">
        <v>50</v>
      </c>
    </row>
    <row r="20" ht="48" spans="1:6">
      <c r="A20" s="62" t="s">
        <v>67</v>
      </c>
      <c r="B20" s="63"/>
      <c r="C20" s="64"/>
      <c r="D20" s="65">
        <v>0.095</v>
      </c>
      <c r="E20" s="50" t="s">
        <v>68</v>
      </c>
      <c r="F20" s="56" t="s">
        <v>69</v>
      </c>
    </row>
    <row r="21" ht="48" spans="1:6">
      <c r="A21" s="66" t="s">
        <v>70</v>
      </c>
      <c r="B21" s="67"/>
      <c r="C21" s="68"/>
      <c r="D21" s="65" t="s">
        <v>71</v>
      </c>
      <c r="E21" s="69" t="s">
        <v>72</v>
      </c>
      <c r="F21" s="70" t="s">
        <v>69</v>
      </c>
    </row>
    <row r="28" ht="15.75"/>
    <row r="29" s="35" customFormat="1" ht="36" spans="1:6">
      <c r="A29" s="71" t="s">
        <v>73</v>
      </c>
      <c r="B29" s="71"/>
      <c r="C29" s="72"/>
      <c r="D29" s="40" t="s">
        <v>29</v>
      </c>
      <c r="E29" s="41" t="s">
        <v>30</v>
      </c>
      <c r="F29" s="40" t="s">
        <v>31</v>
      </c>
    </row>
    <row r="30" s="1" customFormat="1" ht="48" spans="1:6">
      <c r="A30" s="73" t="s">
        <v>32</v>
      </c>
      <c r="B30" s="74" t="s">
        <v>33</v>
      </c>
      <c r="C30" s="75" t="s">
        <v>74</v>
      </c>
      <c r="D30" s="44">
        <v>68090000</v>
      </c>
      <c r="E30" s="76" t="s">
        <v>34</v>
      </c>
      <c r="F30" s="76" t="s">
        <v>35</v>
      </c>
    </row>
    <row r="31" s="1" customFormat="1" ht="79.5" spans="1:6">
      <c r="A31" s="77"/>
      <c r="B31" s="74"/>
      <c r="C31" s="78" t="s">
        <v>75</v>
      </c>
      <c r="D31" s="48">
        <v>150000</v>
      </c>
      <c r="E31" s="79" t="s">
        <v>76</v>
      </c>
      <c r="F31" s="79" t="s">
        <v>77</v>
      </c>
    </row>
    <row r="32" s="1" customFormat="1" ht="48" spans="1:6">
      <c r="A32" s="77"/>
      <c r="B32" s="80" t="s">
        <v>36</v>
      </c>
      <c r="C32" s="80" t="s">
        <v>36</v>
      </c>
      <c r="D32" s="48">
        <v>71058000</v>
      </c>
      <c r="E32" s="79" t="s">
        <v>37</v>
      </c>
      <c r="F32" s="79" t="s">
        <v>38</v>
      </c>
    </row>
    <row r="33" s="1" customFormat="1" ht="63.75" spans="1:6">
      <c r="A33" s="77"/>
      <c r="B33" s="74" t="s">
        <v>39</v>
      </c>
      <c r="C33" s="80" t="s">
        <v>39</v>
      </c>
      <c r="D33" s="48">
        <v>12173000</v>
      </c>
      <c r="E33" s="79" t="s">
        <v>40</v>
      </c>
      <c r="F33" s="79" t="s">
        <v>38</v>
      </c>
    </row>
    <row r="34" s="1" customFormat="1" ht="111" spans="1:6">
      <c r="A34" s="77"/>
      <c r="B34" s="74"/>
      <c r="C34" s="80" t="s">
        <v>78</v>
      </c>
      <c r="D34" s="48">
        <v>20000</v>
      </c>
      <c r="E34" s="79" t="s">
        <v>79</v>
      </c>
      <c r="F34" s="79" t="s">
        <v>80</v>
      </c>
    </row>
    <row r="35" s="1" customFormat="1" ht="18.4" spans="1:6">
      <c r="A35" s="77"/>
      <c r="B35" s="78" t="s">
        <v>41</v>
      </c>
      <c r="C35" s="78" t="s">
        <v>41</v>
      </c>
      <c r="D35" s="48">
        <v>1848000</v>
      </c>
      <c r="E35" s="79" t="s">
        <v>42</v>
      </c>
      <c r="F35" s="79" t="s">
        <v>38</v>
      </c>
    </row>
    <row r="36" s="1" customFormat="1" ht="63.75" spans="1:6">
      <c r="A36" s="77"/>
      <c r="B36" s="81" t="s">
        <v>43</v>
      </c>
      <c r="C36" s="78" t="s">
        <v>43</v>
      </c>
      <c r="D36" s="48">
        <v>158000</v>
      </c>
      <c r="E36" s="79" t="s">
        <v>44</v>
      </c>
      <c r="F36" s="79" t="s">
        <v>38</v>
      </c>
    </row>
    <row r="37" s="1" customFormat="1" ht="53.65" spans="1:6">
      <c r="A37" s="82"/>
      <c r="B37" s="81" t="s">
        <v>45</v>
      </c>
      <c r="C37" s="83" t="s">
        <v>45</v>
      </c>
      <c r="D37" s="84">
        <v>165000</v>
      </c>
      <c r="E37" s="85" t="s">
        <v>46</v>
      </c>
      <c r="F37" s="85" t="s">
        <v>38</v>
      </c>
    </row>
    <row r="38" ht="48" spans="1:6">
      <c r="A38" s="53" t="s">
        <v>47</v>
      </c>
      <c r="B38" s="53"/>
      <c r="C38" s="54" t="s">
        <v>48</v>
      </c>
      <c r="D38" s="48">
        <v>1200000</v>
      </c>
      <c r="E38" s="86" t="s">
        <v>81</v>
      </c>
      <c r="F38" s="86" t="s">
        <v>82</v>
      </c>
    </row>
    <row r="39" ht="32.25" spans="1:6">
      <c r="A39" s="53"/>
      <c r="B39" s="53"/>
      <c r="C39" s="57" t="s">
        <v>51</v>
      </c>
      <c r="D39" s="86">
        <v>-1000000</v>
      </c>
      <c r="E39" s="86" t="s">
        <v>83</v>
      </c>
      <c r="F39" s="86" t="s">
        <v>84</v>
      </c>
    </row>
    <row r="40" ht="48" spans="1:6">
      <c r="A40" s="53"/>
      <c r="B40" s="53"/>
      <c r="C40" s="57" t="s">
        <v>54</v>
      </c>
      <c r="D40" s="86">
        <v>500000</v>
      </c>
      <c r="E40" s="86" t="s">
        <v>85</v>
      </c>
      <c r="F40" s="86" t="s">
        <v>86</v>
      </c>
    </row>
    <row r="41" ht="48" spans="1:6">
      <c r="A41" s="53"/>
      <c r="B41" s="53"/>
      <c r="C41" s="57" t="s">
        <v>56</v>
      </c>
      <c r="D41" s="86">
        <v>1200000</v>
      </c>
      <c r="E41" s="86" t="s">
        <v>87</v>
      </c>
      <c r="F41" s="86" t="s">
        <v>88</v>
      </c>
    </row>
    <row r="42" ht="48" spans="1:6">
      <c r="A42" s="53"/>
      <c r="B42" s="53"/>
      <c r="C42" s="57" t="s">
        <v>59</v>
      </c>
      <c r="D42" s="86">
        <v>3000000</v>
      </c>
      <c r="E42" s="86" t="s">
        <v>89</v>
      </c>
      <c r="F42" s="86" t="s">
        <v>90</v>
      </c>
    </row>
    <row r="43" ht="48" spans="1:6">
      <c r="A43" s="53"/>
      <c r="B43" s="53"/>
      <c r="C43" s="87" t="s">
        <v>62</v>
      </c>
      <c r="D43" s="86">
        <v>6500000</v>
      </c>
      <c r="E43" s="86" t="s">
        <v>91</v>
      </c>
      <c r="F43" s="86" t="s">
        <v>92</v>
      </c>
    </row>
    <row r="44" ht="32.25" spans="1:6">
      <c r="A44" s="60" t="s">
        <v>65</v>
      </c>
      <c r="B44" s="60"/>
      <c r="C44" s="60"/>
      <c r="D44" s="86">
        <v>1000000</v>
      </c>
      <c r="E44" s="86" t="s">
        <v>93</v>
      </c>
      <c r="F44" s="86" t="s">
        <v>94</v>
      </c>
    </row>
    <row r="45" ht="32.25" spans="1:6">
      <c r="A45" s="62" t="s">
        <v>67</v>
      </c>
      <c r="B45" s="63"/>
      <c r="C45" s="64"/>
      <c r="D45" s="65">
        <v>0.095</v>
      </c>
      <c r="E45" s="86" t="s">
        <v>95</v>
      </c>
      <c r="F45" s="86" t="s">
        <v>96</v>
      </c>
    </row>
    <row r="46" ht="63.75" spans="1:6">
      <c r="A46" s="66" t="s">
        <v>70</v>
      </c>
      <c r="B46" s="67"/>
      <c r="C46" s="68"/>
      <c r="D46" s="88" t="s">
        <v>97</v>
      </c>
      <c r="E46" s="88" t="s">
        <v>98</v>
      </c>
      <c r="F46" s="88" t="s">
        <v>69</v>
      </c>
    </row>
  </sheetData>
  <mergeCells count="12">
    <mergeCell ref="A6:C6"/>
    <mergeCell ref="A19:C19"/>
    <mergeCell ref="A21:C21"/>
    <mergeCell ref="A29:C29"/>
    <mergeCell ref="A44:C44"/>
    <mergeCell ref="A46:C46"/>
    <mergeCell ref="A30:A37"/>
    <mergeCell ref="B30:B31"/>
    <mergeCell ref="B33:B34"/>
    <mergeCell ref="A7:B12"/>
    <mergeCell ref="A13:B18"/>
    <mergeCell ref="A38:B43"/>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6"/>
  <sheetViews>
    <sheetView zoomScale="25" zoomScaleNormal="25" workbookViewId="0">
      <selection activeCell="D70" sqref="D70"/>
    </sheetView>
  </sheetViews>
  <sheetFormatPr defaultColWidth="11" defaultRowHeight="15"/>
  <cols>
    <col min="1" max="1" width="60.9375" style="1" customWidth="1"/>
    <col min="2" max="2" width="30.0546875" style="1" customWidth="1"/>
    <col min="3" max="18" width="18.2109375" style="1" customWidth="1"/>
    <col min="19" max="16384" width="11" style="1"/>
  </cols>
  <sheetData>
    <row r="1" s="1" customFormat="1" ht="22.5" spans="1:1">
      <c r="A1" s="2" t="s">
        <v>99</v>
      </c>
    </row>
    <row r="3" s="1" customFormat="1" ht="17.6" spans="1:12">
      <c r="A3" s="3" t="s">
        <v>100</v>
      </c>
      <c r="L3" s="5"/>
    </row>
    <row r="4" s="1" customFormat="1" ht="18.35" spans="1:18">
      <c r="A4" s="4" t="s">
        <v>101</v>
      </c>
      <c r="B4" s="5"/>
      <c r="C4" s="6">
        <v>0</v>
      </c>
      <c r="D4" s="6">
        <v>1</v>
      </c>
      <c r="E4" s="6">
        <v>2</v>
      </c>
      <c r="F4" s="6">
        <v>3</v>
      </c>
      <c r="G4" s="6">
        <v>4</v>
      </c>
      <c r="H4" s="6">
        <v>5</v>
      </c>
      <c r="I4" s="6">
        <v>6</v>
      </c>
      <c r="J4" s="6">
        <v>7</v>
      </c>
      <c r="K4" s="6">
        <v>8</v>
      </c>
      <c r="L4" s="6">
        <v>9</v>
      </c>
      <c r="M4" s="6">
        <v>10</v>
      </c>
      <c r="N4" s="6">
        <v>11</v>
      </c>
      <c r="O4" s="6">
        <v>12</v>
      </c>
      <c r="P4" s="6">
        <v>13</v>
      </c>
      <c r="Q4" s="6">
        <v>14</v>
      </c>
      <c r="R4" s="6">
        <v>15</v>
      </c>
    </row>
    <row r="5" s="1" customFormat="1" ht="18.4" spans="1:18">
      <c r="A5" s="7" t="s">
        <v>102</v>
      </c>
      <c r="B5" s="5"/>
      <c r="C5" s="8"/>
      <c r="D5" s="8"/>
      <c r="E5" s="8"/>
      <c r="F5" s="8"/>
      <c r="G5" s="8"/>
      <c r="H5" s="8"/>
      <c r="I5" s="8"/>
      <c r="J5" s="8"/>
      <c r="K5" s="8"/>
      <c r="L5" s="8"/>
      <c r="M5" s="8"/>
      <c r="N5" s="8"/>
      <c r="O5" s="8"/>
      <c r="P5" s="8"/>
      <c r="Q5" s="8"/>
      <c r="R5" s="6"/>
    </row>
    <row r="6" s="1" customFormat="1" ht="17" customHeight="1" spans="1:18">
      <c r="A6" s="9" t="s">
        <v>103</v>
      </c>
      <c r="B6" s="5"/>
      <c r="C6" s="8">
        <v>620000000</v>
      </c>
      <c r="D6" s="8">
        <v>670000000</v>
      </c>
      <c r="E6" s="8">
        <v>723000000</v>
      </c>
      <c r="F6" s="8">
        <v>821000000</v>
      </c>
      <c r="G6" s="8">
        <v>872000000</v>
      </c>
      <c r="H6" s="8">
        <v>91500000</v>
      </c>
      <c r="I6" s="8">
        <v>91600000</v>
      </c>
      <c r="J6" s="8">
        <v>91700000</v>
      </c>
      <c r="K6" s="8">
        <v>91800000</v>
      </c>
      <c r="L6" s="8">
        <v>91840000</v>
      </c>
      <c r="M6" s="8">
        <v>91900000</v>
      </c>
      <c r="N6" s="8">
        <v>91980000</v>
      </c>
      <c r="O6" s="8">
        <v>92040000</v>
      </c>
      <c r="P6" s="8">
        <v>92100000</v>
      </c>
      <c r="Q6" s="8">
        <v>92150000</v>
      </c>
      <c r="R6" s="8">
        <v>92200000</v>
      </c>
    </row>
    <row r="7" s="1" customFormat="1" ht="18.4" spans="1:18">
      <c r="A7" s="9" t="s">
        <v>104</v>
      </c>
      <c r="B7" s="10" t="s">
        <v>105</v>
      </c>
      <c r="C7" s="8">
        <v>-398220000</v>
      </c>
      <c r="D7" s="8">
        <v>-432800000</v>
      </c>
      <c r="E7" s="8">
        <v>-521000000</v>
      </c>
      <c r="F7" s="8">
        <v>-596000000</v>
      </c>
      <c r="G7" s="8">
        <v>-62810000</v>
      </c>
      <c r="H7" s="8">
        <v>-67960000</v>
      </c>
      <c r="I7" s="8">
        <v>-69319200</v>
      </c>
      <c r="J7" s="8">
        <v>-70705580</v>
      </c>
      <c r="K7" s="8">
        <v>-72119700</v>
      </c>
      <c r="L7" s="8">
        <v>-73562090</v>
      </c>
      <c r="M7" s="8">
        <v>-75033330</v>
      </c>
      <c r="N7" s="8">
        <v>-76432550</v>
      </c>
      <c r="O7" s="8">
        <v>-76994820</v>
      </c>
      <c r="P7" s="8">
        <v>-77593650</v>
      </c>
      <c r="Q7" s="8">
        <v>-78562960</v>
      </c>
      <c r="R7" s="8">
        <v>-79024370</v>
      </c>
    </row>
    <row r="8" s="1" customFormat="1" ht="18.4" spans="1:18">
      <c r="A8" s="9" t="s">
        <v>106</v>
      </c>
      <c r="B8" s="5"/>
      <c r="C8" s="8">
        <v>-800000</v>
      </c>
      <c r="D8" s="8">
        <v>-790000</v>
      </c>
      <c r="E8" s="8">
        <v>-785000</v>
      </c>
      <c r="F8" s="8">
        <v>-780000</v>
      </c>
      <c r="G8" s="8">
        <v>-775000</v>
      </c>
      <c r="H8" s="8">
        <v>-770000</v>
      </c>
      <c r="I8" s="8">
        <v>-765000</v>
      </c>
      <c r="J8" s="8">
        <v>-760000</v>
      </c>
      <c r="K8" s="8">
        <v>-720000</v>
      </c>
      <c r="L8" s="8">
        <v>-680000</v>
      </c>
      <c r="M8" s="8">
        <v>-640000</v>
      </c>
      <c r="N8" s="8">
        <v>-600000</v>
      </c>
      <c r="O8" s="8">
        <v>-560000</v>
      </c>
      <c r="P8" s="8">
        <v>-520000</v>
      </c>
      <c r="Q8" s="8">
        <v>-480000</v>
      </c>
      <c r="R8" s="8">
        <v>-440000</v>
      </c>
    </row>
    <row r="9" s="1" customFormat="1" ht="18.4" spans="1:18">
      <c r="A9" s="9" t="s">
        <v>107</v>
      </c>
      <c r="B9" s="10" t="s">
        <v>108</v>
      </c>
      <c r="C9" s="8">
        <v>-1730000</v>
      </c>
      <c r="D9" s="8">
        <v>-1820000</v>
      </c>
      <c r="E9" s="8">
        <v>-1970000</v>
      </c>
      <c r="F9" s="8">
        <v>-2060000</v>
      </c>
      <c r="G9" s="8">
        <v>-2430000</v>
      </c>
      <c r="H9" s="8">
        <v>-2580000</v>
      </c>
      <c r="I9" s="8">
        <v>-2980000</v>
      </c>
      <c r="J9" s="8">
        <v>-3000000</v>
      </c>
      <c r="K9" s="8">
        <v>-2980000</v>
      </c>
      <c r="L9" s="8">
        <v>-2780000</v>
      </c>
      <c r="M9" s="8">
        <v>-2680000</v>
      </c>
      <c r="N9" s="8">
        <v>-2580000</v>
      </c>
      <c r="O9" s="8">
        <v>-2480000</v>
      </c>
      <c r="P9" s="8">
        <v>-2380000</v>
      </c>
      <c r="Q9" s="8">
        <v>-2280000</v>
      </c>
      <c r="R9" s="8">
        <v>-2080000</v>
      </c>
    </row>
    <row r="10" s="1" customFormat="1" ht="26" customHeight="1" spans="1:18">
      <c r="A10" s="11" t="s">
        <v>109</v>
      </c>
      <c r="B10" s="5"/>
      <c r="C10" s="8">
        <v>12000000</v>
      </c>
      <c r="D10" s="8">
        <v>14000000</v>
      </c>
      <c r="E10" s="8">
        <v>19000000</v>
      </c>
      <c r="F10" s="8">
        <v>20000000</v>
      </c>
      <c r="G10" s="8">
        <v>24000000</v>
      </c>
      <c r="H10" s="8">
        <v>26000000</v>
      </c>
      <c r="I10" s="8">
        <v>38000000</v>
      </c>
      <c r="J10" s="8">
        <v>42000000</v>
      </c>
      <c r="K10" s="8">
        <v>57000000</v>
      </c>
      <c r="L10" s="8">
        <v>64000000</v>
      </c>
      <c r="M10" s="8">
        <v>79000000</v>
      </c>
      <c r="N10" s="8">
        <v>93200000</v>
      </c>
      <c r="O10" s="8">
        <v>120300000</v>
      </c>
      <c r="P10" s="8">
        <v>139700000</v>
      </c>
      <c r="Q10" s="8">
        <v>151800000</v>
      </c>
      <c r="R10" s="8">
        <v>179000000</v>
      </c>
    </row>
    <row r="11" s="1" customFormat="1" ht="18.4" spans="1:18">
      <c r="A11" s="9" t="s">
        <v>110</v>
      </c>
      <c r="B11" s="5"/>
      <c r="C11" s="8">
        <v>-4900000</v>
      </c>
      <c r="D11" s="8">
        <v>-5700000</v>
      </c>
      <c r="E11" s="8">
        <v>-6200000</v>
      </c>
      <c r="F11" s="8">
        <v>-6900000</v>
      </c>
      <c r="G11" s="8">
        <v>-7300000</v>
      </c>
      <c r="H11" s="8">
        <v>-7800000</v>
      </c>
      <c r="I11" s="8">
        <v>-11400000</v>
      </c>
      <c r="J11" s="8">
        <v>-12600000</v>
      </c>
      <c r="K11" s="8">
        <v>-17100000</v>
      </c>
      <c r="L11" s="8">
        <v>-19200000</v>
      </c>
      <c r="M11" s="8">
        <v>-23700000</v>
      </c>
      <c r="N11" s="8">
        <v>-27960000</v>
      </c>
      <c r="O11" s="8">
        <v>-36090000</v>
      </c>
      <c r="P11" s="8">
        <v>-41910000</v>
      </c>
      <c r="Q11" s="8">
        <v>-45540000</v>
      </c>
      <c r="R11" s="8">
        <v>-53700000</v>
      </c>
    </row>
    <row r="12" s="1" customFormat="1" ht="18.4" spans="1:18">
      <c r="A12" s="11" t="s">
        <v>111</v>
      </c>
      <c r="B12" s="5"/>
      <c r="C12" s="8" cm="1">
        <f t="array" ref="C12:R12">C6:R6-C7:R7-C8:R8-C9:R9</f>
        <v>1020750000</v>
      </c>
      <c r="D12" s="8">
        <v>1105410000</v>
      </c>
      <c r="E12" s="8">
        <v>1246755000</v>
      </c>
      <c r="F12" s="8">
        <v>1419840000</v>
      </c>
      <c r="G12" s="8">
        <v>938015000</v>
      </c>
      <c r="H12" s="8">
        <v>162810000</v>
      </c>
      <c r="I12" s="8">
        <v>164664200</v>
      </c>
      <c r="J12" s="8">
        <v>166165580</v>
      </c>
      <c r="K12" s="8">
        <v>167619700</v>
      </c>
      <c r="L12" s="8">
        <v>168862090</v>
      </c>
      <c r="M12" s="8">
        <v>170253330</v>
      </c>
      <c r="N12" s="8">
        <v>171592550</v>
      </c>
      <c r="O12" s="8">
        <v>172074820</v>
      </c>
      <c r="P12" s="8">
        <v>172593650</v>
      </c>
      <c r="Q12" s="8">
        <v>173472960</v>
      </c>
      <c r="R12" s="8">
        <v>173744370</v>
      </c>
    </row>
    <row r="13" s="1" customFormat="1" ht="18.4" spans="1:18">
      <c r="A13" s="12" t="s">
        <v>112</v>
      </c>
      <c r="B13" s="5"/>
      <c r="C13" s="8"/>
      <c r="D13" s="8"/>
      <c r="E13" s="8"/>
      <c r="F13" s="8"/>
      <c r="G13" s="8"/>
      <c r="H13" s="8"/>
      <c r="I13" s="8"/>
      <c r="J13" s="8"/>
      <c r="K13" s="8"/>
      <c r="L13" s="8"/>
      <c r="M13" s="8"/>
      <c r="N13" s="8"/>
      <c r="O13" s="8"/>
      <c r="P13" s="8"/>
      <c r="Q13" s="8"/>
      <c r="R13" s="8"/>
    </row>
    <row r="14" s="1" customFormat="1" ht="18.4" spans="1:18">
      <c r="A14" s="7" t="s">
        <v>113</v>
      </c>
      <c r="B14" s="5"/>
      <c r="C14" s="8"/>
      <c r="D14" s="8"/>
      <c r="E14" s="8"/>
      <c r="F14" s="8"/>
      <c r="G14" s="8"/>
      <c r="H14" s="8"/>
      <c r="I14" s="8"/>
      <c r="J14" s="8"/>
      <c r="K14" s="8"/>
      <c r="L14" s="8"/>
      <c r="M14" s="8"/>
      <c r="N14" s="8"/>
      <c r="O14" s="8"/>
      <c r="P14" s="8"/>
      <c r="Q14" s="8"/>
      <c r="R14" s="8"/>
    </row>
    <row r="15" s="1" customFormat="1" ht="18.4" spans="1:18">
      <c r="A15" s="9" t="s">
        <v>114</v>
      </c>
      <c r="B15" s="5"/>
      <c r="C15" s="8">
        <v>0</v>
      </c>
      <c r="D15" s="8">
        <v>15000000</v>
      </c>
      <c r="E15" s="8">
        <v>15520000</v>
      </c>
      <c r="F15" s="8">
        <v>16780000</v>
      </c>
      <c r="G15" s="8">
        <v>17250000</v>
      </c>
      <c r="H15" s="8">
        <v>18220000</v>
      </c>
      <c r="I15" s="8">
        <v>19550000</v>
      </c>
      <c r="J15" s="8">
        <v>24330000</v>
      </c>
      <c r="K15" s="8">
        <v>27320000</v>
      </c>
      <c r="L15" s="8">
        <v>29600000</v>
      </c>
      <c r="M15" s="8">
        <v>32340000</v>
      </c>
      <c r="N15" s="8">
        <v>37000000</v>
      </c>
      <c r="O15" s="8">
        <v>42390000</v>
      </c>
      <c r="P15" s="8">
        <v>45340000</v>
      </c>
      <c r="Q15" s="8">
        <v>52120000</v>
      </c>
      <c r="R15" s="8">
        <v>63260000</v>
      </c>
    </row>
    <row r="16" s="1" customFormat="1" ht="30.75" spans="1:18">
      <c r="A16" s="9" t="s">
        <v>115</v>
      </c>
      <c r="B16" s="10" t="s">
        <v>116</v>
      </c>
      <c r="C16" s="8">
        <v>0</v>
      </c>
      <c r="D16" s="8">
        <v>9700000</v>
      </c>
      <c r="E16" s="8">
        <v>10200000</v>
      </c>
      <c r="F16" s="8">
        <v>11900000</v>
      </c>
      <c r="G16" s="8">
        <v>12200000</v>
      </c>
      <c r="H16" s="8">
        <v>12700000</v>
      </c>
      <c r="I16" s="8">
        <v>13000000</v>
      </c>
      <c r="J16" s="8">
        <v>14200000</v>
      </c>
      <c r="K16" s="8">
        <v>15600000</v>
      </c>
      <c r="L16" s="8">
        <v>16200000</v>
      </c>
      <c r="M16" s="8">
        <v>17500000</v>
      </c>
      <c r="N16" s="8">
        <v>18200000</v>
      </c>
      <c r="O16" s="8">
        <v>19500000</v>
      </c>
      <c r="P16" s="8">
        <v>19900000</v>
      </c>
      <c r="Q16" s="8">
        <v>20000000</v>
      </c>
      <c r="R16" s="8">
        <v>21000000</v>
      </c>
    </row>
    <row r="17" s="1" customFormat="1" ht="30.75" spans="1:18">
      <c r="A17" s="9" t="s">
        <v>117</v>
      </c>
      <c r="B17" s="10" t="s">
        <v>118</v>
      </c>
      <c r="C17" s="8">
        <v>0</v>
      </c>
      <c r="D17" s="8">
        <v>34000000</v>
      </c>
      <c r="E17" s="8">
        <v>39000000</v>
      </c>
      <c r="F17" s="8">
        <v>42000000</v>
      </c>
      <c r="G17" s="8">
        <v>49000000</v>
      </c>
      <c r="H17" s="8">
        <v>57000000</v>
      </c>
      <c r="I17" s="8">
        <v>60000000</v>
      </c>
      <c r="J17" s="8">
        <v>69000000</v>
      </c>
      <c r="K17" s="8">
        <v>78000000</v>
      </c>
      <c r="L17" s="8">
        <v>85000000</v>
      </c>
      <c r="M17" s="8">
        <v>95000000</v>
      </c>
      <c r="N17" s="8">
        <v>101000000</v>
      </c>
      <c r="O17" s="8">
        <v>128000000</v>
      </c>
      <c r="P17" s="8">
        <v>136000000</v>
      </c>
      <c r="Q17" s="8">
        <v>156000000</v>
      </c>
      <c r="R17" s="8">
        <v>168000000</v>
      </c>
    </row>
    <row r="18" s="1" customFormat="1" ht="18.4" spans="1:18">
      <c r="A18" s="9" t="s">
        <v>119</v>
      </c>
      <c r="B18" s="5"/>
      <c r="C18" s="8">
        <v>0</v>
      </c>
      <c r="D18" s="8">
        <v>-33200000</v>
      </c>
      <c r="E18" s="8">
        <v>-37200000</v>
      </c>
      <c r="F18" s="8">
        <v>-42100000</v>
      </c>
      <c r="G18" s="8">
        <v>-47300000</v>
      </c>
      <c r="H18" s="8">
        <v>-50000000</v>
      </c>
      <c r="I18" s="8">
        <v>-52500000</v>
      </c>
      <c r="J18" s="8">
        <v>-55100000</v>
      </c>
      <c r="K18" s="8">
        <v>-57900000</v>
      </c>
      <c r="L18" s="8">
        <v>-60800000</v>
      </c>
      <c r="M18" s="8">
        <v>-63800000</v>
      </c>
      <c r="N18" s="8">
        <v>-67000000</v>
      </c>
      <c r="O18" s="8">
        <v>-70300000</v>
      </c>
      <c r="P18" s="8">
        <v>-73800000</v>
      </c>
      <c r="Q18" s="8">
        <v>-77400000</v>
      </c>
      <c r="R18" s="8">
        <v>-81200000</v>
      </c>
    </row>
    <row r="19" s="1" customFormat="1" ht="18.4" spans="1:18">
      <c r="A19" s="9" t="s">
        <v>120</v>
      </c>
      <c r="B19" s="5"/>
      <c r="C19" s="8">
        <v>0</v>
      </c>
      <c r="D19" s="8">
        <v>-3500000</v>
      </c>
      <c r="E19" s="8">
        <v>-3600000</v>
      </c>
      <c r="F19" s="8">
        <v>-3700000</v>
      </c>
      <c r="G19" s="8">
        <v>-3800000</v>
      </c>
      <c r="H19" s="8">
        <v>-3900000</v>
      </c>
      <c r="I19" s="8">
        <v>-4000000</v>
      </c>
      <c r="J19" s="8">
        <v>-4100000</v>
      </c>
      <c r="K19" s="8">
        <v>-4200000</v>
      </c>
      <c r="L19" s="8">
        <v>-4300000</v>
      </c>
      <c r="M19" s="8">
        <v>-4400000</v>
      </c>
      <c r="N19" s="8">
        <v>-4500000</v>
      </c>
      <c r="O19" s="8">
        <v>-4600000</v>
      </c>
      <c r="P19" s="8">
        <v>-4700000</v>
      </c>
      <c r="Q19" s="8">
        <v>-4800000</v>
      </c>
      <c r="R19" s="8">
        <v>-4900000</v>
      </c>
    </row>
    <row r="20" s="1" customFormat="1" ht="18.4" spans="1:18">
      <c r="A20" s="9" t="s">
        <v>121</v>
      </c>
      <c r="B20" s="5"/>
      <c r="C20" s="8">
        <v>0</v>
      </c>
      <c r="D20" s="8">
        <v>1000000</v>
      </c>
      <c r="E20" s="8">
        <v>1000000</v>
      </c>
      <c r="F20" s="8">
        <v>1000000</v>
      </c>
      <c r="G20" s="8">
        <v>1000000</v>
      </c>
      <c r="H20" s="8">
        <v>1000000</v>
      </c>
      <c r="I20" s="8">
        <v>1000000</v>
      </c>
      <c r="J20" s="8">
        <v>1000000</v>
      </c>
      <c r="K20" s="8">
        <v>1000000</v>
      </c>
      <c r="L20" s="8">
        <v>1000000</v>
      </c>
      <c r="M20" s="8">
        <v>1000000</v>
      </c>
      <c r="N20" s="8">
        <v>1000000</v>
      </c>
      <c r="O20" s="8">
        <v>1000000</v>
      </c>
      <c r="P20" s="8">
        <v>1000000</v>
      </c>
      <c r="Q20" s="8">
        <v>1000000</v>
      </c>
      <c r="R20" s="8">
        <v>1000000</v>
      </c>
    </row>
    <row r="21" s="1" customFormat="1" ht="18.4" spans="1:18">
      <c r="A21" s="7" t="s">
        <v>122</v>
      </c>
      <c r="B21" s="5"/>
      <c r="C21" s="8"/>
      <c r="D21" s="8"/>
      <c r="E21" s="8"/>
      <c r="F21" s="8"/>
      <c r="G21" s="8"/>
      <c r="H21" s="8"/>
      <c r="I21" s="8"/>
      <c r="J21" s="8"/>
      <c r="K21" s="8"/>
      <c r="L21" s="8"/>
      <c r="M21" s="8"/>
      <c r="N21" s="8"/>
      <c r="O21" s="8"/>
      <c r="P21" s="8"/>
      <c r="Q21" s="8"/>
      <c r="R21" s="8"/>
    </row>
    <row r="22" s="1" customFormat="1" ht="18.4" spans="1:18">
      <c r="A22" s="9" t="s">
        <v>123</v>
      </c>
      <c r="B22" s="10" t="s">
        <v>124</v>
      </c>
      <c r="C22" s="8">
        <v>-7000000</v>
      </c>
      <c r="D22" s="8">
        <v>-7500000</v>
      </c>
      <c r="E22" s="8">
        <v>-8000000</v>
      </c>
      <c r="F22" s="8">
        <v>-8500000</v>
      </c>
      <c r="G22" s="8">
        <v>-9000000</v>
      </c>
      <c r="H22" s="8">
        <v>-9500000</v>
      </c>
      <c r="I22" s="8">
        <v>-10000000</v>
      </c>
      <c r="J22" s="8">
        <v>-10500000</v>
      </c>
      <c r="K22" s="8">
        <v>-11000000</v>
      </c>
      <c r="L22" s="8">
        <v>-11500000</v>
      </c>
      <c r="M22" s="8">
        <v>-12000000</v>
      </c>
      <c r="N22" s="8">
        <v>-12500000</v>
      </c>
      <c r="O22" s="8">
        <v>-13000000</v>
      </c>
      <c r="P22" s="8">
        <v>-13500000</v>
      </c>
      <c r="Q22" s="8">
        <v>-14000000</v>
      </c>
      <c r="R22" s="8">
        <v>-14500000</v>
      </c>
    </row>
    <row r="23" s="1" customFormat="1" ht="18.4" spans="1:18">
      <c r="A23" s="9" t="s">
        <v>125</v>
      </c>
      <c r="B23" s="13"/>
      <c r="C23" s="8">
        <v>0</v>
      </c>
      <c r="D23" s="8">
        <v>7450000</v>
      </c>
      <c r="E23" s="8">
        <v>7900000</v>
      </c>
      <c r="F23" s="8">
        <v>8200000</v>
      </c>
      <c r="G23" s="8">
        <v>8800000</v>
      </c>
      <c r="H23" s="8">
        <v>9000000</v>
      </c>
      <c r="I23" s="8">
        <v>9100000</v>
      </c>
      <c r="J23" s="8">
        <v>10120000</v>
      </c>
      <c r="K23" s="8">
        <v>11230000</v>
      </c>
      <c r="L23" s="8">
        <v>10200000</v>
      </c>
      <c r="M23" s="8">
        <v>13100000</v>
      </c>
      <c r="N23" s="8">
        <v>13700000</v>
      </c>
      <c r="O23" s="8">
        <v>14200000</v>
      </c>
      <c r="P23" s="8">
        <v>12500000</v>
      </c>
      <c r="Q23" s="8">
        <v>12390000</v>
      </c>
      <c r="R23" s="8">
        <v>11850000</v>
      </c>
    </row>
    <row r="24" s="1" customFormat="1" ht="18.4" spans="1:18">
      <c r="A24" s="9" t="s">
        <v>126</v>
      </c>
      <c r="B24" s="13"/>
      <c r="C24" s="8">
        <v>0</v>
      </c>
      <c r="D24" s="8">
        <v>-375000</v>
      </c>
      <c r="E24" s="8">
        <v>-400000</v>
      </c>
      <c r="F24" s="8">
        <v>-425000</v>
      </c>
      <c r="G24" s="8">
        <v>-450000</v>
      </c>
      <c r="H24" s="8">
        <v>-475000</v>
      </c>
      <c r="I24" s="8">
        <v>-500000</v>
      </c>
      <c r="J24" s="8">
        <v>-525000</v>
      </c>
      <c r="K24" s="8">
        <v>-550000</v>
      </c>
      <c r="L24" s="8">
        <v>-575000</v>
      </c>
      <c r="M24" s="8">
        <v>-600000</v>
      </c>
      <c r="N24" s="8">
        <v>-625000</v>
      </c>
      <c r="O24" s="8">
        <v>-650000</v>
      </c>
      <c r="P24" s="8">
        <v>-675000</v>
      </c>
      <c r="Q24" s="8">
        <v>-700000</v>
      </c>
      <c r="R24" s="8">
        <v>-725000</v>
      </c>
    </row>
    <row r="25" s="1" customFormat="1" ht="18.4" spans="1:18">
      <c r="A25" s="14" t="s">
        <v>127</v>
      </c>
      <c r="B25" s="13"/>
      <c r="C25" s="8">
        <v>0</v>
      </c>
      <c r="D25" s="8">
        <v>180000</v>
      </c>
      <c r="E25" s="8">
        <v>182000</v>
      </c>
      <c r="F25" s="8">
        <v>189000</v>
      </c>
      <c r="G25" s="8">
        <v>192000</v>
      </c>
      <c r="H25" s="8">
        <v>198000</v>
      </c>
      <c r="I25" s="8">
        <v>200000</v>
      </c>
      <c r="J25" s="8">
        <v>235000</v>
      </c>
      <c r="K25" s="8">
        <v>287000</v>
      </c>
      <c r="L25" s="8">
        <v>298000</v>
      </c>
      <c r="M25" s="8">
        <v>320000</v>
      </c>
      <c r="N25" s="8">
        <v>352000</v>
      </c>
      <c r="O25" s="8">
        <v>375000</v>
      </c>
      <c r="P25" s="8">
        <v>394000</v>
      </c>
      <c r="Q25" s="8">
        <v>420000</v>
      </c>
      <c r="R25" s="8">
        <v>432000</v>
      </c>
    </row>
    <row r="26" s="1" customFormat="1" ht="18.4" spans="1:18">
      <c r="A26" s="14" t="s">
        <v>128</v>
      </c>
      <c r="B26" s="13"/>
      <c r="C26" s="8">
        <v>0</v>
      </c>
      <c r="D26" s="8">
        <v>-478200</v>
      </c>
      <c r="E26" s="8">
        <v>-482000</v>
      </c>
      <c r="F26" s="8">
        <v>-498000</v>
      </c>
      <c r="G26" s="8">
        <v>-5000000</v>
      </c>
      <c r="H26" s="8">
        <v>-502000</v>
      </c>
      <c r="I26" s="8">
        <v>-510000</v>
      </c>
      <c r="J26" s="8">
        <v>-516000</v>
      </c>
      <c r="K26" s="8">
        <v>-523000</v>
      </c>
      <c r="L26" s="8">
        <v>-524000</v>
      </c>
      <c r="M26" s="8">
        <v>-535000</v>
      </c>
      <c r="N26" s="8">
        <v>-542000</v>
      </c>
      <c r="O26" s="8">
        <v>-552000</v>
      </c>
      <c r="P26" s="8">
        <v>-557000</v>
      </c>
      <c r="Q26" s="8">
        <v>-592000</v>
      </c>
      <c r="R26" s="8">
        <v>-632000</v>
      </c>
    </row>
    <row r="27" s="1" customFormat="1" ht="18.4" spans="1:18">
      <c r="A27" s="9" t="s">
        <v>129</v>
      </c>
      <c r="B27" s="13"/>
      <c r="C27" s="8">
        <v>-6000000</v>
      </c>
      <c r="D27" s="8">
        <v>-6530000</v>
      </c>
      <c r="E27" s="8">
        <v>-6920000</v>
      </c>
      <c r="F27" s="8">
        <v>-7200000</v>
      </c>
      <c r="G27" s="8">
        <v>-7500000</v>
      </c>
      <c r="H27" s="8">
        <v>-7900000</v>
      </c>
      <c r="I27" s="8">
        <v>-8100000</v>
      </c>
      <c r="J27" s="8">
        <v>-8500000</v>
      </c>
      <c r="K27" s="8">
        <v>-8900000</v>
      </c>
      <c r="L27" s="8">
        <v>-9600000</v>
      </c>
      <c r="M27" s="8">
        <v>-9980000</v>
      </c>
      <c r="N27" s="8">
        <v>-10200000</v>
      </c>
      <c r="O27" s="8">
        <v>-11900000</v>
      </c>
      <c r="P27" s="8">
        <v>-12350000</v>
      </c>
      <c r="Q27" s="8">
        <v>-13400000</v>
      </c>
      <c r="R27" s="8">
        <v>-15000000</v>
      </c>
    </row>
    <row r="28" s="1" customFormat="1" ht="18.4" spans="1:18">
      <c r="A28" s="14" t="s">
        <v>130</v>
      </c>
      <c r="B28" s="13"/>
      <c r="C28" s="8">
        <v>0</v>
      </c>
      <c r="D28" s="8">
        <v>762000</v>
      </c>
      <c r="E28" s="8">
        <v>792000</v>
      </c>
      <c r="F28" s="8">
        <v>810000</v>
      </c>
      <c r="G28" s="8">
        <v>825000</v>
      </c>
      <c r="H28" s="8">
        <v>830000</v>
      </c>
      <c r="I28" s="8">
        <v>831000</v>
      </c>
      <c r="J28" s="8">
        <v>889000</v>
      </c>
      <c r="K28" s="8">
        <v>920000</v>
      </c>
      <c r="L28" s="8">
        <v>990000</v>
      </c>
      <c r="M28" s="8">
        <v>1000000</v>
      </c>
      <c r="N28" s="8">
        <v>1200000</v>
      </c>
      <c r="O28" s="8">
        <v>1700000</v>
      </c>
      <c r="P28" s="8">
        <v>1900000</v>
      </c>
      <c r="Q28" s="8">
        <v>2200000</v>
      </c>
      <c r="R28" s="8">
        <v>2400000</v>
      </c>
    </row>
    <row r="29" s="1" customFormat="1" ht="18.4" spans="1:18">
      <c r="A29" s="7" t="s">
        <v>131</v>
      </c>
      <c r="B29" s="5"/>
      <c r="C29" s="8"/>
      <c r="D29" s="8"/>
      <c r="E29" s="8"/>
      <c r="F29" s="8"/>
      <c r="G29" s="8"/>
      <c r="H29" s="8"/>
      <c r="I29" s="8"/>
      <c r="J29" s="8"/>
      <c r="K29" s="8"/>
      <c r="L29" s="8"/>
      <c r="M29" s="8"/>
      <c r="N29" s="8"/>
      <c r="O29" s="8"/>
      <c r="P29" s="8"/>
      <c r="Q29" s="8"/>
      <c r="R29" s="8"/>
    </row>
    <row r="30" s="1" customFormat="1" ht="18.4" spans="1:18">
      <c r="A30" s="9" t="s">
        <v>132</v>
      </c>
      <c r="B30" s="13"/>
      <c r="C30" s="8">
        <v>0</v>
      </c>
      <c r="D30" s="8">
        <v>1420000</v>
      </c>
      <c r="E30" s="8">
        <v>1560000</v>
      </c>
      <c r="F30" s="8">
        <v>1920000</v>
      </c>
      <c r="G30" s="8">
        <v>2210000</v>
      </c>
      <c r="H30" s="8">
        <v>2560000</v>
      </c>
      <c r="I30" s="8">
        <v>2980000</v>
      </c>
      <c r="J30" s="8">
        <v>3420000</v>
      </c>
      <c r="K30" s="8">
        <v>3600000</v>
      </c>
      <c r="L30" s="8">
        <v>3950000</v>
      </c>
      <c r="M30" s="8">
        <v>4230000</v>
      </c>
      <c r="N30" s="8">
        <v>4820000</v>
      </c>
      <c r="O30" s="8">
        <v>5320000</v>
      </c>
      <c r="P30" s="8">
        <v>6250000</v>
      </c>
      <c r="Q30" s="8">
        <v>7520000</v>
      </c>
      <c r="R30" s="8">
        <v>8210000</v>
      </c>
    </row>
    <row r="31" s="1" customFormat="1" ht="18.4" spans="1:18">
      <c r="A31" s="9" t="s">
        <v>133</v>
      </c>
      <c r="B31" s="5"/>
      <c r="C31" s="8">
        <v>0</v>
      </c>
      <c r="D31" s="8">
        <v>-98000</v>
      </c>
      <c r="E31" s="8">
        <v>-102000</v>
      </c>
      <c r="F31" s="8">
        <v>-112000</v>
      </c>
      <c r="G31" s="8">
        <v>-142000</v>
      </c>
      <c r="H31" s="8">
        <v>-156000</v>
      </c>
      <c r="I31" s="8">
        <v>-162000</v>
      </c>
      <c r="J31" s="8">
        <v>-197000</v>
      </c>
      <c r="K31" s="8">
        <v>-221000</v>
      </c>
      <c r="L31" s="8">
        <v>-243000</v>
      </c>
      <c r="M31" s="8">
        <v>-315000</v>
      </c>
      <c r="N31" s="8">
        <v>-342000</v>
      </c>
      <c r="O31" s="8">
        <v>-394000</v>
      </c>
      <c r="P31" s="8">
        <v>-423000</v>
      </c>
      <c r="Q31" s="8">
        <v>-472000</v>
      </c>
      <c r="R31" s="8">
        <v>-523000</v>
      </c>
    </row>
    <row r="32" s="1" customFormat="1" ht="27" customHeight="1" spans="1:18">
      <c r="A32" s="15" t="s">
        <v>134</v>
      </c>
      <c r="B32" s="16"/>
      <c r="C32" s="17">
        <f t="shared" ref="C32:R32" si="0">SUM(C14:C31)</f>
        <v>-13000000</v>
      </c>
      <c r="D32" s="17">
        <f t="shared" si="0"/>
        <v>17830800</v>
      </c>
      <c r="E32" s="17">
        <f t="shared" si="0"/>
        <v>19450000</v>
      </c>
      <c r="F32" s="17">
        <f t="shared" si="0"/>
        <v>20264000</v>
      </c>
      <c r="G32" s="17">
        <f t="shared" si="0"/>
        <v>18285000</v>
      </c>
      <c r="H32" s="17">
        <f t="shared" si="0"/>
        <v>29075000</v>
      </c>
      <c r="I32" s="17">
        <f t="shared" si="0"/>
        <v>30889000</v>
      </c>
      <c r="J32" s="17">
        <f t="shared" si="0"/>
        <v>43756000</v>
      </c>
      <c r="K32" s="17">
        <f t="shared" si="0"/>
        <v>54663000</v>
      </c>
      <c r="L32" s="17">
        <f t="shared" si="0"/>
        <v>59696000</v>
      </c>
      <c r="M32" s="17">
        <f t="shared" si="0"/>
        <v>72860000</v>
      </c>
      <c r="N32" s="17">
        <f t="shared" si="0"/>
        <v>81563000</v>
      </c>
      <c r="O32" s="17">
        <f t="shared" si="0"/>
        <v>111089000</v>
      </c>
      <c r="P32" s="17">
        <f t="shared" si="0"/>
        <v>117279000</v>
      </c>
      <c r="Q32" s="17">
        <f t="shared" si="0"/>
        <v>140286000</v>
      </c>
      <c r="R32" s="17">
        <f t="shared" si="0"/>
        <v>158672000</v>
      </c>
    </row>
    <row r="33" s="1" customFormat="1" ht="17.6" spans="1:1">
      <c r="A33" s="18"/>
    </row>
    <row r="37" s="1" customFormat="1" ht="17.6" spans="1:1">
      <c r="A37" s="3" t="s">
        <v>135</v>
      </c>
    </row>
    <row r="38" s="1" customFormat="1" ht="18.35" spans="1:18">
      <c r="A38" s="4" t="s">
        <v>101</v>
      </c>
      <c r="B38" s="5"/>
      <c r="C38" s="6">
        <v>0</v>
      </c>
      <c r="D38" s="6">
        <v>1</v>
      </c>
      <c r="E38" s="6">
        <v>2</v>
      </c>
      <c r="F38" s="6">
        <v>3</v>
      </c>
      <c r="G38" s="6">
        <v>4</v>
      </c>
      <c r="H38" s="6">
        <v>5</v>
      </c>
      <c r="I38" s="6">
        <v>6</v>
      </c>
      <c r="J38" s="6">
        <v>7</v>
      </c>
      <c r="K38" s="6">
        <v>8</v>
      </c>
      <c r="L38" s="6">
        <v>9</v>
      </c>
      <c r="M38" s="6">
        <v>10</v>
      </c>
      <c r="N38" s="6">
        <v>11</v>
      </c>
      <c r="O38" s="6">
        <v>12</v>
      </c>
      <c r="P38" s="6">
        <v>13</v>
      </c>
      <c r="Q38" s="6">
        <v>14</v>
      </c>
      <c r="R38" s="6">
        <v>15</v>
      </c>
    </row>
    <row r="39" s="1" customFormat="1" ht="18.4" spans="1:18">
      <c r="A39" s="7" t="s">
        <v>102</v>
      </c>
      <c r="B39" s="5"/>
      <c r="C39" s="8"/>
      <c r="D39" s="8"/>
      <c r="E39" s="8"/>
      <c r="F39" s="8"/>
      <c r="G39" s="8"/>
      <c r="H39" s="6"/>
      <c r="I39" s="22"/>
      <c r="J39" s="23"/>
      <c r="K39" s="23"/>
      <c r="L39" s="23"/>
      <c r="M39" s="23"/>
      <c r="N39" s="23"/>
      <c r="O39" s="23"/>
      <c r="P39" s="23"/>
      <c r="Q39" s="27"/>
      <c r="R39" s="6"/>
    </row>
    <row r="40" s="1" customFormat="1" ht="17" customHeight="1" spans="1:18">
      <c r="A40" s="9" t="s">
        <v>103</v>
      </c>
      <c r="B40" s="5"/>
      <c r="C40" s="8">
        <v>620000000</v>
      </c>
      <c r="D40" s="8">
        <v>670000000</v>
      </c>
      <c r="E40" s="8">
        <v>723000000</v>
      </c>
      <c r="F40" s="8">
        <v>821000000</v>
      </c>
      <c r="G40" s="8">
        <v>872000000</v>
      </c>
      <c r="H40" s="8">
        <v>91500000</v>
      </c>
      <c r="I40" s="24">
        <v>91610000</v>
      </c>
      <c r="J40" s="25">
        <v>91630000</v>
      </c>
      <c r="K40" s="25">
        <v>91640000</v>
      </c>
      <c r="L40" s="25">
        <v>91647000</v>
      </c>
      <c r="M40" s="25">
        <v>91680000</v>
      </c>
      <c r="N40" s="25">
        <v>91700000</v>
      </c>
      <c r="O40" s="25">
        <v>91720000</v>
      </c>
      <c r="P40" s="25">
        <v>91750000</v>
      </c>
      <c r="Q40" s="28">
        <v>91757000</v>
      </c>
      <c r="R40" s="8">
        <v>91780000</v>
      </c>
    </row>
    <row r="41" s="1" customFormat="1" ht="18.4" spans="1:18">
      <c r="A41" s="9" t="s">
        <v>104</v>
      </c>
      <c r="B41" s="10" t="s">
        <v>105</v>
      </c>
      <c r="C41" s="8">
        <v>-398220000</v>
      </c>
      <c r="D41" s="8">
        <v>-432800000</v>
      </c>
      <c r="E41" s="8">
        <v>-521000000</v>
      </c>
      <c r="F41" s="8">
        <v>-596000000</v>
      </c>
      <c r="G41" s="8">
        <v>-62810000</v>
      </c>
      <c r="H41" s="8">
        <v>-67960000</v>
      </c>
      <c r="I41" s="24">
        <v>-88960000</v>
      </c>
      <c r="J41" s="26">
        <v>-79960000</v>
      </c>
      <c r="K41" s="25">
        <v>-77460000</v>
      </c>
      <c r="L41" s="25">
        <v>-76960000</v>
      </c>
      <c r="M41" s="25">
        <v>-76160000</v>
      </c>
      <c r="N41" s="25">
        <v>-74460000</v>
      </c>
      <c r="O41" s="25">
        <v>-74080000</v>
      </c>
      <c r="P41" s="26">
        <v>-73810000</v>
      </c>
      <c r="Q41" s="28">
        <v>-73010000</v>
      </c>
      <c r="R41" s="8">
        <v>-72460000</v>
      </c>
    </row>
    <row r="42" s="1" customFormat="1" ht="18.4" spans="1:18">
      <c r="A42" s="9" t="s">
        <v>106</v>
      </c>
      <c r="B42" s="5"/>
      <c r="C42" s="8">
        <v>-800000</v>
      </c>
      <c r="D42" s="8">
        <v>-790000</v>
      </c>
      <c r="E42" s="8">
        <v>-785000</v>
      </c>
      <c r="F42" s="8">
        <v>-780000</v>
      </c>
      <c r="G42" s="8">
        <v>-775000</v>
      </c>
      <c r="H42" s="8">
        <v>0</v>
      </c>
      <c r="I42" s="24">
        <v>-230000</v>
      </c>
      <c r="J42" s="25">
        <v>-300000</v>
      </c>
      <c r="K42" s="25">
        <v>-450000</v>
      </c>
      <c r="L42" s="25">
        <v>-600000</v>
      </c>
      <c r="M42" s="25">
        <v>-6100000</v>
      </c>
      <c r="N42" s="25">
        <v>-620000</v>
      </c>
      <c r="O42" s="25">
        <v>-500000</v>
      </c>
      <c r="P42" s="25">
        <v>-350000</v>
      </c>
      <c r="Q42" s="28">
        <v>-300000</v>
      </c>
      <c r="R42" s="8">
        <v>-273000</v>
      </c>
    </row>
    <row r="43" s="1" customFormat="1" ht="18.4" spans="1:18">
      <c r="A43" s="121" t="s">
        <v>136</v>
      </c>
      <c r="B43" s="10" t="s">
        <v>108</v>
      </c>
      <c r="C43" s="8">
        <v>-1730000</v>
      </c>
      <c r="D43" s="8">
        <v>-1820000</v>
      </c>
      <c r="E43" s="8">
        <v>-1970000</v>
      </c>
      <c r="F43" s="8">
        <v>-2060000</v>
      </c>
      <c r="G43" s="8">
        <v>-2430000</v>
      </c>
      <c r="H43" s="8">
        <v>-2580000</v>
      </c>
      <c r="I43" s="24">
        <v>-3650000</v>
      </c>
      <c r="J43" s="25">
        <v>-3320000</v>
      </c>
      <c r="K43" s="25">
        <v>-3180000</v>
      </c>
      <c r="L43" s="25">
        <v>-3090000</v>
      </c>
      <c r="M43" s="25">
        <v>-2860000</v>
      </c>
      <c r="N43" s="25">
        <v>-2670000</v>
      </c>
      <c r="O43" s="25">
        <v>-2410000</v>
      </c>
      <c r="P43" s="25">
        <v>-2190000</v>
      </c>
      <c r="Q43" s="28">
        <v>-1840000</v>
      </c>
      <c r="R43" s="8">
        <v>-1650000</v>
      </c>
    </row>
    <row r="44" s="1" customFormat="1" ht="26" customHeight="1" spans="1:18">
      <c r="A44" s="11" t="s">
        <v>109</v>
      </c>
      <c r="B44" s="5"/>
      <c r="C44" s="8">
        <f t="shared" ref="C44:R44" si="1">SUM(C40:C43)</f>
        <v>219250000</v>
      </c>
      <c r="D44" s="8">
        <f t="shared" si="1"/>
        <v>234590000</v>
      </c>
      <c r="E44" s="8">
        <f t="shared" si="1"/>
        <v>199245000</v>
      </c>
      <c r="F44" s="8">
        <f t="shared" si="1"/>
        <v>222160000</v>
      </c>
      <c r="G44" s="8">
        <f t="shared" si="1"/>
        <v>805985000</v>
      </c>
      <c r="H44" s="8">
        <f t="shared" si="1"/>
        <v>20960000</v>
      </c>
      <c r="I44" s="8">
        <f t="shared" si="1"/>
        <v>-1230000</v>
      </c>
      <c r="J44" s="8">
        <f t="shared" si="1"/>
        <v>8050000</v>
      </c>
      <c r="K44" s="8">
        <f t="shared" si="1"/>
        <v>10550000</v>
      </c>
      <c r="L44" s="8">
        <f t="shared" si="1"/>
        <v>10997000</v>
      </c>
      <c r="M44" s="8">
        <f t="shared" si="1"/>
        <v>6560000</v>
      </c>
      <c r="N44" s="8">
        <f t="shared" si="1"/>
        <v>13950000</v>
      </c>
      <c r="O44" s="8">
        <f t="shared" si="1"/>
        <v>14730000</v>
      </c>
      <c r="P44" s="8">
        <f t="shared" si="1"/>
        <v>15400000</v>
      </c>
      <c r="Q44" s="8">
        <f t="shared" si="1"/>
        <v>16607000</v>
      </c>
      <c r="R44" s="8">
        <f t="shared" si="1"/>
        <v>17397000</v>
      </c>
    </row>
    <row r="45" s="1" customFormat="1" ht="18.4" spans="1:18">
      <c r="A45" s="122" t="s">
        <v>137</v>
      </c>
      <c r="B45" s="20"/>
      <c r="C45" s="8">
        <f t="shared" ref="C45:R45" si="2">C44*0.3</f>
        <v>65775000</v>
      </c>
      <c r="D45" s="8">
        <f t="shared" si="2"/>
        <v>70377000</v>
      </c>
      <c r="E45" s="8">
        <f t="shared" si="2"/>
        <v>59773500</v>
      </c>
      <c r="F45" s="8">
        <f t="shared" si="2"/>
        <v>66648000</v>
      </c>
      <c r="G45" s="8">
        <f t="shared" si="2"/>
        <v>241795500</v>
      </c>
      <c r="H45" s="8">
        <f t="shared" si="2"/>
        <v>6288000</v>
      </c>
      <c r="I45" s="8">
        <f t="shared" si="2"/>
        <v>-369000</v>
      </c>
      <c r="J45" s="8">
        <f t="shared" si="2"/>
        <v>2415000</v>
      </c>
      <c r="K45" s="8">
        <f t="shared" si="2"/>
        <v>3165000</v>
      </c>
      <c r="L45" s="8">
        <f t="shared" si="2"/>
        <v>3299100</v>
      </c>
      <c r="M45" s="8">
        <f t="shared" si="2"/>
        <v>1968000</v>
      </c>
      <c r="N45" s="8">
        <f t="shared" si="2"/>
        <v>4185000</v>
      </c>
      <c r="O45" s="8">
        <f t="shared" si="2"/>
        <v>4419000</v>
      </c>
      <c r="P45" s="8">
        <f t="shared" si="2"/>
        <v>4620000</v>
      </c>
      <c r="Q45" s="8">
        <f t="shared" si="2"/>
        <v>4982100</v>
      </c>
      <c r="R45" s="8">
        <f t="shared" si="2"/>
        <v>5219100</v>
      </c>
    </row>
    <row r="46" s="1" customFormat="1" ht="18.4" spans="1:18">
      <c r="A46" s="21" t="s">
        <v>111</v>
      </c>
      <c r="B46" s="5"/>
      <c r="C46" s="8">
        <f t="shared" ref="C46:R46" si="3">C44-C45</f>
        <v>153475000</v>
      </c>
      <c r="D46" s="8">
        <f t="shared" si="3"/>
        <v>164213000</v>
      </c>
      <c r="E46" s="8">
        <f t="shared" si="3"/>
        <v>139471500</v>
      </c>
      <c r="F46" s="8">
        <f t="shared" si="3"/>
        <v>155512000</v>
      </c>
      <c r="G46" s="8">
        <f t="shared" si="3"/>
        <v>564189500</v>
      </c>
      <c r="H46" s="8">
        <f t="shared" si="3"/>
        <v>14672000</v>
      </c>
      <c r="I46" s="8">
        <f t="shared" si="3"/>
        <v>-861000</v>
      </c>
      <c r="J46" s="8">
        <f t="shared" si="3"/>
        <v>5635000</v>
      </c>
      <c r="K46" s="8">
        <f t="shared" si="3"/>
        <v>7385000</v>
      </c>
      <c r="L46" s="8">
        <f t="shared" si="3"/>
        <v>7697900</v>
      </c>
      <c r="M46" s="8">
        <f t="shared" si="3"/>
        <v>4592000</v>
      </c>
      <c r="N46" s="8">
        <f t="shared" si="3"/>
        <v>9765000</v>
      </c>
      <c r="O46" s="8">
        <f t="shared" si="3"/>
        <v>10311000</v>
      </c>
      <c r="P46" s="8">
        <f t="shared" si="3"/>
        <v>10780000</v>
      </c>
      <c r="Q46" s="8">
        <f t="shared" si="3"/>
        <v>11624900</v>
      </c>
      <c r="R46" s="8">
        <f t="shared" si="3"/>
        <v>12177900</v>
      </c>
    </row>
    <row r="47" s="1" customFormat="1" ht="18.4" spans="1:18">
      <c r="A47" s="12" t="s">
        <v>112</v>
      </c>
      <c r="B47" s="5"/>
      <c r="C47" s="8"/>
      <c r="D47" s="8"/>
      <c r="E47" s="8"/>
      <c r="F47" s="8"/>
      <c r="G47" s="8"/>
      <c r="H47" s="8"/>
      <c r="I47" s="24"/>
      <c r="J47" s="25"/>
      <c r="K47" s="25"/>
      <c r="L47" s="25"/>
      <c r="M47" s="25"/>
      <c r="N47" s="25"/>
      <c r="O47" s="25"/>
      <c r="P47" s="25"/>
      <c r="Q47" s="28"/>
      <c r="R47" s="8"/>
    </row>
    <row r="48" s="1" customFormat="1" ht="18.4" spans="1:18">
      <c r="A48" s="7" t="s">
        <v>113</v>
      </c>
      <c r="B48" s="5"/>
      <c r="C48" s="8"/>
      <c r="D48" s="8"/>
      <c r="E48" s="8"/>
      <c r="F48" s="8"/>
      <c r="G48" s="8"/>
      <c r="H48" s="8"/>
      <c r="I48" s="24"/>
      <c r="J48" s="25"/>
      <c r="K48" s="25"/>
      <c r="L48" s="25"/>
      <c r="M48" s="25"/>
      <c r="N48" s="25"/>
      <c r="O48" s="25"/>
      <c r="P48" s="25"/>
      <c r="Q48" s="28"/>
      <c r="R48" s="8"/>
    </row>
    <row r="49" s="1" customFormat="1" ht="18.4" spans="1:18">
      <c r="A49" s="9" t="s">
        <v>114</v>
      </c>
      <c r="B49" s="5"/>
      <c r="C49" s="8">
        <v>0</v>
      </c>
      <c r="D49" s="8">
        <v>15000000</v>
      </c>
      <c r="E49" s="8">
        <v>15520000</v>
      </c>
      <c r="F49" s="8">
        <v>16780000</v>
      </c>
      <c r="G49" s="8">
        <v>17250000</v>
      </c>
      <c r="H49" s="8">
        <v>14890000</v>
      </c>
      <c r="I49" s="24">
        <v>18550000</v>
      </c>
      <c r="J49" s="25">
        <v>22330000</v>
      </c>
      <c r="K49" s="25">
        <v>26670000</v>
      </c>
      <c r="L49" s="25">
        <v>31940000</v>
      </c>
      <c r="M49" s="25">
        <v>35840000</v>
      </c>
      <c r="N49" s="25">
        <v>46000000</v>
      </c>
      <c r="O49" s="25">
        <v>48090000</v>
      </c>
      <c r="P49" s="25">
        <v>59740000</v>
      </c>
      <c r="Q49" s="28">
        <v>62720000</v>
      </c>
      <c r="R49" s="8">
        <v>71260000</v>
      </c>
    </row>
    <row r="50" s="1" customFormat="1" ht="30.75" spans="1:18">
      <c r="A50" s="9" t="s">
        <v>115</v>
      </c>
      <c r="B50" s="10" t="s">
        <v>116</v>
      </c>
      <c r="C50" s="8">
        <v>0</v>
      </c>
      <c r="D50" s="8">
        <v>9700000</v>
      </c>
      <c r="E50" s="8">
        <v>10200000</v>
      </c>
      <c r="F50" s="8">
        <v>11900000</v>
      </c>
      <c r="G50" s="8">
        <v>12200000</v>
      </c>
      <c r="H50" s="8">
        <v>9200000</v>
      </c>
      <c r="I50" s="24">
        <v>13000000</v>
      </c>
      <c r="J50" s="25">
        <v>16000000</v>
      </c>
      <c r="K50" s="25">
        <v>18000000</v>
      </c>
      <c r="L50" s="25">
        <v>25700000</v>
      </c>
      <c r="M50" s="25">
        <v>29320000</v>
      </c>
      <c r="N50" s="25">
        <v>34792000</v>
      </c>
      <c r="O50" s="25">
        <v>373200000</v>
      </c>
      <c r="P50" s="25">
        <v>41200000</v>
      </c>
      <c r="Q50" s="28">
        <v>44670000</v>
      </c>
      <c r="R50" s="8">
        <v>47890300</v>
      </c>
    </row>
    <row r="51" s="1" customFormat="1" ht="30.75" spans="1:18">
      <c r="A51" s="9" t="s">
        <v>117</v>
      </c>
      <c r="B51" s="10" t="s">
        <v>118</v>
      </c>
      <c r="C51" s="8">
        <v>0</v>
      </c>
      <c r="D51" s="8">
        <v>34000000</v>
      </c>
      <c r="E51" s="8">
        <v>39000000</v>
      </c>
      <c r="F51" s="8">
        <v>42000000</v>
      </c>
      <c r="G51" s="8">
        <v>49000000</v>
      </c>
      <c r="H51" s="8">
        <v>30000000</v>
      </c>
      <c r="I51" s="24">
        <v>6000000</v>
      </c>
      <c r="J51" s="25">
        <v>10920000</v>
      </c>
      <c r="K51" s="25">
        <v>14630000</v>
      </c>
      <c r="L51" s="25">
        <v>16429000</v>
      </c>
      <c r="M51" s="25">
        <v>18320000</v>
      </c>
      <c r="N51" s="25">
        <v>20370000</v>
      </c>
      <c r="O51" s="25">
        <v>27350000</v>
      </c>
      <c r="P51" s="25">
        <v>2980000</v>
      </c>
      <c r="Q51" s="28">
        <v>32900000</v>
      </c>
      <c r="R51" s="8">
        <v>34100000</v>
      </c>
    </row>
    <row r="52" s="1" customFormat="1" ht="18.4" spans="1:18">
      <c r="A52" s="9" t="s">
        <v>119</v>
      </c>
      <c r="B52" s="5"/>
      <c r="C52" s="8">
        <v>0</v>
      </c>
      <c r="D52" s="8">
        <v>-33200000</v>
      </c>
      <c r="E52" s="8">
        <v>-37200000</v>
      </c>
      <c r="F52" s="8">
        <v>-42100000</v>
      </c>
      <c r="G52" s="8">
        <v>-47300000</v>
      </c>
      <c r="H52" s="8">
        <v>-30000000</v>
      </c>
      <c r="I52" s="24">
        <v>-52500000</v>
      </c>
      <c r="J52" s="25">
        <v>-55100000</v>
      </c>
      <c r="K52" s="25">
        <v>-57900000</v>
      </c>
      <c r="L52" s="25">
        <v>-60800000</v>
      </c>
      <c r="M52" s="25">
        <v>-63800000</v>
      </c>
      <c r="N52" s="25">
        <v>-67000000</v>
      </c>
      <c r="O52" s="25">
        <v>-70300000</v>
      </c>
      <c r="P52" s="25">
        <v>-73800000</v>
      </c>
      <c r="Q52" s="28">
        <v>-77400000</v>
      </c>
      <c r="R52" s="8">
        <v>-81200000</v>
      </c>
    </row>
    <row r="53" s="1" customFormat="1" ht="18.4" spans="1:18">
      <c r="A53" s="9" t="s">
        <v>120</v>
      </c>
      <c r="B53" s="5"/>
      <c r="C53" s="8">
        <v>0</v>
      </c>
      <c r="D53" s="8">
        <v>-3500000</v>
      </c>
      <c r="E53" s="8">
        <v>-3600000</v>
      </c>
      <c r="F53" s="8">
        <v>-3700000</v>
      </c>
      <c r="G53" s="8">
        <v>-3800000</v>
      </c>
      <c r="H53" s="8">
        <v>-3400000</v>
      </c>
      <c r="I53" s="24">
        <v>-4000000</v>
      </c>
      <c r="J53" s="25">
        <v>-4200000</v>
      </c>
      <c r="K53" s="25">
        <v>-4300000</v>
      </c>
      <c r="L53" s="25">
        <v>-4500000</v>
      </c>
      <c r="M53" s="25">
        <v>-4600000</v>
      </c>
      <c r="N53" s="25">
        <v>-4800000</v>
      </c>
      <c r="O53" s="25">
        <v>-4900000</v>
      </c>
      <c r="P53" s="25">
        <v>-5200000</v>
      </c>
      <c r="Q53" s="28">
        <v>-5300000</v>
      </c>
      <c r="R53" s="8">
        <v>-5500000</v>
      </c>
    </row>
    <row r="54" s="1" customFormat="1" ht="18.4" spans="1:18">
      <c r="A54" s="9" t="s">
        <v>121</v>
      </c>
      <c r="B54" s="5"/>
      <c r="C54" s="8">
        <f t="shared" ref="C54:R54" si="4">C42*-1</f>
        <v>800000</v>
      </c>
      <c r="D54" s="8">
        <f t="shared" si="4"/>
        <v>790000</v>
      </c>
      <c r="E54" s="8">
        <f t="shared" si="4"/>
        <v>785000</v>
      </c>
      <c r="F54" s="8">
        <f t="shared" si="4"/>
        <v>780000</v>
      </c>
      <c r="G54" s="8">
        <f t="shared" si="4"/>
        <v>775000</v>
      </c>
      <c r="H54" s="8">
        <f t="shared" si="4"/>
        <v>0</v>
      </c>
      <c r="I54" s="8">
        <f t="shared" si="4"/>
        <v>230000</v>
      </c>
      <c r="J54" s="8">
        <f t="shared" si="4"/>
        <v>300000</v>
      </c>
      <c r="K54" s="8">
        <f t="shared" si="4"/>
        <v>450000</v>
      </c>
      <c r="L54" s="8">
        <f t="shared" si="4"/>
        <v>600000</v>
      </c>
      <c r="M54" s="8">
        <f t="shared" si="4"/>
        <v>6100000</v>
      </c>
      <c r="N54" s="8">
        <f t="shared" si="4"/>
        <v>620000</v>
      </c>
      <c r="O54" s="8">
        <f t="shared" si="4"/>
        <v>500000</v>
      </c>
      <c r="P54" s="8">
        <f t="shared" si="4"/>
        <v>350000</v>
      </c>
      <c r="Q54" s="8">
        <f t="shared" si="4"/>
        <v>300000</v>
      </c>
      <c r="R54" s="8">
        <f t="shared" si="4"/>
        <v>273000</v>
      </c>
    </row>
    <row r="55" s="1" customFormat="1" ht="18.4" spans="1:18">
      <c r="A55" s="7" t="s">
        <v>122</v>
      </c>
      <c r="B55" s="5"/>
      <c r="C55" s="8"/>
      <c r="D55" s="8"/>
      <c r="E55" s="8"/>
      <c r="F55" s="8"/>
      <c r="G55" s="8"/>
      <c r="H55" s="8"/>
      <c r="I55" s="24"/>
      <c r="J55" s="25"/>
      <c r="K55" s="25"/>
      <c r="L55" s="25"/>
      <c r="M55" s="25"/>
      <c r="N55" s="25"/>
      <c r="O55" s="25"/>
      <c r="P55" s="25"/>
      <c r="Q55" s="28"/>
      <c r="R55" s="8"/>
    </row>
    <row r="56" s="1" customFormat="1" ht="18.4" spans="1:18">
      <c r="A56" s="9" t="s">
        <v>123</v>
      </c>
      <c r="B56" s="10" t="s">
        <v>124</v>
      </c>
      <c r="C56" s="8">
        <v>-7000000</v>
      </c>
      <c r="D56" s="8">
        <v>-14500000</v>
      </c>
      <c r="E56" s="8">
        <v>-13800000</v>
      </c>
      <c r="F56" s="8">
        <v>-13500000</v>
      </c>
      <c r="G56" s="8">
        <v>-12900000</v>
      </c>
      <c r="H56" s="8">
        <v>-12700000</v>
      </c>
      <c r="I56" s="24">
        <v>-12100000</v>
      </c>
      <c r="J56" s="25">
        <v>-11600000</v>
      </c>
      <c r="K56" s="25">
        <v>-11050000</v>
      </c>
      <c r="L56" s="25">
        <v>-10270000</v>
      </c>
      <c r="M56" s="25">
        <v>-9300000</v>
      </c>
      <c r="N56" s="25">
        <v>-8300000</v>
      </c>
      <c r="O56" s="25">
        <v>-7900000</v>
      </c>
      <c r="P56" s="25">
        <v>-7800000</v>
      </c>
      <c r="Q56" s="28">
        <v>-6700000</v>
      </c>
      <c r="R56" s="8">
        <v>-5900000</v>
      </c>
    </row>
    <row r="57" s="1" customFormat="1" ht="18.4" spans="1:18">
      <c r="A57" s="9" t="s">
        <v>125</v>
      </c>
      <c r="B57" s="13"/>
      <c r="C57" s="8">
        <v>0</v>
      </c>
      <c r="D57" s="8">
        <v>7450000</v>
      </c>
      <c r="E57" s="8">
        <v>7900000</v>
      </c>
      <c r="F57" s="8">
        <v>8200000</v>
      </c>
      <c r="G57" s="8">
        <v>8800000</v>
      </c>
      <c r="H57" s="8">
        <v>7000000</v>
      </c>
      <c r="I57" s="24">
        <v>9100000</v>
      </c>
      <c r="J57" s="25">
        <v>10120000</v>
      </c>
      <c r="K57" s="25">
        <v>11230000</v>
      </c>
      <c r="L57" s="25">
        <v>10200000</v>
      </c>
      <c r="M57" s="25">
        <v>13100000</v>
      </c>
      <c r="N57" s="25">
        <v>13700000</v>
      </c>
      <c r="O57" s="25">
        <v>14200000</v>
      </c>
      <c r="P57" s="25">
        <v>12500000</v>
      </c>
      <c r="Q57" s="28">
        <v>12390000</v>
      </c>
      <c r="R57" s="8">
        <v>11850000</v>
      </c>
    </row>
    <row r="58" s="1" customFormat="1" ht="18.4" spans="1:18">
      <c r="A58" s="9" t="s">
        <v>126</v>
      </c>
      <c r="B58" s="13"/>
      <c r="C58" s="8">
        <v>0</v>
      </c>
      <c r="D58" s="8">
        <v>-375000</v>
      </c>
      <c r="E58" s="8">
        <v>-400000</v>
      </c>
      <c r="F58" s="8">
        <v>-425000</v>
      </c>
      <c r="G58" s="8">
        <v>-450000</v>
      </c>
      <c r="H58" s="8">
        <v>-350000</v>
      </c>
      <c r="I58" s="24">
        <v>-500000</v>
      </c>
      <c r="J58" s="25">
        <v>-525000</v>
      </c>
      <c r="K58" s="25">
        <v>-550000</v>
      </c>
      <c r="L58" s="25">
        <v>-575000</v>
      </c>
      <c r="M58" s="25">
        <v>-600000</v>
      </c>
      <c r="N58" s="25">
        <v>-625000</v>
      </c>
      <c r="O58" s="25">
        <v>-650000</v>
      </c>
      <c r="P58" s="25">
        <v>-675000</v>
      </c>
      <c r="Q58" s="28">
        <v>-700000</v>
      </c>
      <c r="R58" s="8">
        <v>-725000</v>
      </c>
    </row>
    <row r="59" s="1" customFormat="1" ht="18.4" spans="1:18">
      <c r="A59" s="14" t="s">
        <v>127</v>
      </c>
      <c r="B59" s="13"/>
      <c r="C59" s="8">
        <v>0</v>
      </c>
      <c r="D59" s="8">
        <v>180000</v>
      </c>
      <c r="E59" s="8">
        <v>182000</v>
      </c>
      <c r="F59" s="8">
        <v>189000</v>
      </c>
      <c r="G59" s="8">
        <v>192000</v>
      </c>
      <c r="H59" s="8">
        <v>178000</v>
      </c>
      <c r="I59" s="24">
        <v>200000</v>
      </c>
      <c r="J59" s="25">
        <v>230000</v>
      </c>
      <c r="K59" s="25">
        <v>256000</v>
      </c>
      <c r="L59" s="25">
        <v>316000</v>
      </c>
      <c r="M59" s="25">
        <v>324000</v>
      </c>
      <c r="N59" s="25">
        <v>351000</v>
      </c>
      <c r="O59" s="25">
        <v>373000</v>
      </c>
      <c r="P59" s="25">
        <v>391300</v>
      </c>
      <c r="Q59" s="28">
        <v>402000</v>
      </c>
      <c r="R59" s="8">
        <v>423100</v>
      </c>
    </row>
    <row r="60" s="1" customFormat="1" ht="18.4" spans="1:18">
      <c r="A60" s="14" t="s">
        <v>128</v>
      </c>
      <c r="B60" s="13"/>
      <c r="C60" s="8">
        <v>0</v>
      </c>
      <c r="D60" s="8">
        <v>-4782000</v>
      </c>
      <c r="E60" s="8">
        <v>-4820000</v>
      </c>
      <c r="F60" s="8">
        <v>-4980000</v>
      </c>
      <c r="G60" s="8">
        <v>-5000000</v>
      </c>
      <c r="H60" s="8">
        <v>-4630000</v>
      </c>
      <c r="I60" s="24">
        <v>-510000</v>
      </c>
      <c r="J60" s="25">
        <v>-561200</v>
      </c>
      <c r="K60" s="25">
        <v>-639000</v>
      </c>
      <c r="L60" s="25">
        <v>-672000</v>
      </c>
      <c r="M60" s="25">
        <v>-713000</v>
      </c>
      <c r="N60" s="25">
        <v>-761000</v>
      </c>
      <c r="O60" s="25">
        <v>-781000</v>
      </c>
      <c r="P60" s="25">
        <v>-861000</v>
      </c>
      <c r="Q60" s="28">
        <v>-920000</v>
      </c>
      <c r="R60" s="8">
        <v>-1205000</v>
      </c>
    </row>
    <row r="61" s="1" customFormat="1" ht="18.4" spans="1:18">
      <c r="A61" s="121" t="s">
        <v>138</v>
      </c>
      <c r="B61" s="13"/>
      <c r="C61" s="8">
        <v>-6000000</v>
      </c>
      <c r="D61" s="8">
        <v>-6530000</v>
      </c>
      <c r="E61" s="8">
        <v>-6920000</v>
      </c>
      <c r="F61" s="8">
        <v>-7200000</v>
      </c>
      <c r="G61" s="8">
        <v>-7500000</v>
      </c>
      <c r="H61" s="8">
        <v>-6000000</v>
      </c>
      <c r="I61" s="24">
        <v>-8100000</v>
      </c>
      <c r="J61" s="25">
        <v>-9450000</v>
      </c>
      <c r="K61" s="25">
        <v>-10300000</v>
      </c>
      <c r="L61" s="25">
        <v>-13420000</v>
      </c>
      <c r="M61" s="25">
        <v>-15290000</v>
      </c>
      <c r="N61" s="25">
        <v>-18230000</v>
      </c>
      <c r="O61" s="25">
        <v>-21300000</v>
      </c>
      <c r="P61" s="25">
        <v>-25120000</v>
      </c>
      <c r="Q61" s="28">
        <v>-29021000</v>
      </c>
      <c r="R61" s="8">
        <v>-32800000</v>
      </c>
    </row>
    <row r="62" s="1" customFormat="1" ht="18.4" spans="1:18">
      <c r="A62" s="14" t="s">
        <v>130</v>
      </c>
      <c r="B62" s="13"/>
      <c r="C62" s="8">
        <v>0</v>
      </c>
      <c r="D62" s="8">
        <v>762000</v>
      </c>
      <c r="E62" s="8">
        <v>792000</v>
      </c>
      <c r="F62" s="8">
        <v>810000</v>
      </c>
      <c r="G62" s="8">
        <v>825000</v>
      </c>
      <c r="H62" s="8">
        <v>710000</v>
      </c>
      <c r="I62" s="24">
        <v>831000</v>
      </c>
      <c r="J62" s="25">
        <v>1260000</v>
      </c>
      <c r="K62" s="25">
        <v>1436000</v>
      </c>
      <c r="L62" s="25">
        <v>1739000</v>
      </c>
      <c r="M62" s="25">
        <v>1829000</v>
      </c>
      <c r="N62" s="25">
        <v>2017000</v>
      </c>
      <c r="O62" s="25">
        <v>2317000</v>
      </c>
      <c r="P62" s="25">
        <v>2516000</v>
      </c>
      <c r="Q62" s="28">
        <v>2812000</v>
      </c>
      <c r="R62" s="8">
        <v>3142000</v>
      </c>
    </row>
    <row r="63" s="1" customFormat="1" ht="18.4" spans="1:18">
      <c r="A63" s="7" t="s">
        <v>131</v>
      </c>
      <c r="B63" s="5"/>
      <c r="C63" s="8"/>
      <c r="D63" s="8"/>
      <c r="E63" s="8"/>
      <c r="F63" s="8"/>
      <c r="G63" s="8"/>
      <c r="H63" s="8"/>
      <c r="I63" s="24"/>
      <c r="J63" s="25"/>
      <c r="K63" s="25"/>
      <c r="L63" s="25"/>
      <c r="M63" s="25"/>
      <c r="N63" s="25"/>
      <c r="O63" s="25"/>
      <c r="P63" s="25"/>
      <c r="Q63" s="28"/>
      <c r="R63" s="8"/>
    </row>
    <row r="64" s="1" customFormat="1" ht="18.4" spans="1:18">
      <c r="A64" s="9" t="s">
        <v>132</v>
      </c>
      <c r="B64" s="13"/>
      <c r="C64" s="8">
        <v>0</v>
      </c>
      <c r="D64" s="8">
        <v>1420000</v>
      </c>
      <c r="E64" s="8">
        <v>1560000</v>
      </c>
      <c r="F64" s="8">
        <v>1920000</v>
      </c>
      <c r="G64" s="8">
        <v>2210000</v>
      </c>
      <c r="H64" s="8">
        <v>1100000</v>
      </c>
      <c r="I64" s="24">
        <v>3100000</v>
      </c>
      <c r="J64" s="25">
        <v>3451000</v>
      </c>
      <c r="K64" s="25">
        <v>4210000</v>
      </c>
      <c r="L64" s="25">
        <v>4721000</v>
      </c>
      <c r="M64" s="25">
        <v>5821000</v>
      </c>
      <c r="N64" s="25">
        <v>6218000</v>
      </c>
      <c r="O64" s="25">
        <v>6702000</v>
      </c>
      <c r="P64" s="25">
        <v>7218000</v>
      </c>
      <c r="Q64" s="28">
        <v>8930000</v>
      </c>
      <c r="R64" s="8">
        <v>9320000</v>
      </c>
    </row>
    <row r="65" s="1" customFormat="1" ht="18.4" spans="1:18">
      <c r="A65" s="9" t="s">
        <v>133</v>
      </c>
      <c r="B65" s="5"/>
      <c r="C65" s="8">
        <v>0</v>
      </c>
      <c r="D65" s="8">
        <v>-98000</v>
      </c>
      <c r="E65" s="8">
        <v>-102000</v>
      </c>
      <c r="F65" s="8">
        <v>-112000</v>
      </c>
      <c r="G65" s="8">
        <v>-142000</v>
      </c>
      <c r="H65" s="8">
        <v>-94000</v>
      </c>
      <c r="I65" s="24">
        <v>-173000</v>
      </c>
      <c r="J65" s="25">
        <v>-197000</v>
      </c>
      <c r="K65" s="25">
        <v>-251000</v>
      </c>
      <c r="L65" s="25">
        <v>-326000</v>
      </c>
      <c r="M65" s="25">
        <v>-409000</v>
      </c>
      <c r="N65" s="25">
        <v>-629000</v>
      </c>
      <c r="O65" s="25">
        <v>-804000</v>
      </c>
      <c r="P65" s="25">
        <v>-835000</v>
      </c>
      <c r="Q65" s="28">
        <v>-932500</v>
      </c>
      <c r="R65" s="8">
        <v>-1031000</v>
      </c>
    </row>
    <row r="66" s="1" customFormat="1" ht="27" customHeight="1" spans="1:18">
      <c r="A66" s="29" t="s">
        <v>134</v>
      </c>
      <c r="B66" s="16"/>
      <c r="C66" s="30">
        <f t="shared" ref="C66:R66" si="5">SUM(C48:C65)</f>
        <v>-12200000</v>
      </c>
      <c r="D66" s="30">
        <f t="shared" si="5"/>
        <v>6317000</v>
      </c>
      <c r="E66" s="30">
        <f t="shared" si="5"/>
        <v>9097000</v>
      </c>
      <c r="F66" s="30">
        <f t="shared" si="5"/>
        <v>10562000</v>
      </c>
      <c r="G66" s="30">
        <f t="shared" si="5"/>
        <v>14160000</v>
      </c>
      <c r="H66" s="31">
        <f t="shared" si="5"/>
        <v>5904000</v>
      </c>
      <c r="I66" s="32">
        <f t="shared" si="5"/>
        <v>-26872000</v>
      </c>
      <c r="J66" s="33">
        <f t="shared" si="5"/>
        <v>-17022200</v>
      </c>
      <c r="K66" s="33">
        <f t="shared" si="5"/>
        <v>-8108000</v>
      </c>
      <c r="L66" s="33">
        <f t="shared" si="5"/>
        <v>1082000</v>
      </c>
      <c r="M66" s="33">
        <f t="shared" si="5"/>
        <v>15942000</v>
      </c>
      <c r="N66" s="33">
        <f t="shared" si="5"/>
        <v>23723000</v>
      </c>
      <c r="O66" s="33">
        <f t="shared" si="5"/>
        <v>366097000</v>
      </c>
      <c r="P66" s="33">
        <f t="shared" si="5"/>
        <v>12604300</v>
      </c>
      <c r="Q66" s="34">
        <f t="shared" si="5"/>
        <v>44150500</v>
      </c>
      <c r="R66" s="30">
        <f t="shared" si="5"/>
        <v>49897400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Project Plan</vt:lpstr>
      <vt:lpstr>Project info</vt:lpstr>
      <vt:lpstr>Assumption</vt:lpstr>
      <vt:lpstr>CBA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kk</cp:lastModifiedBy>
  <dcterms:created xsi:type="dcterms:W3CDTF">2023-05-03T07:03:00Z</dcterms:created>
  <dcterms:modified xsi:type="dcterms:W3CDTF">2024-11-17T10:33:33Z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2023-07-20T05:24:33Z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d4532b21-53af-4ea7-897d-745d86b19de6</vt:lpwstr>
  </property>
  <property fmtid="{D5CDD505-2E9C-101B-9397-08002B2CF9AE}" pid="8" name="MSIP_Label_51a6c3db-1667-4f49-995a-8b9973972958_ContentBits">
    <vt:lpwstr>0</vt:lpwstr>
  </property>
  <property fmtid="{D5CDD505-2E9C-101B-9397-08002B2CF9AE}" pid="9" name="ICV">
    <vt:lpwstr>EB31DD00DC16451E8D695F46CF60FE1D_13</vt:lpwstr>
  </property>
  <property fmtid="{D5CDD505-2E9C-101B-9397-08002B2CF9AE}" pid="10" name="KSOProductBuildVer">
    <vt:lpwstr>2052-12.1.0.18608</vt:lpwstr>
  </property>
</Properties>
</file>