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kya-y\侍エンジニア\Java\課題提出\なごや飯\"/>
    </mc:Choice>
  </mc:AlternateContent>
  <xr:revisionPtr revIDLastSave="0" documentId="13_ncr:1_{7313639E-DE58-4B54-A78D-5096BEF908EF}" xr6:coauthVersionLast="47" xr6:coauthVersionMax="47" xr10:uidLastSave="{00000000-0000-0000-0000-000000000000}"/>
  <bookViews>
    <workbookView xWindow="-620" yWindow="12120" windowWidth="18750" windowHeight="15590" xr2:uid="{93C132C4-8D5F-4937-9A63-A8CEF0BAF9E1}"/>
  </bookViews>
  <sheets>
    <sheet name="Top" sheetId="2" r:id="rId1"/>
    <sheet name="参考資料1" sheetId="8" r:id="rId2"/>
    <sheet name="参考資料2" sheetId="9" r:id="rId3"/>
    <sheet name="作業用シート→" sheetId="7" r:id="rId4"/>
    <sheet name="データベース" sheetId="3" r:id="rId5"/>
    <sheet name="店情報" sheetId="4" r:id="rId6"/>
    <sheet name="カテゴリ" sheetId="5" r:id="rId7"/>
    <sheet name="レビュー" sheetId="6" r:id="rId8"/>
    <sheet name="Sheet1" sheetId="1" r:id="rId9"/>
  </sheets>
  <definedNames>
    <definedName name="_xlnm._FilterDatabase" localSheetId="0" hidden="1">Top!$A$1:$K$1</definedName>
    <definedName name="_xlnm.Print_Titles" localSheetId="0">Top!$1:$1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6" l="1"/>
  <c r="K3" i="6"/>
  <c r="J4" i="6"/>
  <c r="K4" i="6"/>
  <c r="J5" i="6"/>
  <c r="K5" i="6"/>
  <c r="J6" i="6"/>
  <c r="K6" i="6"/>
  <c r="J7" i="6"/>
  <c r="K7" i="6"/>
  <c r="J8" i="6"/>
  <c r="K8" i="6"/>
  <c r="J9" i="6"/>
  <c r="K9" i="6"/>
  <c r="J10" i="6"/>
  <c r="K10" i="6"/>
  <c r="N10" i="6" s="1"/>
  <c r="J11" i="6"/>
  <c r="K11" i="6"/>
  <c r="J12" i="6"/>
  <c r="K12" i="6"/>
  <c r="J13" i="6"/>
  <c r="K13" i="6"/>
  <c r="J14" i="6"/>
  <c r="K14" i="6"/>
  <c r="J15" i="6"/>
  <c r="K15" i="6"/>
  <c r="J16" i="6"/>
  <c r="K16" i="6"/>
  <c r="J17" i="6"/>
  <c r="K17" i="6"/>
  <c r="J18" i="6"/>
  <c r="K18" i="6"/>
  <c r="N18" i="6" s="1"/>
  <c r="J19" i="6"/>
  <c r="K19" i="6"/>
  <c r="J20" i="6"/>
  <c r="K20" i="6"/>
  <c r="J21" i="6"/>
  <c r="K21" i="6"/>
  <c r="J22" i="6"/>
  <c r="K22" i="6"/>
  <c r="J23" i="6"/>
  <c r="K23" i="6"/>
  <c r="J24" i="6"/>
  <c r="K24" i="6"/>
  <c r="J25" i="6"/>
  <c r="K25" i="6"/>
  <c r="J26" i="6"/>
  <c r="K26" i="6"/>
  <c r="N26" i="6" s="1"/>
  <c r="J27" i="6"/>
  <c r="K27" i="6"/>
  <c r="N27" i="6" s="1"/>
  <c r="J28" i="6"/>
  <c r="K28" i="6"/>
  <c r="J29" i="6"/>
  <c r="K29" i="6"/>
  <c r="J30" i="6"/>
  <c r="K30" i="6"/>
  <c r="J31" i="6"/>
  <c r="K31" i="6"/>
  <c r="J32" i="6"/>
  <c r="K32" i="6"/>
  <c r="J33" i="6"/>
  <c r="K33" i="6"/>
  <c r="N33" i="6" s="1"/>
  <c r="J34" i="6"/>
  <c r="K34" i="6"/>
  <c r="N34" i="6" s="1"/>
  <c r="J35" i="6"/>
  <c r="K35" i="6"/>
  <c r="N35" i="6" s="1"/>
  <c r="J36" i="6"/>
  <c r="K36" i="6"/>
  <c r="J37" i="6"/>
  <c r="K37" i="6"/>
  <c r="N37" i="6" s="1"/>
  <c r="J38" i="6"/>
  <c r="K38" i="6"/>
  <c r="J39" i="6"/>
  <c r="K39" i="6"/>
  <c r="N39" i="6" s="1"/>
  <c r="J40" i="6"/>
  <c r="K40" i="6"/>
  <c r="J41" i="6"/>
  <c r="K41" i="6"/>
  <c r="N41" i="6" s="1"/>
  <c r="J42" i="6"/>
  <c r="K42" i="6"/>
  <c r="N42" i="6" s="1"/>
  <c r="J43" i="6"/>
  <c r="K43" i="6"/>
  <c r="N43" i="6" s="1"/>
  <c r="J44" i="6"/>
  <c r="K44" i="6"/>
  <c r="J45" i="6"/>
  <c r="K45" i="6"/>
  <c r="N45" i="6" s="1"/>
  <c r="J46" i="6"/>
  <c r="K46" i="6"/>
  <c r="J47" i="6"/>
  <c r="K47" i="6"/>
  <c r="N47" i="6" s="1"/>
  <c r="J48" i="6"/>
  <c r="K48" i="6"/>
  <c r="J49" i="6"/>
  <c r="K49" i="6"/>
  <c r="N49" i="6" s="1"/>
  <c r="J50" i="6"/>
  <c r="K50" i="6"/>
  <c r="N50" i="6" s="1"/>
  <c r="J51" i="6"/>
  <c r="K51" i="6"/>
  <c r="N51" i="6" s="1"/>
  <c r="J52" i="6"/>
  <c r="K52" i="6"/>
  <c r="J53" i="6"/>
  <c r="K53" i="6"/>
  <c r="N53" i="6" s="1"/>
  <c r="J54" i="6"/>
  <c r="K54" i="6"/>
  <c r="N54" i="6" s="1"/>
  <c r="J55" i="6"/>
  <c r="K55" i="6"/>
  <c r="N55" i="6" s="1"/>
  <c r="J56" i="6"/>
  <c r="K56" i="6"/>
  <c r="J57" i="6"/>
  <c r="N57" i="6" s="1"/>
  <c r="K57" i="6"/>
  <c r="J58" i="6"/>
  <c r="N58" i="6" s="1"/>
  <c r="K58" i="6"/>
  <c r="J59" i="6"/>
  <c r="N59" i="6" s="1"/>
  <c r="K59" i="6"/>
  <c r="K2" i="6"/>
  <c r="J2" i="6"/>
  <c r="N3" i="6"/>
  <c r="N4" i="6"/>
  <c r="N5" i="6"/>
  <c r="N6" i="6"/>
  <c r="N7" i="6"/>
  <c r="N8" i="6"/>
  <c r="N9" i="6"/>
  <c r="N11" i="6"/>
  <c r="N12" i="6"/>
  <c r="N13" i="6"/>
  <c r="N14" i="6"/>
  <c r="N15" i="6"/>
  <c r="N16" i="6"/>
  <c r="N17" i="6"/>
  <c r="N19" i="6"/>
  <c r="N20" i="6"/>
  <c r="N21" i="6"/>
  <c r="N22" i="6"/>
  <c r="N23" i="6"/>
  <c r="N24" i="6"/>
  <c r="N25" i="6"/>
  <c r="N28" i="6"/>
  <c r="N29" i="6"/>
  <c r="N30" i="6"/>
  <c r="N31" i="6"/>
  <c r="N32" i="6"/>
  <c r="N36" i="6"/>
  <c r="N38" i="6"/>
  <c r="N40" i="6"/>
  <c r="N44" i="6"/>
  <c r="N46" i="6"/>
  <c r="N48" i="6"/>
  <c r="N52" i="6"/>
  <c r="N56"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2" i="6"/>
  <c r="AB26" i="4"/>
  <c r="AA29" i="4"/>
  <c r="AC31" i="4"/>
  <c r="AB34" i="4"/>
  <c r="AA37" i="4"/>
  <c r="AC39" i="4"/>
  <c r="AB42" i="4"/>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2" i="5"/>
  <c r="O4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2" i="4"/>
  <c r="A39" i="4"/>
  <c r="B39" i="4"/>
  <c r="C39" i="4"/>
  <c r="D39" i="4"/>
  <c r="E39" i="4"/>
  <c r="F39" i="4"/>
  <c r="G39" i="4"/>
  <c r="H39" i="4"/>
  <c r="I39" i="4"/>
  <c r="J39" i="4"/>
  <c r="K39" i="4"/>
  <c r="L39" i="4"/>
  <c r="A40" i="4"/>
  <c r="B40" i="4"/>
  <c r="C40" i="4"/>
  <c r="D40" i="4"/>
  <c r="E40" i="4"/>
  <c r="F40" i="4"/>
  <c r="G40" i="4"/>
  <c r="H40" i="4"/>
  <c r="I40" i="4"/>
  <c r="J40" i="4"/>
  <c r="K40" i="4"/>
  <c r="L40" i="4"/>
  <c r="A41" i="4"/>
  <c r="B41" i="4"/>
  <c r="C41" i="4"/>
  <c r="D41" i="4"/>
  <c r="E41" i="4"/>
  <c r="F41" i="4"/>
  <c r="G41" i="4"/>
  <c r="H41" i="4"/>
  <c r="I41" i="4"/>
  <c r="J41" i="4"/>
  <c r="K41" i="4"/>
  <c r="L41" i="4"/>
  <c r="A42" i="4"/>
  <c r="B42" i="4"/>
  <c r="C42" i="4"/>
  <c r="D42" i="4"/>
  <c r="E42" i="4"/>
  <c r="F42" i="4"/>
  <c r="G42" i="4"/>
  <c r="H42" i="4"/>
  <c r="I42" i="4"/>
  <c r="J42" i="4"/>
  <c r="K42" i="4"/>
  <c r="L42" i="4"/>
  <c r="A24" i="4"/>
  <c r="B24" i="4"/>
  <c r="C24" i="4"/>
  <c r="D24" i="4"/>
  <c r="E24" i="4"/>
  <c r="F24" i="4"/>
  <c r="G24" i="4"/>
  <c r="H24" i="4"/>
  <c r="I24" i="4"/>
  <c r="J24" i="4"/>
  <c r="K24" i="4"/>
  <c r="L24" i="4"/>
  <c r="A25" i="4"/>
  <c r="B25" i="4"/>
  <c r="C25" i="4"/>
  <c r="D25" i="4"/>
  <c r="E25" i="4"/>
  <c r="F25" i="4"/>
  <c r="G25" i="4"/>
  <c r="H25" i="4"/>
  <c r="I25" i="4"/>
  <c r="J25" i="4"/>
  <c r="K25" i="4"/>
  <c r="L25" i="4"/>
  <c r="A26" i="4"/>
  <c r="B26" i="4"/>
  <c r="C26" i="4"/>
  <c r="D26" i="4"/>
  <c r="E26" i="4"/>
  <c r="F26" i="4"/>
  <c r="G26" i="4"/>
  <c r="H26" i="4"/>
  <c r="I26" i="4"/>
  <c r="J26" i="4"/>
  <c r="K26" i="4"/>
  <c r="L26" i="4"/>
  <c r="A27" i="4"/>
  <c r="B27" i="4"/>
  <c r="C27" i="4"/>
  <c r="D27" i="4"/>
  <c r="E27" i="4"/>
  <c r="F27" i="4"/>
  <c r="G27" i="4"/>
  <c r="H27" i="4"/>
  <c r="I27" i="4"/>
  <c r="J27" i="4"/>
  <c r="K27" i="4"/>
  <c r="L27" i="4"/>
  <c r="A28" i="4"/>
  <c r="B28" i="4"/>
  <c r="C28" i="4"/>
  <c r="D28" i="4"/>
  <c r="E28" i="4"/>
  <c r="F28" i="4"/>
  <c r="G28" i="4"/>
  <c r="H28" i="4"/>
  <c r="I28" i="4"/>
  <c r="J28" i="4"/>
  <c r="K28" i="4"/>
  <c r="L28" i="4"/>
  <c r="A29" i="4"/>
  <c r="B29" i="4"/>
  <c r="C29" i="4"/>
  <c r="D29" i="4"/>
  <c r="E29" i="4"/>
  <c r="F29" i="4"/>
  <c r="G29" i="4"/>
  <c r="H29" i="4"/>
  <c r="I29" i="4"/>
  <c r="J29" i="4"/>
  <c r="K29" i="4"/>
  <c r="L29" i="4"/>
  <c r="A30" i="4"/>
  <c r="B30" i="4"/>
  <c r="C30" i="4"/>
  <c r="D30" i="4"/>
  <c r="E30" i="4"/>
  <c r="F30" i="4"/>
  <c r="G30" i="4"/>
  <c r="H30" i="4"/>
  <c r="I30" i="4"/>
  <c r="J30" i="4"/>
  <c r="K30" i="4"/>
  <c r="L30" i="4"/>
  <c r="A31" i="4"/>
  <c r="B31" i="4"/>
  <c r="C31" i="4"/>
  <c r="D31" i="4"/>
  <c r="E31" i="4"/>
  <c r="F31" i="4"/>
  <c r="G31" i="4"/>
  <c r="H31" i="4"/>
  <c r="I31" i="4"/>
  <c r="J31" i="4"/>
  <c r="K31" i="4"/>
  <c r="L31" i="4"/>
  <c r="A32" i="4"/>
  <c r="B32" i="4"/>
  <c r="C32" i="4"/>
  <c r="D32" i="4"/>
  <c r="E32" i="4"/>
  <c r="F32" i="4"/>
  <c r="G32" i="4"/>
  <c r="H32" i="4"/>
  <c r="I32" i="4"/>
  <c r="J32" i="4"/>
  <c r="K32" i="4"/>
  <c r="L32" i="4"/>
  <c r="A33" i="4"/>
  <c r="B33" i="4"/>
  <c r="C33" i="4"/>
  <c r="D33" i="4"/>
  <c r="E33" i="4"/>
  <c r="F33" i="4"/>
  <c r="G33" i="4"/>
  <c r="H33" i="4"/>
  <c r="I33" i="4"/>
  <c r="J33" i="4"/>
  <c r="K33" i="4"/>
  <c r="L33" i="4"/>
  <c r="A34" i="4"/>
  <c r="B34" i="4"/>
  <c r="C34" i="4"/>
  <c r="D34" i="4"/>
  <c r="E34" i="4"/>
  <c r="F34" i="4"/>
  <c r="G34" i="4"/>
  <c r="H34" i="4"/>
  <c r="I34" i="4"/>
  <c r="J34" i="4"/>
  <c r="K34" i="4"/>
  <c r="L34" i="4"/>
  <c r="A35" i="4"/>
  <c r="B35" i="4"/>
  <c r="C35" i="4"/>
  <c r="D35" i="4"/>
  <c r="E35" i="4"/>
  <c r="F35" i="4"/>
  <c r="G35" i="4"/>
  <c r="H35" i="4"/>
  <c r="I35" i="4"/>
  <c r="J35" i="4"/>
  <c r="K35" i="4"/>
  <c r="L35" i="4"/>
  <c r="A36" i="4"/>
  <c r="B36" i="4"/>
  <c r="C36" i="4"/>
  <c r="D36" i="4"/>
  <c r="E36" i="4"/>
  <c r="F36" i="4"/>
  <c r="G36" i="4"/>
  <c r="H36" i="4"/>
  <c r="I36" i="4"/>
  <c r="J36" i="4"/>
  <c r="K36" i="4"/>
  <c r="L36" i="4"/>
  <c r="A37" i="4"/>
  <c r="B37" i="4"/>
  <c r="C37" i="4"/>
  <c r="D37" i="4"/>
  <c r="E37" i="4"/>
  <c r="F37" i="4"/>
  <c r="G37" i="4"/>
  <c r="H37" i="4"/>
  <c r="I37" i="4"/>
  <c r="J37" i="4"/>
  <c r="K37" i="4"/>
  <c r="L37" i="4"/>
  <c r="A38" i="4"/>
  <c r="B38" i="4"/>
  <c r="C38" i="4"/>
  <c r="D38" i="4"/>
  <c r="E38" i="4"/>
  <c r="F38" i="4"/>
  <c r="G38" i="4"/>
  <c r="H38" i="4"/>
  <c r="I38" i="4"/>
  <c r="J38" i="4"/>
  <c r="K38" i="4"/>
  <c r="L38" i="4"/>
  <c r="K23" i="4"/>
  <c r="L23" i="4"/>
  <c r="J23" i="4"/>
  <c r="H23" i="4"/>
  <c r="I23" i="4"/>
  <c r="G23" i="4"/>
  <c r="F23" i="4"/>
  <c r="E23" i="4"/>
  <c r="C23" i="4"/>
  <c r="D23" i="4"/>
  <c r="B23" i="4"/>
  <c r="A23" i="4"/>
  <c r="W24" i="4"/>
  <c r="AA24" i="4" s="1"/>
  <c r="X24" i="4"/>
  <c r="AB24" i="4" s="1"/>
  <c r="Y24" i="4"/>
  <c r="AC24" i="4" s="1"/>
  <c r="W25" i="4"/>
  <c r="AA25" i="4" s="1"/>
  <c r="X25" i="4"/>
  <c r="AB25" i="4" s="1"/>
  <c r="Y25" i="4"/>
  <c r="AC25" i="4" s="1"/>
  <c r="W26" i="4"/>
  <c r="AA26" i="4" s="1"/>
  <c r="X26" i="4"/>
  <c r="Y26" i="4"/>
  <c r="AC26" i="4" s="1"/>
  <c r="W27" i="4"/>
  <c r="AA27" i="4" s="1"/>
  <c r="X27" i="4"/>
  <c r="AB27" i="4" s="1"/>
  <c r="Y27" i="4"/>
  <c r="AC27" i="4" s="1"/>
  <c r="W28" i="4"/>
  <c r="AA28" i="4" s="1"/>
  <c r="X28" i="4"/>
  <c r="AB28" i="4" s="1"/>
  <c r="Y28" i="4"/>
  <c r="AC28" i="4" s="1"/>
  <c r="W29" i="4"/>
  <c r="X29" i="4"/>
  <c r="AB29" i="4" s="1"/>
  <c r="Y29" i="4"/>
  <c r="AC29" i="4" s="1"/>
  <c r="W30" i="4"/>
  <c r="AA30" i="4" s="1"/>
  <c r="X30" i="4"/>
  <c r="AB30" i="4" s="1"/>
  <c r="Y30" i="4"/>
  <c r="AC30" i="4" s="1"/>
  <c r="W31" i="4"/>
  <c r="AA31" i="4" s="1"/>
  <c r="X31" i="4"/>
  <c r="AB31" i="4" s="1"/>
  <c r="Y31" i="4"/>
  <c r="W32" i="4"/>
  <c r="AA32" i="4" s="1"/>
  <c r="X32" i="4"/>
  <c r="AB32" i="4" s="1"/>
  <c r="Y32" i="4"/>
  <c r="AC32" i="4" s="1"/>
  <c r="W33" i="4"/>
  <c r="AA33" i="4" s="1"/>
  <c r="X33" i="4"/>
  <c r="AB33" i="4" s="1"/>
  <c r="Y33" i="4"/>
  <c r="AC33" i="4" s="1"/>
  <c r="W34" i="4"/>
  <c r="AA34" i="4" s="1"/>
  <c r="X34" i="4"/>
  <c r="Y34" i="4"/>
  <c r="AC34" i="4" s="1"/>
  <c r="W35" i="4"/>
  <c r="AA35" i="4" s="1"/>
  <c r="X35" i="4"/>
  <c r="AB35" i="4" s="1"/>
  <c r="Y35" i="4"/>
  <c r="AC35" i="4" s="1"/>
  <c r="W36" i="4"/>
  <c r="AA36" i="4" s="1"/>
  <c r="X36" i="4"/>
  <c r="AB36" i="4" s="1"/>
  <c r="Y36" i="4"/>
  <c r="AC36" i="4" s="1"/>
  <c r="W37" i="4"/>
  <c r="X37" i="4"/>
  <c r="AB37" i="4" s="1"/>
  <c r="Y37" i="4"/>
  <c r="AC37" i="4" s="1"/>
  <c r="W38" i="4"/>
  <c r="AA38" i="4" s="1"/>
  <c r="X38" i="4"/>
  <c r="AB38" i="4" s="1"/>
  <c r="Y38" i="4"/>
  <c r="AC38" i="4" s="1"/>
  <c r="W39" i="4"/>
  <c r="AA39" i="4" s="1"/>
  <c r="X39" i="4"/>
  <c r="AB39" i="4" s="1"/>
  <c r="Y39" i="4"/>
  <c r="W40" i="4"/>
  <c r="AA40" i="4" s="1"/>
  <c r="X40" i="4"/>
  <c r="AB40" i="4" s="1"/>
  <c r="Y40" i="4"/>
  <c r="AC40" i="4" s="1"/>
  <c r="W41" i="4"/>
  <c r="AA41" i="4" s="1"/>
  <c r="X41" i="4"/>
  <c r="AB41" i="4" s="1"/>
  <c r="Y41" i="4"/>
  <c r="AC41" i="4" s="1"/>
  <c r="W42" i="4"/>
  <c r="AA42" i="4" s="1"/>
  <c r="X42" i="4"/>
  <c r="Y42" i="4"/>
  <c r="AC42" i="4" s="1"/>
  <c r="Y23" i="4"/>
  <c r="AC23" i="4" s="1"/>
  <c r="X23" i="4"/>
  <c r="AB23" i="4" s="1"/>
  <c r="W23" i="4"/>
  <c r="AA23" i="4" s="1"/>
  <c r="F56" i="3"/>
  <c r="F57" i="3"/>
  <c r="F58" i="3"/>
  <c r="F59" i="3"/>
  <c r="F60" i="3"/>
  <c r="F61" i="3"/>
  <c r="F62" i="3"/>
  <c r="F63" i="3"/>
  <c r="F64" i="3"/>
  <c r="F55" i="3"/>
  <c r="N2" i="6" l="1"/>
  <c r="J18" i="1"/>
  <c r="J1" i="1"/>
  <c r="J13" i="1"/>
  <c r="J4" i="1"/>
  <c r="J10" i="1" l="1"/>
  <c r="J12" i="1"/>
  <c r="J11" i="1"/>
  <c r="J3" i="1"/>
  <c r="J2" i="1"/>
  <c r="J9" i="1"/>
  <c r="J8" i="1"/>
  <c r="J7" i="1"/>
  <c r="J6" i="1"/>
  <c r="J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光桑野有理</author>
  </authors>
  <commentList>
    <comment ref="J1" authorId="0" shapeId="0" xr:uid="{8582CB03-8338-4C3E-8D16-2E0D04317EAB}">
      <text>
        <r>
          <rPr>
            <b/>
            <sz val="9"/>
            <color indexed="81"/>
            <rFont val="MS P ゴシック"/>
            <family val="3"/>
            <charset val="128"/>
          </rPr>
          <t>光桑野有理:</t>
        </r>
        <r>
          <rPr>
            <sz val="9"/>
            <color indexed="81"/>
            <rFont val="MS P ゴシック"/>
            <family val="3"/>
            <charset val="128"/>
          </rPr>
          <t xml:space="preserve">
高…できればすぐに回答が欲しい（次回レッスン時で大丈夫です）
中…レッスンが終わるまでに回答が欲しい
低…レッスンが終わるまでに時間があれば回答が欲しい</t>
        </r>
      </text>
    </comment>
  </commentList>
</comments>
</file>

<file path=xl/sharedStrings.xml><?xml version="1.0" encoding="utf-8"?>
<sst xmlns="http://schemas.openxmlformats.org/spreadsheetml/2006/main" count="1004" uniqueCount="621">
  <si>
    <t>id</t>
    <phoneticPr fontId="1"/>
  </si>
  <si>
    <t>user_id</t>
    <phoneticPr fontId="1"/>
  </si>
  <si>
    <t>created_at</t>
    <phoneticPr fontId="1"/>
  </si>
  <si>
    <t>updated_at</t>
    <phoneticPr fontId="1"/>
  </si>
  <si>
    <t>house_id</t>
    <phoneticPr fontId="1"/>
  </si>
  <si>
    <t>テスト１</t>
    <phoneticPr fontId="1"/>
  </si>
  <si>
    <t>テスト２</t>
  </si>
  <si>
    <t>テスト３</t>
  </si>
  <si>
    <t>テスト４</t>
  </si>
  <si>
    <t>テスト５</t>
  </si>
  <si>
    <t>テスト６</t>
  </si>
  <si>
    <t>テスト７</t>
  </si>
  <si>
    <t>テスト８</t>
  </si>
  <si>
    <t>2024-10-20 17:56:02</t>
    <phoneticPr fontId="1"/>
  </si>
  <si>
    <t>2024-10-21 16:56:02</t>
    <phoneticPr fontId="1"/>
  </si>
  <si>
    <t>2024-10-22 15:56:03</t>
    <phoneticPr fontId="1"/>
  </si>
  <si>
    <t>2024-10-23 14:56:04</t>
    <phoneticPr fontId="1"/>
  </si>
  <si>
    <t>2024-10-24 13:56:05</t>
    <phoneticPr fontId="1"/>
  </si>
  <si>
    <t>2024-10-25 12:56:06</t>
    <phoneticPr fontId="1"/>
  </si>
  <si>
    <t>2024-10-26 11:56:07</t>
    <phoneticPr fontId="1"/>
  </si>
  <si>
    <t>2024-10-27 10:56:08</t>
    <phoneticPr fontId="1"/>
  </si>
  <si>
    <t>score</t>
    <phoneticPr fontId="1"/>
  </si>
  <si>
    <t>テスト９</t>
  </si>
  <si>
    <t>テスト１０</t>
  </si>
  <si>
    <t>テスト１１</t>
  </si>
  <si>
    <t>テスト１２</t>
  </si>
  <si>
    <t>comment</t>
    <phoneticPr fontId="1"/>
  </si>
  <si>
    <t>2024-10-27 10:56:09</t>
  </si>
  <si>
    <t>2024-10-27 10:56:10</t>
  </si>
  <si>
    <t>2024-10-27 10:56:11</t>
  </si>
  <si>
    <t>2024-10-27 10:56:12</t>
  </si>
  <si>
    <t>No</t>
  </si>
  <si>
    <t>流用</t>
    <rPh sb="0" eb="2">
      <t>リュウヨウ</t>
    </rPh>
    <phoneticPr fontId="1"/>
  </si>
  <si>
    <t>進捗</t>
    <rPh sb="0" eb="2">
      <t>シンチョク</t>
    </rPh>
    <phoneticPr fontId="1"/>
  </si>
  <si>
    <t>機能</t>
  </si>
  <si>
    <t>説明</t>
  </si>
  <si>
    <t>会員登録</t>
  </si>
  <si>
    <t>会員登録ページ</t>
  </si>
  <si>
    <t>会員情報(氏名・フリガナ・郵便番号・住所・電話番号・メールアドレス・パスワード)の入力フォームを表示する</t>
  </si>
  <si>
    <t>メール認証</t>
  </si>
  <si>
    <t>本人が所有するメールアドレスかどうか認証を行う</t>
  </si>
  <si>
    <t>会員登録機能</t>
  </si>
  <si>
    <t>メール認証をパスすれば会員登録を行う</t>
  </si>
  <si>
    <t>クレジットカード情報登録ページ</t>
  </si>
  <si>
    <t>クレジットカード情報の入力フォームを表示する</t>
  </si>
  <si>
    <t>クレジットカード認証機能</t>
  </si>
  <si>
    <t>有効なクレジットカードかどうか認証を行う</t>
  </si>
  <si>
    <t>有料会員登録機能</t>
  </si>
  <si>
    <t>クレジットカード認証をパスすれば有料会員登録を行う</t>
  </si>
  <si>
    <t>月額自動決済機能</t>
  </si>
  <si>
    <t>外部サービスを利用したクレジットカード決済機能で、月額300円の自動決済を行う</t>
  </si>
  <si>
    <t>認証機能</t>
  </si>
  <si>
    <t>ログインページ</t>
  </si>
  <si>
    <t>メールアドレスとパスワードの入力フォームを表示する</t>
  </si>
  <si>
    <t>ログイン機能</t>
  </si>
  <si>
    <t>データベースに登録されているメールアドレスとパスワードに一致すればログインを行う</t>
  </si>
  <si>
    <t>パスワード再設定用メールアドレス入力ページ</t>
  </si>
  <si>
    <t>メールアドレスの入力フォームを表示する</t>
  </si>
  <si>
    <t>パスワード再設定機能</t>
  </si>
  <si>
    <t>データベースに登録されているメールアドレスに一致すれば、パスワード再設定用ページのURLをメールで送付し、再設定されたパスワードに変更する</t>
  </si>
  <si>
    <t>パスワード再設定ページ</t>
  </si>
  <si>
    <t>再設定するパスワードの入力フォームを表示する</t>
  </si>
  <si>
    <t>マイページ（共通）</t>
  </si>
  <si>
    <t>会員情報の編集ページ</t>
  </si>
  <si>
    <t>会員情報(氏名・フリガナ・郵便番号・住所・電話番号・メールアドレス)の入力フォームに登録済みの内容を表示する</t>
  </si>
  <si>
    <t>会員情報の編集機能</t>
  </si>
  <si>
    <t>会員情報を編集できる</t>
  </si>
  <si>
    <t>ログアウト機能</t>
  </si>
  <si>
    <t>ログアウトできる</t>
  </si>
  <si>
    <t>マイページ（無料会員）</t>
  </si>
  <si>
    <t>有料会員へのアップグレード機能</t>
  </si>
  <si>
    <t>クレジットカード情報登録ページを表示し、サブスク課金を実施する</t>
  </si>
  <si>
    <t>マイページ（有料会員）</t>
  </si>
  <si>
    <t>クレジットカード情報の編集ページ</t>
  </si>
  <si>
    <t>クレジットカード情報の編集機能</t>
  </si>
  <si>
    <t>クレジットカード認証をパスすればクレジットカードを編集する</t>
  </si>
  <si>
    <t>有料会員の解約機能</t>
  </si>
  <si>
    <t>クレジットカード情報を削除し、無料会員にダウングレードする</t>
  </si>
  <si>
    <t>予約一覧ページ</t>
  </si>
  <si>
    <t>予約中の店舗情報、日時、人数を一覧表示する</t>
  </si>
  <si>
    <t>予約のキャンセル機能</t>
  </si>
  <si>
    <t>予約をキャンセルする</t>
  </si>
  <si>
    <t>お気に入り一覧ページ</t>
  </si>
  <si>
    <t>お気に入り登録した店舗の情報を一覧表示する</t>
  </si>
  <si>
    <t>お気に入り解除機能</t>
  </si>
  <si>
    <t>お気に入り登録した店舗を解除して一覧から取り消す</t>
  </si>
  <si>
    <t>店舗情報</t>
  </si>
  <si>
    <t>トップページ</t>
  </si>
  <si>
    <t>店舗名、カテゴリの検索フォームを表示する</t>
  </si>
  <si>
    <t>検索機能</t>
  </si>
  <si>
    <t>店舗名やカテゴリで検索できる</t>
  </si>
  <si>
    <t>店舗一覧ページ</t>
  </si>
  <si>
    <t>検索した店舗の一覧を表示する</t>
  </si>
  <si>
    <t>店舗詳細ページ</t>
  </si>
  <si>
    <t>店舗の詳細（店舗名、店舗画像、説明、価格帯、郵便番号、住所、営業時間、定休日、座席数、カテゴリ）のほか、予約用のフォームを表示する</t>
  </si>
  <si>
    <t>予約機能</t>
  </si>
  <si>
    <t>（有料会員）</t>
  </si>
  <si>
    <t>日時と人数を選択し、店舗を予約できる</t>
  </si>
  <si>
    <t>レビュー機能</t>
  </si>
  <si>
    <t>レビュー投稿ページ（有料会員）</t>
  </si>
  <si>
    <t>★5段階の選択フォームとテキストボックスを表示する</t>
  </si>
  <si>
    <t>レビュー投稿機能（有料会員）</t>
  </si>
  <si>
    <t>予約した店舗に一つレビューを投稿できる</t>
  </si>
  <si>
    <t>レビュー一覧ページ</t>
  </si>
  <si>
    <t>店舗に対するすべてのレビューを一覧表示する</t>
  </si>
  <si>
    <t>レビュー編集ページ（有料会員）</t>
  </si>
  <si>
    <t>★5段階の選択フォームとテキストボックスに投稿済みの内容を表示する</t>
  </si>
  <si>
    <t>レビュー編集機能（有料会員）</t>
  </si>
  <si>
    <t>レビューを編集できる</t>
  </si>
  <si>
    <t>レビュー削除機能（有料会員）</t>
  </si>
  <si>
    <t>レビューを削除できる</t>
  </si>
  <si>
    <t>お気に入り登録機能</t>
  </si>
  <si>
    <t>店舗詳細ページからお気に入り登録できる</t>
  </si>
  <si>
    <t>お気に入り削除機能</t>
  </si>
  <si>
    <t>お気に入りを削除できる</t>
  </si>
  <si>
    <t>〇</t>
  </si>
  <si>
    <t>〇</t>
    <phoneticPr fontId="1"/>
  </si>
  <si>
    <t>サブスク
課金</t>
    <rPh sb="5" eb="7">
      <t>カキン</t>
    </rPh>
    <phoneticPr fontId="1"/>
  </si>
  <si>
    <t>×</t>
    <phoneticPr fontId="1"/>
  </si>
  <si>
    <t>△</t>
    <phoneticPr fontId="1"/>
  </si>
  <si>
    <r>
      <rPr>
        <b/>
        <sz val="10"/>
        <color rgb="FF000000"/>
        <rFont val="ＭＳ ゴシック"/>
        <family val="3"/>
        <charset val="128"/>
      </rPr>
      <t>お気に入り</t>
    </r>
    <r>
      <rPr>
        <b/>
        <sz val="10"/>
        <color rgb="FF000000"/>
        <rFont val="ＭＳ Ｐゴシック"/>
        <family val="2"/>
        <charset val="128"/>
      </rPr>
      <t>機能
（有料会員）</t>
    </r>
    <rPh sb="5" eb="7">
      <t>キノウ</t>
    </rPh>
    <rPh sb="9" eb="13">
      <t>ユウリョウカイイン</t>
    </rPh>
    <phoneticPr fontId="1"/>
  </si>
  <si>
    <t>店舗管理</t>
  </si>
  <si>
    <t>店舗の一覧を表示する</t>
  </si>
  <si>
    <t>店舗名による店舗データの検索ができる</t>
  </si>
  <si>
    <t>店舗の詳細（店舗名、店舗画像、説明、価格帯、郵便番号、住所、営業時間、定休日、座席数、カテゴリ）を表示する</t>
  </si>
  <si>
    <t>店舗登録ページ</t>
  </si>
  <si>
    <t>店舗データの入力フォームを表示する</t>
  </si>
  <si>
    <t>店舗登録機能</t>
  </si>
  <si>
    <t>店舗データを登録できる</t>
  </si>
  <si>
    <t>店舗編集ページ</t>
  </si>
  <si>
    <t>店舗編集機能</t>
  </si>
  <si>
    <t>店舗データを編集できる</t>
  </si>
  <si>
    <t>店舗削除機能</t>
  </si>
  <si>
    <t>店舗データを削除できる</t>
  </si>
  <si>
    <t>会員管理</t>
  </si>
  <si>
    <t>会員一覧ページ</t>
  </si>
  <si>
    <t>会員の一覧を表示する</t>
  </si>
  <si>
    <t>メールアドレスによる会員の検索ができる</t>
  </si>
  <si>
    <t>会員詳細ページ</t>
  </si>
  <si>
    <t>会員情報(氏名・フリガナ・郵便番号・住所・電話番号・メールアドレス)を表示する</t>
  </si>
  <si>
    <t>カテゴリ管理</t>
  </si>
  <si>
    <t>カテゴリ一覧ページ</t>
  </si>
  <si>
    <t>カテゴリの一覧を閲覧できる</t>
  </si>
  <si>
    <t>カテゴリ名によるカテゴリの検索できる</t>
  </si>
  <si>
    <t>カテゴリ登録ページ</t>
  </si>
  <si>
    <t>カテゴリの登録フォームを表示する</t>
  </si>
  <si>
    <t>カテゴリ登録機能</t>
  </si>
  <si>
    <t>カテゴリを登録できる</t>
  </si>
  <si>
    <t>カテゴリ編集ページ</t>
  </si>
  <si>
    <t>カテゴリの編集フォームを表示する</t>
  </si>
  <si>
    <t>カテゴリ編集機能</t>
  </si>
  <si>
    <t>カテゴリを編集できる</t>
  </si>
  <si>
    <t>カテゴリ削除機能</t>
  </si>
  <si>
    <t>カテゴリを削除できる</t>
  </si>
  <si>
    <t>users</t>
    <phoneticPr fontId="1"/>
  </si>
  <si>
    <t>roles</t>
    <phoneticPr fontId="1"/>
  </si>
  <si>
    <t>stores</t>
    <phoneticPr fontId="1"/>
  </si>
  <si>
    <t>name</t>
    <phoneticPr fontId="1"/>
  </si>
  <si>
    <t>furigana</t>
    <phoneticPr fontId="1"/>
  </si>
  <si>
    <t>postal_code</t>
    <phoneticPr fontId="1"/>
  </si>
  <si>
    <t>address</t>
    <phoneticPr fontId="1"/>
  </si>
  <si>
    <t>phone_number</t>
    <phoneticPr fontId="1"/>
  </si>
  <si>
    <t>email</t>
    <phoneticPr fontId="1"/>
  </si>
  <si>
    <t>password</t>
    <phoneticPr fontId="1"/>
  </si>
  <si>
    <t>role-id</t>
    <phoneticPr fontId="1"/>
  </si>
  <si>
    <t>image_name</t>
    <phoneticPr fontId="1"/>
  </si>
  <si>
    <t>description</t>
    <phoneticPr fontId="1"/>
  </si>
  <si>
    <t>price</t>
    <phoneticPr fontId="1"/>
  </si>
  <si>
    <t>capacity</t>
    <phoneticPr fontId="1"/>
  </si>
  <si>
    <t>holiday</t>
    <phoneticPr fontId="1"/>
  </si>
  <si>
    <t>category</t>
    <phoneticPr fontId="1"/>
  </si>
  <si>
    <t>credit</t>
    <phoneticPr fontId="1"/>
  </si>
  <si>
    <t>card_number</t>
    <phoneticPr fontId="1"/>
  </si>
  <si>
    <t>expiration_month</t>
    <phoneticPr fontId="1"/>
  </si>
  <si>
    <t>expiration_year</t>
    <phoneticPr fontId="1"/>
  </si>
  <si>
    <t>cvc</t>
    <phoneticPr fontId="1"/>
  </si>
  <si>
    <t>reservations</t>
    <phoneticPr fontId="1"/>
  </si>
  <si>
    <t>store_id</t>
    <phoneticPr fontId="1"/>
  </si>
  <si>
    <t>number_of_people</t>
    <phoneticPr fontId="1"/>
  </si>
  <si>
    <t>enabled</t>
    <phoneticPr fontId="1"/>
  </si>
  <si>
    <t>favorites</t>
    <phoneticPr fontId="1"/>
  </si>
  <si>
    <t>category_id</t>
    <phoneticPr fontId="1"/>
  </si>
  <si>
    <t>verification_tokens</t>
    <phoneticPr fontId="1"/>
  </si>
  <si>
    <t>token</t>
    <phoneticPr fontId="1"/>
  </si>
  <si>
    <t>store_category</t>
    <phoneticPr fontId="1"/>
  </si>
  <si>
    <t>ID</t>
    <phoneticPr fontId="1"/>
  </si>
  <si>
    <t>氏名</t>
    <rPh sb="0" eb="2">
      <t>シメイ</t>
    </rPh>
    <phoneticPr fontId="1"/>
  </si>
  <si>
    <t>フリガナ</t>
    <phoneticPr fontId="1"/>
  </si>
  <si>
    <t>郵便番号</t>
    <rPh sb="0" eb="4">
      <t>ユウビンバンゴウ</t>
    </rPh>
    <phoneticPr fontId="1"/>
  </si>
  <si>
    <t>住所</t>
    <rPh sb="0" eb="2">
      <t>ジュウショ</t>
    </rPh>
    <phoneticPr fontId="1"/>
  </si>
  <si>
    <t>電話番号</t>
    <rPh sb="0" eb="4">
      <t>デンワバンゴウ</t>
    </rPh>
    <phoneticPr fontId="1"/>
  </si>
  <si>
    <t>メールアドレス</t>
    <phoneticPr fontId="1"/>
  </si>
  <si>
    <t>パスワード</t>
    <phoneticPr fontId="1"/>
  </si>
  <si>
    <t>ロールID</t>
    <phoneticPr fontId="1"/>
  </si>
  <si>
    <t>ユーザーが有効かどうか</t>
    <rPh sb="5" eb="7">
      <t>ユウコウ</t>
    </rPh>
    <phoneticPr fontId="1"/>
  </si>
  <si>
    <t>作成日時</t>
    <rPh sb="0" eb="4">
      <t>サクセイニチジ</t>
    </rPh>
    <phoneticPr fontId="1"/>
  </si>
  <si>
    <t>更新日時</t>
    <rPh sb="0" eb="4">
      <t>コウシンニチジ</t>
    </rPh>
    <phoneticPr fontId="1"/>
  </si>
  <si>
    <t>ロール名</t>
    <rPh sb="3" eb="4">
      <t>メイ</t>
    </rPh>
    <phoneticPr fontId="1"/>
  </si>
  <si>
    <t>店舗名</t>
    <rPh sb="0" eb="3">
      <t>テンポメイ</t>
    </rPh>
    <phoneticPr fontId="1"/>
  </si>
  <si>
    <t>店舗画像のファイル名</t>
    <rPh sb="0" eb="4">
      <t>テンポガゾウ</t>
    </rPh>
    <rPh sb="9" eb="10">
      <t>メイ</t>
    </rPh>
    <phoneticPr fontId="1"/>
  </si>
  <si>
    <t>店舗の説明</t>
    <rPh sb="0" eb="2">
      <t>テンポ</t>
    </rPh>
    <rPh sb="3" eb="5">
      <t>セツメイ</t>
    </rPh>
    <phoneticPr fontId="1"/>
  </si>
  <si>
    <t>価格帯</t>
    <rPh sb="0" eb="3">
      <t>カカクタイ</t>
    </rPh>
    <phoneticPr fontId="1"/>
  </si>
  <si>
    <t>座席数</t>
    <rPh sb="0" eb="3">
      <t>ザセキスウ</t>
    </rPh>
    <phoneticPr fontId="1"/>
  </si>
  <si>
    <t>定休日</t>
    <rPh sb="0" eb="3">
      <t>テイキュウビ</t>
    </rPh>
    <phoneticPr fontId="1"/>
  </si>
  <si>
    <t>作成日時</t>
    <rPh sb="0" eb="2">
      <t>サクセイ</t>
    </rPh>
    <rPh sb="2" eb="4">
      <t>ニチジ</t>
    </rPh>
    <phoneticPr fontId="1"/>
  </si>
  <si>
    <t>店舗ID</t>
    <rPh sb="0" eb="2">
      <t>テンポ</t>
    </rPh>
    <phoneticPr fontId="1"/>
  </si>
  <si>
    <t>ユーザーID</t>
    <phoneticPr fontId="1"/>
  </si>
  <si>
    <t>予約日時</t>
    <rPh sb="0" eb="4">
      <t>ヨヤクニチジ</t>
    </rPh>
    <phoneticPr fontId="1"/>
  </si>
  <si>
    <t>予約人数</t>
    <rPh sb="0" eb="4">
      <t>ヨヤクニンズウ</t>
    </rPh>
    <phoneticPr fontId="1"/>
  </si>
  <si>
    <t>更新日時</t>
    <rPh sb="0" eb="2">
      <t>コウシン</t>
    </rPh>
    <rPh sb="2" eb="4">
      <t>ニチジ</t>
    </rPh>
    <phoneticPr fontId="1"/>
  </si>
  <si>
    <t>評価</t>
    <rPh sb="0" eb="2">
      <t>ヒョウカ</t>
    </rPh>
    <phoneticPr fontId="1"/>
  </si>
  <si>
    <t>コメント</t>
    <phoneticPr fontId="1"/>
  </si>
  <si>
    <t>カテゴリ名</t>
    <rPh sb="4" eb="5">
      <t>メイ</t>
    </rPh>
    <phoneticPr fontId="1"/>
  </si>
  <si>
    <t>カテゴリID</t>
    <phoneticPr fontId="1"/>
  </si>
  <si>
    <t>トークン（ランダムな文字列）</t>
    <rPh sb="10" eb="13">
      <t>モジレツ</t>
    </rPh>
    <phoneticPr fontId="1"/>
  </si>
  <si>
    <t>reviews</t>
    <phoneticPr fontId="1"/>
  </si>
  <si>
    <t>categorys</t>
    <phoneticPr fontId="1"/>
  </si>
  <si>
    <t>営業開始時間</t>
    <rPh sb="0" eb="2">
      <t>エイギョウ</t>
    </rPh>
    <rPh sb="2" eb="4">
      <t>カイシ</t>
    </rPh>
    <rPh sb="4" eb="6">
      <t>ジカン</t>
    </rPh>
    <phoneticPr fontId="1"/>
  </si>
  <si>
    <t>営業終了時間</t>
    <rPh sb="0" eb="2">
      <t>エイギョウ</t>
    </rPh>
    <rPh sb="2" eb="4">
      <t>シュウリョウ</t>
    </rPh>
    <rPh sb="4" eb="6">
      <t>ジカン</t>
    </rPh>
    <phoneticPr fontId="1"/>
  </si>
  <si>
    <t>open_hour</t>
    <phoneticPr fontId="1"/>
  </si>
  <si>
    <t>closed_hour</t>
    <phoneticPr fontId="1"/>
  </si>
  <si>
    <t>CREATE TABLE</t>
    <phoneticPr fontId="1"/>
  </si>
  <si>
    <t>date_time</t>
    <phoneticPr fontId="1"/>
  </si>
  <si>
    <t>ROLE_ADMIN</t>
    <phoneticPr fontId="1"/>
  </si>
  <si>
    <t>ROLE_GENERAL</t>
    <phoneticPr fontId="1"/>
  </si>
  <si>
    <t>ROLE_SUBSCRIPTION</t>
    <phoneticPr fontId="1"/>
  </si>
  <si>
    <t>※民宿アプリのユーザーデータ引用</t>
    <rPh sb="1" eb="3">
      <t>ミンシュク</t>
    </rPh>
    <rPh sb="14" eb="16">
      <t>インヨウ</t>
    </rPh>
    <phoneticPr fontId="1"/>
  </si>
  <si>
    <t>居酒屋</t>
    <rPh sb="0" eb="3">
      <t>イザカヤ</t>
    </rPh>
    <phoneticPr fontId="1"/>
  </si>
  <si>
    <t>焼肉</t>
    <rPh sb="0" eb="2">
      <t>ヤキニク</t>
    </rPh>
    <phoneticPr fontId="1"/>
  </si>
  <si>
    <t>寿司</t>
    <rPh sb="0" eb="2">
      <t>スシ</t>
    </rPh>
    <phoneticPr fontId="1"/>
  </si>
  <si>
    <t>定食</t>
    <rPh sb="0" eb="2">
      <t>テイショク</t>
    </rPh>
    <phoneticPr fontId="1"/>
  </si>
  <si>
    <t>カレー</t>
    <phoneticPr fontId="1"/>
  </si>
  <si>
    <t>喫茶店</t>
    <rPh sb="0" eb="3">
      <t>キッサテン</t>
    </rPh>
    <phoneticPr fontId="1"/>
  </si>
  <si>
    <t>中華料理</t>
    <rPh sb="0" eb="4">
      <t>チュウカリョウリ</t>
    </rPh>
    <phoneticPr fontId="1"/>
  </si>
  <si>
    <t>イタリア料理</t>
    <rPh sb="4" eb="6">
      <t>リョウリ</t>
    </rPh>
    <phoneticPr fontId="1"/>
  </si>
  <si>
    <t>フランス料理</t>
    <rPh sb="4" eb="6">
      <t>リョウリ</t>
    </rPh>
    <phoneticPr fontId="1"/>
  </si>
  <si>
    <t>スペイン料理</t>
    <rPh sb="4" eb="6">
      <t>リョウリ</t>
    </rPh>
    <phoneticPr fontId="1"/>
  </si>
  <si>
    <t>完了</t>
    <rPh sb="0" eb="2">
      <t>カンリョウ</t>
    </rPh>
    <phoneticPr fontId="1"/>
  </si>
  <si>
    <t>味噌カツ亭</t>
  </si>
  <si>
    <t>名古屋名物の味噌カツが絶品の老舗</t>
  </si>
  <si>
    <t>水曜日</t>
  </si>
  <si>
    <t>1000～2000円</t>
  </si>
  <si>
    <t>460-0001</t>
  </si>
  <si>
    <t>愛知県名古屋市中村区名駅1-1-1</t>
  </si>
  <si>
    <t>052-123-4567</t>
  </si>
  <si>
    <t>手羽先王</t>
  </si>
  <si>
    <t>パリッとジューシーな手羽先が自慢</t>
  </si>
  <si>
    <t>火曜日</t>
  </si>
  <si>
    <t>500～1500円</t>
  </si>
  <si>
    <t>460-0011</t>
  </si>
  <si>
    <t>愛知県名古屋市中区栄3-2-1</t>
  </si>
  <si>
    <t>052-234-5678</t>
  </si>
  <si>
    <t>あんかけスパHOUSE</t>
  </si>
  <si>
    <t>濃厚なあんかけスパが楽しめる専門店</t>
  </si>
  <si>
    <t>なし</t>
  </si>
  <si>
    <t>800～1500円</t>
  </si>
  <si>
    <t>460-0022</t>
  </si>
  <si>
    <t>愛知県名古屋市東区葵1-3-2</t>
  </si>
  <si>
    <t>052-345-6789</t>
  </si>
  <si>
    <t>ひつまぶし屋</t>
  </si>
  <si>
    <t>炭火で焼いたひつまぶしが人気の名店</t>
  </si>
  <si>
    <t>月曜日</t>
  </si>
  <si>
    <t>2000～3500円</t>
  </si>
  <si>
    <t>460-0033</t>
  </si>
  <si>
    <t>愛知県名古屋市千種区今池2-4-3</t>
  </si>
  <si>
    <t>052-456-7890</t>
  </si>
  <si>
    <t>どて煮横丁</t>
  </si>
  <si>
    <t>こだわりの味噌で煮込んだどて煮が味わえる</t>
  </si>
  <si>
    <t>木曜日</t>
  </si>
  <si>
    <t>600～1200円</t>
  </si>
  <si>
    <t>460-0044</t>
  </si>
  <si>
    <t>愛知県名古屋市熱田区神宮1-5-4</t>
  </si>
  <si>
    <t>052-567-8901</t>
  </si>
  <si>
    <t>台湾ラーメン亭</t>
  </si>
  <si>
    <t>ピリ辛でクセになる台湾ラーメン専門店</t>
  </si>
  <si>
    <t>日曜日</t>
  </si>
  <si>
    <t>700～1000円</t>
  </si>
  <si>
    <t>460-0055</t>
  </si>
  <si>
    <t>愛知県名古屋市北区清水1-6-5</t>
  </si>
  <si>
    <t>052-678-9012</t>
  </si>
  <si>
    <t>天むす小路</t>
  </si>
  <si>
    <t>もちもちのおむすび天むすが名物</t>
  </si>
  <si>
    <t>500～800円</t>
  </si>
  <si>
    <t>460-0066</t>
  </si>
  <si>
    <t>愛知県名古屋市昭和区広路町7-8-6</t>
  </si>
  <si>
    <t>052-789-0123</t>
  </si>
  <si>
    <t>きしめんの里</t>
  </si>
  <si>
    <t>名古屋伝統のきしめんを手軽に楽しめる</t>
  </si>
  <si>
    <t>600～1000円</t>
  </si>
  <si>
    <t>460-0077</t>
  </si>
  <si>
    <t>愛知県名古屋市西区大曽根3-9-7</t>
  </si>
  <si>
    <t>052-890-1234</t>
  </si>
  <si>
    <t>味噌おでん楽市</t>
  </si>
  <si>
    <t>地元産の味噌で作る濃厚おでん</t>
  </si>
  <si>
    <t>460-0088</t>
  </si>
  <si>
    <t>愛知県名古屋市瑞穂区妙音通4-10-9</t>
  </si>
  <si>
    <t>052-901-2345</t>
  </si>
  <si>
    <t>エビフリャーパーク</t>
  </si>
  <si>
    <t>名古屋名物エビフライが主役のカフェ風店</t>
  </si>
  <si>
    <t>1200～2000円</t>
  </si>
  <si>
    <t>460-0099</t>
  </si>
  <si>
    <t>愛知県名古屋市緑区鴻仏目2-8-10</t>
  </si>
  <si>
    <t>052-012-3456</t>
  </si>
  <si>
    <t>大須たこ焼き本舗</t>
  </si>
  <si>
    <t>外はカリカリ中はトロトロのたこ焼き専門店</t>
  </si>
  <si>
    <t>300～800円</t>
  </si>
  <si>
    <t>460-8501</t>
  </si>
  <si>
    <t>愛知県名古屋市中区大須3-9-18</t>
  </si>
  <si>
    <t>052-123-6789</t>
  </si>
  <si>
    <t>名古屋カレーうどん処</t>
  </si>
  <si>
    <t>スパイシーでコクのあるカレーうどんが評判</t>
  </si>
  <si>
    <t>460-8602</t>
  </si>
  <si>
    <t>愛知県名古屋市中村区黄金通5-12-3</t>
  </si>
  <si>
    <t>052-234-7890</t>
  </si>
  <si>
    <t>八丁味噌バーガー</t>
  </si>
  <si>
    <t>八丁味噌を使った個性派バーガーが人気</t>
  </si>
  <si>
    <t>500～1000円</t>
  </si>
  <si>
    <t>460-8703</t>
  </si>
  <si>
    <t>愛知県名古屋市港区品川町1-15</t>
  </si>
  <si>
    <t>052-345-8901</t>
  </si>
  <si>
    <t>焼きまんじゅう亭</t>
  </si>
  <si>
    <t>香ばしく焼き上げた甘じょっぱいまんじゅうが絶品</t>
  </si>
  <si>
    <t>200～600円</t>
  </si>
  <si>
    <t>460-8804</t>
  </si>
  <si>
    <t>愛知県名古屋市南区新田町2-4-6</t>
  </si>
  <si>
    <t>052-456-9012</t>
  </si>
  <si>
    <t>ホルモン串楽屋</t>
  </si>
  <si>
    <t>味噌だれが絶妙なホルモン串の専門店</t>
  </si>
  <si>
    <t>500～1200円</t>
  </si>
  <si>
    <t>460-8905</t>
  </si>
  <si>
    <t>愛知県名古屋市中川区八田町3-8-9</t>
  </si>
  <si>
    <t>052-567-0123</t>
  </si>
  <si>
    <t>甘辛焼きそば堂</t>
  </si>
  <si>
    <t>甘辛いタレがクセになる焼きそばが看板メニュー</t>
  </si>
  <si>
    <t>700～1300円</t>
  </si>
  <si>
    <t>460-9006</t>
  </si>
  <si>
    <t>愛知県名古屋市守山区森田町1-7-2</t>
  </si>
  <si>
    <t>052-678-1234</t>
  </si>
  <si>
    <t>ナゴヤソウルフード</t>
  </si>
  <si>
    <t>地元で愛されるB級グルメが集まる複合施設</t>
  </si>
  <si>
    <t>500～2000円</t>
  </si>
  <si>
    <t>460-9107</t>
  </si>
  <si>
    <t>愛知県名古屋市名東区引山町2-9-8</t>
  </si>
  <si>
    <t>052-789-2345</t>
  </si>
  <si>
    <t>えびせんの里屋台</t>
  </si>
  <si>
    <t>名古屋名物えびせんべいを揚げたてで提供</t>
  </si>
  <si>
    <t>460-9208</t>
  </si>
  <si>
    <t>愛知県名古屋市天白区植田町5-4-7</t>
  </si>
  <si>
    <t>052-890-3456</t>
  </si>
  <si>
    <t>ジャンボ串かつ天国</t>
  </si>
  <si>
    <t>大ぶりでボリューム満点の串かつが自慢</t>
  </si>
  <si>
    <t>460-9309</t>
  </si>
  <si>
    <t>愛知県名古屋市中村区太閤通6-7-8</t>
  </si>
  <si>
    <t>052-901-4567</t>
  </si>
  <si>
    <t>鶏ちゃん横町</t>
  </si>
  <si>
    <t>香ばしく焼き上げた鶏ちゃんを提供する隠れ家的店</t>
  </si>
  <si>
    <t>800～2000円</t>
  </si>
  <si>
    <t>460-9400</t>
  </si>
  <si>
    <t>愛知県名古屋市東区泉町3-2-1</t>
  </si>
  <si>
    <t>052-012-5678</t>
  </si>
  <si>
    <t>store01.jpg</t>
    <phoneticPr fontId="1"/>
  </si>
  <si>
    <t>store20.jpg</t>
  </si>
  <si>
    <t>味噌カツ</t>
  </si>
  <si>
    <t>手羽先</t>
  </si>
  <si>
    <t>ラーメン</t>
  </si>
  <si>
    <t>カテゴリ</t>
  </si>
  <si>
    <t>定食</t>
  </si>
  <si>
    <t>老舗</t>
  </si>
  <si>
    <t>居酒屋</t>
  </si>
  <si>
    <t>地元料理</t>
  </si>
  <si>
    <t>あんかけスパ</t>
  </si>
  <si>
    <t>パスタ</t>
  </si>
  <si>
    <t>専門店</t>
  </si>
  <si>
    <t>ひつまぶし</t>
  </si>
  <si>
    <t>うなぎ</t>
  </si>
  <si>
    <t>高級店</t>
  </si>
  <si>
    <t>どて煮</t>
  </si>
  <si>
    <t>味噌料理</t>
  </si>
  <si>
    <t>台湾ラーメン</t>
  </si>
  <si>
    <t>辛い料理</t>
  </si>
  <si>
    <t>天むす</t>
  </si>
  <si>
    <t>軽食</t>
  </si>
  <si>
    <t>テイクアウト</t>
  </si>
  <si>
    <t>きしめん</t>
  </si>
  <si>
    <t>麺類</t>
  </si>
  <si>
    <t>伝統料理</t>
  </si>
  <si>
    <t>おでん</t>
  </si>
  <si>
    <t>エビフライ</t>
  </si>
  <si>
    <t>洋食</t>
  </si>
  <si>
    <t>カフェ</t>
  </si>
  <si>
    <t>たこ焼き</t>
  </si>
  <si>
    <t>屋台</t>
  </si>
  <si>
    <t>カレーうどん</t>
  </si>
  <si>
    <t>スパイシー</t>
  </si>
  <si>
    <t>バーガー</t>
  </si>
  <si>
    <t>創作料理</t>
  </si>
  <si>
    <t>和菓子</t>
  </si>
  <si>
    <t>ホルモン</t>
  </si>
  <si>
    <t>串焼き</t>
  </si>
  <si>
    <t>焼きそば</t>
  </si>
  <si>
    <t>鉄板焼き</t>
  </si>
  <si>
    <t>B級グルメ</t>
  </si>
  <si>
    <t>複合施設</t>
  </si>
  <si>
    <t>えびせんべい</t>
  </si>
  <si>
    <t>串かつ</t>
  </si>
  <si>
    <t>揚げ物</t>
  </si>
  <si>
    <t>鶏ちゃん</t>
  </si>
  <si>
    <t>カテゴリid</t>
    <phoneticPr fontId="1"/>
  </si>
  <si>
    <t>id(検索用)</t>
    <rPh sb="3" eb="6">
      <t>ケンサクヨウ</t>
    </rPh>
    <phoneticPr fontId="1"/>
  </si>
  <si>
    <t>串かつ</t>
    <rPh sb="0" eb="1">
      <t>クシ</t>
    </rPh>
    <phoneticPr fontId="1"/>
  </si>
  <si>
    <t>store02.jpg</t>
    <phoneticPr fontId="1"/>
  </si>
  <si>
    <t>store03.jpg</t>
    <phoneticPr fontId="1"/>
  </si>
  <si>
    <t>store04.jpg</t>
    <phoneticPr fontId="1"/>
  </si>
  <si>
    <t>store05.jpg</t>
    <phoneticPr fontId="1"/>
  </si>
  <si>
    <t>store06.jpg</t>
    <phoneticPr fontId="1"/>
  </si>
  <si>
    <t>store07.jpg</t>
    <phoneticPr fontId="1"/>
  </si>
  <si>
    <t>store08.jpg</t>
    <phoneticPr fontId="1"/>
  </si>
  <si>
    <t>store09.jpg</t>
    <phoneticPr fontId="1"/>
  </si>
  <si>
    <t>store10.jpg</t>
    <phoneticPr fontId="1"/>
  </si>
  <si>
    <t>store11.jpg</t>
    <phoneticPr fontId="1"/>
  </si>
  <si>
    <t>store12.jpg</t>
    <phoneticPr fontId="1"/>
  </si>
  <si>
    <t>store13.jpg</t>
    <phoneticPr fontId="1"/>
  </si>
  <si>
    <t>store14.jpg</t>
    <phoneticPr fontId="1"/>
  </si>
  <si>
    <t>store15.jpg</t>
    <phoneticPr fontId="1"/>
  </si>
  <si>
    <t>store16.jpg</t>
    <phoneticPr fontId="1"/>
  </si>
  <si>
    <t>store17.jpg</t>
    <phoneticPr fontId="1"/>
  </si>
  <si>
    <t>store18.jpg</t>
    <phoneticPr fontId="1"/>
  </si>
  <si>
    <t>store19.jpg</t>
    <phoneticPr fontId="1"/>
  </si>
  <si>
    <t>味噌カツ亭</t>
    <phoneticPr fontId="1"/>
  </si>
  <si>
    <t>ユニークID</t>
    <phoneticPr fontId="1"/>
  </si>
  <si>
    <t>店の名前</t>
  </si>
  <si>
    <t>レビュアー名</t>
  </si>
  <si>
    <t>レビュー日</t>
  </si>
  <si>
    <t>山田太郎</t>
  </si>
  <si>
    <t>味噌の濃厚さが素晴らしく、ご飯が進みます！</t>
  </si>
  <si>
    <t>佐藤花子</t>
  </si>
  <si>
    <t>サクサクの衣と甘辛い味噌が絶妙でした。少し混んでいましたが待つ価値あり。</t>
  </si>
  <si>
    <t>近藤美里</t>
  </si>
  <si>
    <t>旅行で立ち寄りました。期待以上の味で大満足！</t>
  </si>
  <si>
    <t>石川翔太</t>
  </si>
  <si>
    <t>家族で訪問しました。子供も喜んで食べていました。</t>
  </si>
  <si>
    <t>内田さくら</t>
  </si>
  <si>
    <t>味は良かったけど少し量が多いと感じました。</t>
  </si>
  <si>
    <t>高橋健一</t>
  </si>
  <si>
    <t>手羽先のカリカリ感とジューシーさが最高です。ビールとの相性抜群！</t>
  </si>
  <si>
    <t>中村明美</t>
  </si>
  <si>
    <t>味は良かったですが、店内が少し狭いのが気になりました。</t>
  </si>
  <si>
    <t>岡本大輔</t>
  </si>
  <si>
    <t>ビールと一緒に食べる手羽先が最高！また行きたいです。</t>
  </si>
  <si>
    <t>杉山由美</t>
  </si>
  <si>
    <t>おつまみにぴったりの手羽先！お酒が進みます。</t>
  </si>
  <si>
    <t>前田真一</t>
  </si>
  <si>
    <t>少し塩気が強いかな？でもおいしかったです。</t>
  </si>
  <si>
    <t>田中真一</t>
  </si>
  <si>
    <t>独特のとろみのあるソースが新鮮で美味しかったです。リピート決定！</t>
  </si>
  <si>
    <t>井上愛</t>
  </si>
  <si>
    <t>量がちょうどよく、ランチに最適でした。女性にもおすすめです。</t>
  </si>
  <si>
    <t>福田大輝</t>
  </si>
  <si>
    <t>名古屋らしい独特な味わい。クセになりそう。</t>
  </si>
  <si>
    <t>三島花</t>
  </si>
  <si>
    <t>お友達とシェアして食べましたが、どれも美味しかったです！</t>
  </si>
  <si>
    <t>長谷川修</t>
  </si>
  <si>
    <t>ソースが濃厚で、満足度高めです。また行きます！</t>
  </si>
  <si>
    <t>加藤里美</t>
  </si>
  <si>
    <t>ふっくらしたうなぎと香ばしさが絶品！贅沢な気分を味わえました。</t>
  </si>
  <si>
    <t>渡辺和也</t>
  </si>
  <si>
    <t>少し値段は高いですが、その価値があります。接客も丁寧で好印象。</t>
  </si>
  <si>
    <t>宮田悠</t>
  </si>
  <si>
    <t>特別な日にぴったりの高級感。味も接客も素晴らしい。</t>
  </si>
  <si>
    <t>山内紗枝</t>
  </si>
  <si>
    <t>焼き加減がちょうどよく、タレも絶品でした！</t>
  </si>
  <si>
    <t>浅田勇樹</t>
  </si>
  <si>
    <t>昼食で訪問しました。ゆっくり過ごせる空間でリラックスできました。</t>
  </si>
  <si>
    <t>大島洋子</t>
  </si>
  <si>
    <t>味噌のコクが深くてとても美味しかったです。お酒が進みます。</t>
  </si>
  <si>
    <t>森本達也</t>
  </si>
  <si>
    <t>濃い味が好きな人にはぴったりですが、少し味が濃すぎるかも。</t>
  </si>
  <si>
    <t>田村麻衣</t>
  </si>
  <si>
    <t>熱々のどて煮がとてもおいしかったです。寒い日にぴったり。</t>
  </si>
  <si>
    <t>川口正一</t>
  </si>
  <si>
    <t>味噌の香りが心地よく、ビールとの相性も抜群です。</t>
  </si>
  <si>
    <t>高井純</t>
  </si>
  <si>
    <t>ちょっと味が濃いけど、お酒と一緒だとちょうど良いです。</t>
  </si>
  <si>
    <t>藤井尚人</t>
  </si>
  <si>
    <t>辛さがちょうどよく、何度でも食べたくなる味です。</t>
  </si>
  <si>
    <t>小林恵</t>
  </si>
  <si>
    <t>かなり辛いですがクセになります！店内も清潔でした。</t>
  </si>
  <si>
    <t>大谷康</t>
  </si>
  <si>
    <t>辛いものが苦手な私には少しきつかったですが、味は美味しいです。</t>
  </si>
  <si>
    <t>木下佳代</t>
  </si>
  <si>
    <t>辛さ控えめにしてもらいましたが、それでも十分美味しかったです！</t>
  </si>
  <si>
    <t>長井和輝</t>
  </si>
  <si>
    <t>一口目でスープの辛さがガツンときます。クセになりますね。</t>
  </si>
  <si>
    <t>三浦さくら</t>
  </si>
  <si>
    <t>もちもちしたご飯とサクサクの天ぷらが絶妙な組み合わせです。</t>
  </si>
  <si>
    <t>宮本誠</t>
  </si>
  <si>
    <t>手軽に持ち帰りできて便利！味も大満足です。</t>
  </si>
  <si>
    <t>伊藤麻美</t>
  </si>
  <si>
    <t>麺がツルツルでだしの風味が最高でした。名古屋に来たらぜひ！</t>
  </si>
  <si>
    <t>片山翔</t>
  </si>
  <si>
    <t>シンプルながら奥深い味わいで飽きません。家族連れにもおすすめ。</t>
  </si>
  <si>
    <t>中野裕子</t>
  </si>
  <si>
    <t>濃厚な味噌がおでんにぴったり！冬にぴったりの温かい一品です。</t>
  </si>
  <si>
    <t>橋本拓也</t>
  </si>
  <si>
    <t>味は美味しいけど、混んでいて少し待ちました。</t>
  </si>
  <si>
    <t>村田由美</t>
  </si>
  <si>
    <t>ぷりぷりのエビが贅沢で大満足です！雰囲気もオシャレ。</t>
  </si>
  <si>
    <t>横山隆</t>
  </si>
  <si>
    <t>少し値段が高いですが、ボリュームがあって良いです。</t>
  </si>
  <si>
    <t>今井亮介</t>
  </si>
  <si>
    <t>外はカリッと中はトロトロで最高のたこ焼きでした！</t>
  </si>
  <si>
    <t>長谷川奈央</t>
  </si>
  <si>
    <t>値段も手頃で美味しかったです。また行きたい。</t>
  </si>
  <si>
    <t>木村弘</t>
  </si>
  <si>
    <t>カレーが濃厚で麺との絡みも抜群！</t>
  </si>
  <si>
    <t>石田真理</t>
  </si>
  <si>
    <t>スパイスの効いたカレーがクセになります。</t>
  </si>
  <si>
    <t>河合幸子</t>
  </si>
  <si>
    <t>味噌とバーガーの組み合わせが意外に合う！</t>
  </si>
  <si>
    <t>山口亮</t>
  </si>
  <si>
    <t>ユニークな味わいで、他では味わえない特別な一品です。</t>
  </si>
  <si>
    <t>柴田恵</t>
  </si>
  <si>
    <t>焼きたての香ばしいまんじゅうが最高！甘辛ダレが絶妙です。</t>
  </si>
  <si>
    <t>長井徹</t>
  </si>
  <si>
    <t>少し甘めですが、子供も喜ぶ味でした。</t>
  </si>
  <si>
    <t>田村美紀</t>
  </si>
  <si>
    <t>プリプリのホルモンと濃厚なタレが最高！ビールにぴったりです。</t>
  </si>
  <si>
    <t>村上浩</t>
  </si>
  <si>
    <t>ホルモンが苦手な私でも美味しく食べられました！</t>
  </si>
  <si>
    <t>浅井洋</t>
  </si>
  <si>
    <t>甘辛いタレが焼きそばに絡んで絶妙でした！</t>
  </si>
  <si>
    <t>岡田梨奈</t>
  </si>
  <si>
    <t>シンプルながらクセになる味わい。コスパも良いです。</t>
  </si>
  <si>
    <t>山本健</t>
  </si>
  <si>
    <t>名古屋名物を一度に楽しめる夢のような施設！</t>
  </si>
  <si>
    <t>松田涼子</t>
  </si>
  <si>
    <t>友達と行きましたが、いろいろ試せて楽しかったです！</t>
  </si>
  <si>
    <t>浜田優</t>
  </si>
  <si>
    <t>揚げたてのえびせんがサクサクで絶品でした！</t>
  </si>
  <si>
    <t>池田拓真</t>
  </si>
  <si>
    <t>軽食にぴったり！お土産にも良さそう。</t>
  </si>
  <si>
    <t>井川亮太</t>
  </si>
  <si>
    <t>大きな串かつでボリューム満点！味も最高です。</t>
  </si>
  <si>
    <t>高木佳奈</t>
  </si>
  <si>
    <t>衣がサクサクで美味しい！家族連れにもおすすめ。</t>
  </si>
  <si>
    <t>堀川真一</t>
  </si>
  <si>
    <t>鶏ちゃんの香ばしさがたまりません！ご飯が進む味です。</t>
  </si>
  <si>
    <t>加賀美瞳</t>
  </si>
  <si>
    <t>少し濃い味ですが、お酒に合います。落ち着いた雰囲気も良い。</t>
  </si>
  <si>
    <t>レビュー内容</t>
    <rPh sb="4" eb="6">
      <t>ナイヨウ</t>
    </rPh>
    <phoneticPr fontId="1"/>
  </si>
  <si>
    <t>質問</t>
    <rPh sb="0" eb="2">
      <t>シツモン</t>
    </rPh>
    <phoneticPr fontId="1"/>
  </si>
  <si>
    <t>優先度</t>
    <rPh sb="0" eb="3">
      <t>ユウセンド</t>
    </rPh>
    <phoneticPr fontId="1"/>
  </si>
  <si>
    <t>＜strip全体の質問＞
stripの公式ドキュメントの何を見てコードを書けばいいか分かりません。公式ドキュメントの見方についてアドバイスください。</t>
    <rPh sb="6" eb="8">
      <t>ゼンタイ</t>
    </rPh>
    <rPh sb="9" eb="11">
      <t>シツモン</t>
    </rPh>
    <rPh sb="19" eb="21">
      <t>コウシキ</t>
    </rPh>
    <rPh sb="28" eb="29">
      <t>ナニ</t>
    </rPh>
    <rPh sb="30" eb="31">
      <t>ミ</t>
    </rPh>
    <rPh sb="36" eb="37">
      <t>カ</t>
    </rPh>
    <rPh sb="42" eb="43">
      <t>ワ</t>
    </rPh>
    <rPh sb="49" eb="51">
      <t>コウシキ</t>
    </rPh>
    <rPh sb="58" eb="59">
      <t>ミ</t>
    </rPh>
    <rPh sb="59" eb="60">
      <t>カタ</t>
    </rPh>
    <phoneticPr fontId="1"/>
  </si>
  <si>
    <t>https://chatgpt.com/share/6759428d-5b80-800d-90e3-2bf8b87bf4dc</t>
    <phoneticPr fontId="1"/>
  </si>
  <si>
    <r>
      <rPr>
        <sz val="10"/>
        <color rgb="FF000000"/>
        <rFont val="ＭＳ Ｐゴシック"/>
        <family val="2"/>
        <charset val="128"/>
      </rPr>
      <t>＜</t>
    </r>
    <r>
      <rPr>
        <sz val="10"/>
        <color rgb="FF000000"/>
        <rFont val="Arial"/>
        <family val="2"/>
      </rPr>
      <t>strip</t>
    </r>
    <r>
      <rPr>
        <sz val="10"/>
        <color rgb="FF000000"/>
        <rFont val="ＭＳ Ｐゴシック"/>
        <family val="2"/>
        <charset val="128"/>
      </rPr>
      <t>全体の質問＞</t>
    </r>
    <r>
      <rPr>
        <sz val="10"/>
        <color rgb="FF000000"/>
        <rFont val="Arial"/>
        <family val="2"/>
      </rPr>
      <t xml:space="preserve">
chatGPT</t>
    </r>
    <r>
      <rPr>
        <sz val="10"/>
        <color rgb="FF000000"/>
        <rFont val="ＭＳ Ｐゴシック"/>
        <family val="2"/>
        <charset val="128"/>
      </rPr>
      <t>の回答のとおりに構築してみようと思ったのですが、</t>
    </r>
    <r>
      <rPr>
        <sz val="10"/>
        <color rgb="FF000000"/>
        <rFont val="Arial"/>
        <family val="2"/>
        <charset val="128"/>
      </rPr>
      <t xml:space="preserve">
</t>
    </r>
    <r>
      <rPr>
        <sz val="10"/>
        <color rgb="FF000000"/>
        <rFont val="ＭＳ Ｐゴシック"/>
        <family val="2"/>
        <charset val="128"/>
      </rPr>
      <t>・</t>
    </r>
    <r>
      <rPr>
        <sz val="10"/>
        <color rgb="FF000000"/>
        <rFont val="Arial"/>
        <family val="2"/>
      </rPr>
      <t>StripeConfig</t>
    </r>
    <r>
      <rPr>
        <sz val="10"/>
        <color rgb="FF000000"/>
        <rFont val="ＭＳ Ｐゴシック"/>
        <family val="2"/>
        <charset val="128"/>
      </rPr>
      <t>を作成して</t>
    </r>
    <r>
      <rPr>
        <sz val="10"/>
        <color rgb="FF000000"/>
        <rFont val="Arial"/>
        <family val="2"/>
      </rPr>
      <t>API</t>
    </r>
    <r>
      <rPr>
        <sz val="10"/>
        <color rgb="FF000000"/>
        <rFont val="ＭＳ Ｐゴシック"/>
        <family val="2"/>
        <charset val="128"/>
      </rPr>
      <t>を初期化
・</t>
    </r>
    <r>
      <rPr>
        <sz val="10"/>
        <color rgb="FF000000"/>
        <rFont val="Arial"/>
        <family val="2"/>
      </rPr>
      <t>@RestController</t>
    </r>
    <r>
      <rPr>
        <sz val="10"/>
        <color rgb="FF000000"/>
        <rFont val="ＭＳ Ｐゴシック"/>
        <family val="2"/>
        <charset val="128"/>
      </rPr>
      <t>で</t>
    </r>
    <r>
      <rPr>
        <sz val="10"/>
        <color rgb="FF000000"/>
        <rFont val="Arial"/>
        <family val="2"/>
      </rPr>
      <t>API</t>
    </r>
    <r>
      <rPr>
        <sz val="10"/>
        <color rgb="FF000000"/>
        <rFont val="ＭＳ Ｐゴシック"/>
        <family val="2"/>
        <charset val="128"/>
      </rPr>
      <t>のエンドポイントを作成
などを提案されました。
方向性はあっていますか？（</t>
    </r>
    <r>
      <rPr>
        <sz val="10"/>
        <color rgb="FF000000"/>
        <rFont val="Arial"/>
        <family val="2"/>
      </rPr>
      <t>J</t>
    </r>
    <r>
      <rPr>
        <sz val="10"/>
        <color rgb="FF000000"/>
        <rFont val="游ゴシック"/>
        <family val="2"/>
        <charset val="128"/>
      </rPr>
      <t>列：</t>
    </r>
    <r>
      <rPr>
        <sz val="10"/>
        <color rgb="FF000000"/>
        <rFont val="Arial"/>
        <family val="2"/>
      </rPr>
      <t>ChatGPT</t>
    </r>
    <r>
      <rPr>
        <sz val="10"/>
        <color rgb="FF000000"/>
        <rFont val="游ゴシック"/>
        <family val="2"/>
        <charset val="128"/>
      </rPr>
      <t>とのやり取り）</t>
    </r>
    <rPh sb="21" eb="23">
      <t>カイトウ</t>
    </rPh>
    <rPh sb="28" eb="30">
      <t>コウチク</t>
    </rPh>
    <rPh sb="36" eb="37">
      <t>オモ</t>
    </rPh>
    <rPh sb="59" eb="61">
      <t>サクセイ</t>
    </rPh>
    <rPh sb="67" eb="70">
      <t>ショキカ</t>
    </rPh>
    <rPh sb="106" eb="108">
      <t>テイアン</t>
    </rPh>
    <rPh sb="115" eb="118">
      <t>ホウコウセイ</t>
    </rPh>
    <rPh sb="129" eb="130">
      <t>レツ</t>
    </rPh>
    <rPh sb="142" eb="143">
      <t>ト</t>
    </rPh>
    <phoneticPr fontId="1"/>
  </si>
  <si>
    <t>会員側</t>
    <phoneticPr fontId="1"/>
  </si>
  <si>
    <t>管理者側</t>
    <phoneticPr fontId="1"/>
  </si>
  <si>
    <t>未対応・やりたいことメモ</t>
    <rPh sb="0" eb="3">
      <t>ミタイオウ</t>
    </rPh>
    <phoneticPr fontId="1"/>
  </si>
  <si>
    <t>どうしてもビューのレイアウトが崩れます。なぜでしょうか（参考資料1シート参照）。</t>
    <rPh sb="28" eb="30">
      <t>サンコウ</t>
    </rPh>
    <rPh sb="30" eb="32">
      <t>シリョウ</t>
    </rPh>
    <rPh sb="36" eb="38">
      <t>サンショウ</t>
    </rPh>
    <phoneticPr fontId="1"/>
  </si>
  <si>
    <t>◉やりたいこと</t>
    <phoneticPr fontId="1"/>
  </si>
  <si>
    <t>店舗名の右横にお気に入り解除ボタンをつけ、以下のレイアウトを維持したい</t>
    <rPh sb="0" eb="3">
      <t>テンポメイ</t>
    </rPh>
    <rPh sb="4" eb="6">
      <t>ミギヨコ</t>
    </rPh>
    <rPh sb="8" eb="9">
      <t>キ</t>
    </rPh>
    <rPh sb="10" eb="11">
      <t>イ</t>
    </rPh>
    <rPh sb="12" eb="14">
      <t>カイジョ</t>
    </rPh>
    <rPh sb="21" eb="23">
      <t>イカ</t>
    </rPh>
    <rPh sb="30" eb="32">
      <t>イジ</t>
    </rPh>
    <phoneticPr fontId="1"/>
  </si>
  <si>
    <t>◉現状</t>
    <rPh sb="1" eb="3">
      <t>ゲンジョウ</t>
    </rPh>
    <phoneticPr fontId="1"/>
  </si>
  <si>
    <t>検証でHTMLのコードを確認すると、&lt;a th:href="@{/stores/__${favorite.getStore().getId()}__}" class="link-dark nagoyameshi-card-link"&gt;が変に認識されてる？</t>
    <rPh sb="0" eb="2">
      <t>ケンショウ</t>
    </rPh>
    <rPh sb="12" eb="14">
      <t>カクニン</t>
    </rPh>
    <rPh sb="118" eb="119">
      <t>ヘン</t>
    </rPh>
    <rPh sb="120" eb="122">
      <t>ニンシキ</t>
    </rPh>
    <phoneticPr fontId="1"/>
  </si>
  <si>
    <t>でも、修正箇所が分かりません。</t>
    <rPh sb="3" eb="5">
      <t>シュウセイ</t>
    </rPh>
    <rPh sb="5" eb="7">
      <t>カショ</t>
    </rPh>
    <rPh sb="8" eb="9">
      <t>ワ</t>
    </rPh>
    <phoneticPr fontId="1"/>
  </si>
  <si>
    <t>ロゴ追加、タイトル追加、リンク追加、（カテゴリバッジもスクロールしてリンク追加したい）</t>
    <rPh sb="2" eb="4">
      <t>ツイカ</t>
    </rPh>
    <phoneticPr fontId="1"/>
  </si>
  <si>
    <t>レイアウト調整</t>
    <rPh sb="5" eb="7">
      <t>チョウセイ</t>
    </rPh>
    <phoneticPr fontId="1"/>
  </si>
  <si>
    <t>レビューの平均値も店舗ごとに表示するようにしたのですが、レビューなしの場合「ー」を表示するために、同じようなメソッドをString型とDouble型で作りました。個人的にコスパ悪い感じがしているのですが、もっといい方法はありますか？</t>
    <rPh sb="5" eb="7">
      <t>ヘイキン</t>
    </rPh>
    <rPh sb="7" eb="8">
      <t>チ</t>
    </rPh>
    <rPh sb="9" eb="11">
      <t>テンポ</t>
    </rPh>
    <rPh sb="14" eb="16">
      <t>ヒョウジ</t>
    </rPh>
    <rPh sb="35" eb="37">
      <t>バアイ</t>
    </rPh>
    <rPh sb="41" eb="43">
      <t>ヒョウジ</t>
    </rPh>
    <rPh sb="49" eb="50">
      <t>オナ</t>
    </rPh>
    <rPh sb="65" eb="66">
      <t>カタ</t>
    </rPh>
    <rPh sb="73" eb="74">
      <t>ガタ</t>
    </rPh>
    <rPh sb="75" eb="76">
      <t>ツク</t>
    </rPh>
    <rPh sb="81" eb="84">
      <t>コジンテキ</t>
    </rPh>
    <rPh sb="88" eb="89">
      <t>ワル</t>
    </rPh>
    <rPh sb="90" eb="91">
      <t>カン</t>
    </rPh>
    <rPh sb="107" eb="109">
      <t>ホウホウ</t>
    </rPh>
    <phoneticPr fontId="1"/>
  </si>
  <si>
    <t>低</t>
    <rPh sb="0" eb="1">
      <t>テイ</t>
    </rPh>
    <phoneticPr fontId="1"/>
  </si>
  <si>
    <t>中</t>
    <rPh sb="0" eb="1">
      <t>チュウ</t>
    </rPh>
    <phoneticPr fontId="1"/>
  </si>
  <si>
    <t>・検索結果一覧に価格帯を表示するため、サービスをHTMLに渡しているが、普通はやらない行為だったりしますか？
・chatGPTの提案通りリポジトリにクエリを組みましたが、他に良い方法があったりしますか？</t>
    <rPh sb="43" eb="45">
      <t>コウイ</t>
    </rPh>
    <rPh sb="64" eb="67">
      <t>テイアンドオ</t>
    </rPh>
    <rPh sb="78" eb="79">
      <t>ク</t>
    </rPh>
    <rPh sb="85" eb="86">
      <t>ホカ</t>
    </rPh>
    <rPh sb="87" eb="88">
      <t>ヨ</t>
    </rPh>
    <rPh sb="89" eb="91">
      <t>ホウホウ</t>
    </rPh>
    <phoneticPr fontId="1"/>
  </si>
  <si>
    <t>（カテゴリにリンクを貼って検索できるようにしたい）</t>
    <phoneticPr fontId="1"/>
  </si>
  <si>
    <t>・リダイレクトするとカテゴリが消えてしまいます。修正点が分かりません。また、リダイレクトの仕組みがよく分かっていません。</t>
    <rPh sb="24" eb="27">
      <t>シュウセイテン</t>
    </rPh>
    <rPh sb="28" eb="29">
      <t>ワ</t>
    </rPh>
    <phoneticPr fontId="1"/>
  </si>
  <si>
    <t>com.example.nagoyameshi.controller</t>
    <phoneticPr fontId="1"/>
  </si>
  <si>
    <t>・StoreController</t>
    <phoneticPr fontId="1"/>
  </si>
  <si>
    <r>
      <t>&lt;</t>
    </r>
    <r>
      <rPr>
        <sz val="13"/>
        <color rgb="FF569CD6"/>
        <rFont val="ＭＳ ゴシック"/>
        <family val="3"/>
        <charset val="128"/>
      </rPr>
      <t>input</t>
    </r>
    <r>
      <rPr>
        <sz val="13"/>
        <color rgb="FFAAAAAA"/>
        <rFont val="ＭＳ ゴシック"/>
        <family val="3"/>
        <charset val="128"/>
      </rPr>
      <t xml:space="preserve"> </t>
    </r>
    <r>
      <rPr>
        <sz val="13"/>
        <color rgb="FF9CDCFE"/>
        <rFont val="ＭＳ ゴシック"/>
        <family val="3"/>
        <charset val="128"/>
      </rPr>
      <t>type</t>
    </r>
    <r>
      <rPr>
        <sz val="13"/>
        <color rgb="FFAAAAAA"/>
        <rFont val="ＭＳ ゴシック"/>
        <family val="3"/>
        <charset val="128"/>
      </rPr>
      <t>=</t>
    </r>
    <r>
      <rPr>
        <sz val="13"/>
        <color rgb="FF808080"/>
        <rFont val="ＭＳ ゴシック"/>
        <family val="3"/>
        <charset val="128"/>
      </rPr>
      <t>"</t>
    </r>
    <r>
      <rPr>
        <sz val="13"/>
        <color rgb="FFCE9178"/>
        <rFont val="ＭＳ ゴシック"/>
        <family val="3"/>
        <charset val="128"/>
      </rPr>
      <t>datetime-local</t>
    </r>
    <r>
      <rPr>
        <sz val="13"/>
        <color rgb="FF808080"/>
        <rFont val="ＭＳ ゴシック"/>
        <family val="3"/>
        <charset val="128"/>
      </rPr>
      <t>"</t>
    </r>
    <r>
      <rPr>
        <sz val="13"/>
        <color rgb="FFAAAAAA"/>
        <rFont val="ＭＳ ゴシック"/>
        <family val="3"/>
        <charset val="128"/>
      </rPr>
      <t xml:space="preserve"> </t>
    </r>
    <r>
      <rPr>
        <sz val="13"/>
        <color rgb="FF9CDCFE"/>
        <rFont val="ＭＳ ゴシック"/>
        <family val="3"/>
        <charset val="128"/>
      </rPr>
      <t>id</t>
    </r>
    <r>
      <rPr>
        <sz val="13"/>
        <color rgb="FFAAAAAA"/>
        <rFont val="ＭＳ ゴシック"/>
        <family val="3"/>
        <charset val="128"/>
      </rPr>
      <t>=</t>
    </r>
    <r>
      <rPr>
        <sz val="13"/>
        <color rgb="FF808080"/>
        <rFont val="ＭＳ ゴシック"/>
        <family val="3"/>
        <charset val="128"/>
      </rPr>
      <t>"</t>
    </r>
    <r>
      <rPr>
        <sz val="13"/>
        <color rgb="FFCE9178"/>
        <rFont val="ＭＳ ゴシック"/>
        <family val="3"/>
        <charset val="128"/>
      </rPr>
      <t>datetime</t>
    </r>
    <r>
      <rPr>
        <sz val="13"/>
        <color rgb="FF808080"/>
        <rFont val="ＭＳ ゴシック"/>
        <family val="3"/>
        <charset val="128"/>
      </rPr>
      <t>"</t>
    </r>
    <r>
      <rPr>
        <sz val="13"/>
        <color rgb="FFAAAAAA"/>
        <rFont val="ＭＳ ゴシック"/>
        <family val="3"/>
        <charset val="128"/>
      </rPr>
      <t xml:space="preserve"> </t>
    </r>
    <r>
      <rPr>
        <sz val="13"/>
        <color rgb="FF9CDCFE"/>
        <rFont val="ＭＳ ゴシック"/>
        <family val="3"/>
        <charset val="128"/>
      </rPr>
      <t>class</t>
    </r>
    <r>
      <rPr>
        <sz val="13"/>
        <color rgb="FFAAAAAA"/>
        <rFont val="ＭＳ ゴシック"/>
        <family val="3"/>
        <charset val="128"/>
      </rPr>
      <t>=</t>
    </r>
    <r>
      <rPr>
        <sz val="13"/>
        <color rgb="FF808080"/>
        <rFont val="ＭＳ ゴシック"/>
        <family val="3"/>
        <charset val="128"/>
      </rPr>
      <t>"</t>
    </r>
    <r>
      <rPr>
        <sz val="13"/>
        <color rgb="FFCE9178"/>
        <rFont val="ＭＳ ゴシック"/>
        <family val="3"/>
        <charset val="128"/>
      </rPr>
      <t>form-control</t>
    </r>
    <r>
      <rPr>
        <sz val="13"/>
        <color rgb="FF808080"/>
        <rFont val="ＭＳ ゴシック"/>
        <family val="3"/>
        <charset val="128"/>
      </rPr>
      <t>"</t>
    </r>
    <r>
      <rPr>
        <sz val="13"/>
        <color rgb="FFAAAAAA"/>
        <rFont val="ＭＳ ゴシック"/>
        <family val="3"/>
        <charset val="128"/>
      </rPr>
      <t xml:space="preserve"> </t>
    </r>
    <r>
      <rPr>
        <sz val="13"/>
        <color rgb="FF9CDCFE"/>
        <rFont val="ＭＳ ゴシック"/>
        <family val="3"/>
        <charset val="128"/>
      </rPr>
      <t>th:field</t>
    </r>
    <r>
      <rPr>
        <sz val="13"/>
        <color rgb="FFAAAAAA"/>
        <rFont val="ＭＳ ゴシック"/>
        <family val="3"/>
        <charset val="128"/>
      </rPr>
      <t>=</t>
    </r>
    <r>
      <rPr>
        <sz val="13"/>
        <color rgb="FF808080"/>
        <rFont val="ＭＳ ゴシック"/>
        <family val="3"/>
        <charset val="128"/>
      </rPr>
      <t>"</t>
    </r>
    <r>
      <rPr>
        <sz val="13"/>
        <color rgb="FFCE9178"/>
        <rFont val="ＭＳ ゴシック"/>
        <family val="3"/>
        <charset val="128"/>
      </rPr>
      <t>*{reserveDateTime}</t>
    </r>
    <r>
      <rPr>
        <sz val="13"/>
        <color rgb="FF808080"/>
        <rFont val="ＭＳ ゴシック"/>
        <family val="3"/>
        <charset val="128"/>
      </rPr>
      <t>"</t>
    </r>
    <r>
      <rPr>
        <sz val="13"/>
        <color rgb="FFAAAAAA"/>
        <rFont val="ＭＳ ゴシック"/>
        <family val="3"/>
        <charset val="128"/>
      </rPr>
      <t xml:space="preserve"> </t>
    </r>
    <r>
      <rPr>
        <sz val="13"/>
        <color rgb="FF9CDCFE"/>
        <rFont val="ＭＳ ゴシック"/>
        <family val="3"/>
        <charset val="128"/>
      </rPr>
      <t>data-open-hour</t>
    </r>
    <r>
      <rPr>
        <sz val="13"/>
        <color rgb="FFAAAAAA"/>
        <rFont val="ＭＳ ゴシック"/>
        <family val="3"/>
        <charset val="128"/>
      </rPr>
      <t>=</t>
    </r>
    <r>
      <rPr>
        <sz val="13"/>
        <color rgb="FF808080"/>
        <rFont val="ＭＳ ゴシック"/>
        <family val="3"/>
        <charset val="128"/>
      </rPr>
      <t>"</t>
    </r>
    <r>
      <rPr>
        <sz val="13"/>
        <color rgb="FFCE9178"/>
        <rFont val="ＭＳ ゴシック"/>
        <family val="3"/>
        <charset val="128"/>
      </rPr>
      <t>[[${openHour}]]</t>
    </r>
    <r>
      <rPr>
        <sz val="13"/>
        <color rgb="FF808080"/>
        <rFont val="ＭＳ ゴシック"/>
        <family val="3"/>
        <charset val="128"/>
      </rPr>
      <t>"</t>
    </r>
    <r>
      <rPr>
        <sz val="13"/>
        <color rgb="FFAAAAAA"/>
        <rFont val="ＭＳ ゴシック"/>
        <family val="3"/>
        <charset val="128"/>
      </rPr>
      <t xml:space="preserve"> </t>
    </r>
    <r>
      <rPr>
        <sz val="13"/>
        <color rgb="FF9CDCFE"/>
        <rFont val="ＭＳ ゴシック"/>
        <family val="3"/>
        <charset val="128"/>
      </rPr>
      <t>data-closed-hour</t>
    </r>
    <r>
      <rPr>
        <sz val="13"/>
        <color rgb="FFAAAAAA"/>
        <rFont val="ＭＳ ゴシック"/>
        <family val="3"/>
        <charset val="128"/>
      </rPr>
      <t>=</t>
    </r>
    <r>
      <rPr>
        <sz val="13"/>
        <color rgb="FF808080"/>
        <rFont val="ＭＳ ゴシック"/>
        <family val="3"/>
        <charset val="128"/>
      </rPr>
      <t>"</t>
    </r>
    <r>
      <rPr>
        <sz val="13"/>
        <color rgb="FFCE9178"/>
        <rFont val="ＭＳ ゴシック"/>
        <family val="3"/>
        <charset val="128"/>
      </rPr>
      <t>[[${closedHour}]]</t>
    </r>
    <r>
      <rPr>
        <sz val="13"/>
        <color rgb="FF808080"/>
        <rFont val="ＭＳ ゴシック"/>
        <family val="3"/>
        <charset val="128"/>
      </rPr>
      <t>"/&gt;</t>
    </r>
  </si>
  <si>
    <t>・show.html</t>
    <phoneticPr fontId="1"/>
  </si>
  <si>
    <t>→上記がJavaScriptに値を渡す方法だとChatGPTに教えてもらいましたが、どうやらそもそもHTMLに値が渡っていないようです。</t>
    <rPh sb="1" eb="3">
      <t>ジョウキ</t>
    </rPh>
    <rPh sb="15" eb="16">
      <t>アタイ</t>
    </rPh>
    <rPh sb="17" eb="18">
      <t>ワタ</t>
    </rPh>
    <rPh sb="19" eb="21">
      <t>ホウホウ</t>
    </rPh>
    <rPh sb="31" eb="32">
      <t>オシ</t>
    </rPh>
    <rPh sb="55" eb="56">
      <t>アタイ</t>
    </rPh>
    <rPh sb="57" eb="58">
      <t>ワタ</t>
    </rPh>
    <phoneticPr fontId="1"/>
  </si>
  <si>
    <t>※本当は各店舗ごとの営業時間を渡したい</t>
    <rPh sb="1" eb="3">
      <t>ホントウ</t>
    </rPh>
    <rPh sb="4" eb="7">
      <t>カクテンポ</t>
    </rPh>
    <rPh sb="10" eb="14">
      <t>エイギョウジカン</t>
    </rPh>
    <rPh sb="15" eb="16">
      <t>ワタ</t>
    </rPh>
    <phoneticPr fontId="1"/>
  </si>
  <si>
    <t>src/main/resources/templates/store</t>
    <phoneticPr fontId="1"/>
  </si>
  <si>
    <t>src/main/resources/static/js</t>
    <phoneticPr fontId="1"/>
  </si>
  <si>
    <t>・datetimepickr.js</t>
    <phoneticPr fontId="1"/>
  </si>
  <si>
    <r>
      <t>document</t>
    </r>
    <r>
      <rPr>
        <sz val="13"/>
        <color rgb="FFAAAAAA"/>
        <rFont val="ＭＳ ゴシック"/>
        <family val="3"/>
        <charset val="128"/>
      </rPr>
      <t>.</t>
    </r>
    <r>
      <rPr>
        <sz val="13"/>
        <color rgb="FFDCDCAA"/>
        <rFont val="ＭＳ ゴシック"/>
        <family val="3"/>
        <charset val="128"/>
      </rPr>
      <t>addEventListener</t>
    </r>
    <r>
      <rPr>
        <sz val="13"/>
        <color rgb="FFAAAAAA"/>
        <rFont val="ＭＳ ゴシック"/>
        <family val="3"/>
        <charset val="128"/>
      </rPr>
      <t>(</t>
    </r>
    <r>
      <rPr>
        <sz val="13"/>
        <color rgb="FFCE9178"/>
        <rFont val="ＭＳ ゴシック"/>
        <family val="3"/>
        <charset val="128"/>
      </rPr>
      <t>"DOMContentLoaded"</t>
    </r>
    <r>
      <rPr>
        <sz val="13"/>
        <color rgb="FFAAAAAA"/>
        <rFont val="ＭＳ ゴシック"/>
        <family val="3"/>
        <charset val="128"/>
      </rPr>
      <t xml:space="preserve">, </t>
    </r>
    <r>
      <rPr>
        <sz val="13"/>
        <color rgb="FF569CD6"/>
        <rFont val="ＭＳ ゴシック"/>
        <family val="3"/>
        <charset val="128"/>
      </rPr>
      <t>function</t>
    </r>
    <r>
      <rPr>
        <sz val="13"/>
        <color rgb="FFAAAAAA"/>
        <rFont val="ＭＳ ゴシック"/>
        <family val="3"/>
        <charset val="128"/>
      </rPr>
      <t xml:space="preserve"> () {</t>
    </r>
  </si>
  <si>
    <r>
      <t>const</t>
    </r>
    <r>
      <rPr>
        <sz val="13"/>
        <color rgb="FFAAAAAA"/>
        <rFont val="ＭＳ ゴシック"/>
        <family val="3"/>
        <charset val="128"/>
      </rPr>
      <t xml:space="preserve"> </t>
    </r>
    <r>
      <rPr>
        <sz val="13"/>
        <color rgb="FF9CDCFE"/>
        <rFont val="ＭＳ ゴシック"/>
        <family val="3"/>
        <charset val="128"/>
      </rPr>
      <t>datetimeInput</t>
    </r>
    <r>
      <rPr>
        <sz val="13"/>
        <color rgb="FFAAAAAA"/>
        <rFont val="ＭＳ ゴシック"/>
        <family val="3"/>
        <charset val="128"/>
      </rPr>
      <t xml:space="preserve"> </t>
    </r>
    <r>
      <rPr>
        <sz val="13"/>
        <color rgb="FF569CD6"/>
        <rFont val="ＭＳ ゴシック"/>
        <family val="3"/>
        <charset val="128"/>
      </rPr>
      <t>=</t>
    </r>
    <r>
      <rPr>
        <sz val="13"/>
        <color rgb="FFAAAAAA"/>
        <rFont val="ＭＳ ゴシック"/>
        <family val="3"/>
        <charset val="128"/>
      </rPr>
      <t xml:space="preserve"> </t>
    </r>
    <r>
      <rPr>
        <sz val="13"/>
        <color rgb="FF9CDCFE"/>
        <rFont val="ＭＳ ゴシック"/>
        <family val="3"/>
        <charset val="128"/>
      </rPr>
      <t>document</t>
    </r>
    <r>
      <rPr>
        <sz val="13"/>
        <color rgb="FFAAAAAA"/>
        <rFont val="ＭＳ ゴシック"/>
        <family val="3"/>
        <charset val="128"/>
      </rPr>
      <t>.</t>
    </r>
    <r>
      <rPr>
        <sz val="13"/>
        <color rgb="FFDCDCAA"/>
        <rFont val="ＭＳ ゴシック"/>
        <family val="3"/>
        <charset val="128"/>
      </rPr>
      <t>querySelector</t>
    </r>
    <r>
      <rPr>
        <sz val="13"/>
        <color rgb="FFAAAAAA"/>
        <rFont val="ＭＳ ゴシック"/>
        <family val="3"/>
        <charset val="128"/>
      </rPr>
      <t>(</t>
    </r>
    <r>
      <rPr>
        <sz val="13"/>
        <color rgb="FFCE9178"/>
        <rFont val="ＭＳ ゴシック"/>
        <family val="3"/>
        <charset val="128"/>
      </rPr>
      <t>"#datetime"</t>
    </r>
    <r>
      <rPr>
        <sz val="13"/>
        <color rgb="FFAAAAAA"/>
        <rFont val="ＭＳ ゴシック"/>
        <family val="3"/>
        <charset val="128"/>
      </rPr>
      <t>);</t>
    </r>
  </si>
  <si>
    <r>
      <t>if</t>
    </r>
    <r>
      <rPr>
        <sz val="13"/>
        <color rgb="FFAAAAAA"/>
        <rFont val="ＭＳ ゴシック"/>
        <family val="3"/>
        <charset val="128"/>
      </rPr>
      <t xml:space="preserve"> (</t>
    </r>
    <r>
      <rPr>
        <sz val="13"/>
        <color rgb="FF569CD6"/>
        <rFont val="ＭＳ ゴシック"/>
        <family val="3"/>
        <charset val="128"/>
      </rPr>
      <t>!</t>
    </r>
    <r>
      <rPr>
        <sz val="13"/>
        <color rgb="FF9CDCFE"/>
        <rFont val="ＭＳ ゴシック"/>
        <family val="3"/>
        <charset val="128"/>
      </rPr>
      <t>datetimeInput</t>
    </r>
    <r>
      <rPr>
        <sz val="13"/>
        <color rgb="FFAAAAAA"/>
        <rFont val="ＭＳ ゴシック"/>
        <family val="3"/>
        <charset val="128"/>
      </rPr>
      <t>) {</t>
    </r>
  </si>
  <si>
    <r>
      <t>console</t>
    </r>
    <r>
      <rPr>
        <sz val="13"/>
        <color rgb="FFAAAAAA"/>
        <rFont val="ＭＳ ゴシック"/>
        <family val="3"/>
        <charset val="128"/>
      </rPr>
      <t>.</t>
    </r>
    <r>
      <rPr>
        <sz val="13"/>
        <color rgb="FFDCDCAA"/>
        <rFont val="ＭＳ ゴシック"/>
        <family val="3"/>
        <charset val="128"/>
      </rPr>
      <t>error</t>
    </r>
    <r>
      <rPr>
        <sz val="13"/>
        <color rgb="FFAAAAAA"/>
        <rFont val="ＭＳ ゴシック"/>
        <family val="3"/>
        <charset val="128"/>
      </rPr>
      <t>(</t>
    </r>
    <r>
      <rPr>
        <sz val="13"/>
        <color rgb="FFCE9178"/>
        <rFont val="ＭＳ ゴシック"/>
        <family val="3"/>
        <charset val="128"/>
      </rPr>
      <t>"The element with id 'datetime' is not found."</t>
    </r>
    <r>
      <rPr>
        <sz val="13"/>
        <color rgb="FFAAAAAA"/>
        <rFont val="ＭＳ ゴシック"/>
        <family val="3"/>
        <charset val="128"/>
      </rPr>
      <t>);</t>
    </r>
  </si>
  <si>
    <r>
      <t>return</t>
    </r>
    <r>
      <rPr>
        <sz val="13"/>
        <color rgb="FFAAAAAA"/>
        <rFont val="ＭＳ ゴシック"/>
        <family val="3"/>
        <charset val="128"/>
      </rPr>
      <t>;</t>
    </r>
  </si>
  <si>
    <t>}</t>
  </si>
  <si>
    <r>
      <t>const</t>
    </r>
    <r>
      <rPr>
        <sz val="13"/>
        <color rgb="FFAAAAAA"/>
        <rFont val="ＭＳ ゴシック"/>
        <family val="3"/>
        <charset val="128"/>
      </rPr>
      <t xml:space="preserve"> </t>
    </r>
    <r>
      <rPr>
        <sz val="13"/>
        <color rgb="FF9CDCFE"/>
        <rFont val="ＭＳ ゴシック"/>
        <family val="3"/>
        <charset val="128"/>
      </rPr>
      <t>openHour</t>
    </r>
    <r>
      <rPr>
        <sz val="13"/>
        <color rgb="FFAAAAAA"/>
        <rFont val="ＭＳ ゴシック"/>
        <family val="3"/>
        <charset val="128"/>
      </rPr>
      <t xml:space="preserve"> </t>
    </r>
    <r>
      <rPr>
        <sz val="13"/>
        <color rgb="FF569CD6"/>
        <rFont val="ＭＳ ゴシック"/>
        <family val="3"/>
        <charset val="128"/>
      </rPr>
      <t>=</t>
    </r>
    <r>
      <rPr>
        <sz val="13"/>
        <color rgb="FFAAAAAA"/>
        <rFont val="ＭＳ ゴシック"/>
        <family val="3"/>
        <charset val="128"/>
      </rPr>
      <t xml:space="preserve"> </t>
    </r>
    <r>
      <rPr>
        <sz val="13"/>
        <color rgb="FF9CDCFE"/>
        <rFont val="ＭＳ ゴシック"/>
        <family val="3"/>
        <charset val="128"/>
      </rPr>
      <t>datetimeInput</t>
    </r>
    <r>
      <rPr>
        <sz val="13"/>
        <color rgb="FFAAAAAA"/>
        <rFont val="ＭＳ ゴシック"/>
        <family val="3"/>
        <charset val="128"/>
      </rPr>
      <t>.</t>
    </r>
    <r>
      <rPr>
        <sz val="13"/>
        <color rgb="FF9CDCFE"/>
        <rFont val="ＭＳ ゴシック"/>
        <family val="3"/>
        <charset val="128"/>
      </rPr>
      <t>dataset</t>
    </r>
    <r>
      <rPr>
        <sz val="13"/>
        <color rgb="FFAAAAAA"/>
        <rFont val="ＭＳ ゴシック"/>
        <family val="3"/>
        <charset val="128"/>
      </rPr>
      <t>.</t>
    </r>
    <r>
      <rPr>
        <sz val="13"/>
        <color rgb="FF9CDCFE"/>
        <rFont val="ＭＳ ゴシック"/>
        <family val="3"/>
        <charset val="128"/>
      </rPr>
      <t>openHour</t>
    </r>
    <r>
      <rPr>
        <sz val="13"/>
        <color rgb="FFAAAAAA"/>
        <rFont val="ＭＳ ゴシック"/>
        <family val="3"/>
        <charset val="128"/>
      </rPr>
      <t>;</t>
    </r>
  </si>
  <si>
    <r>
      <t>const</t>
    </r>
    <r>
      <rPr>
        <sz val="13"/>
        <color rgb="FFAAAAAA"/>
        <rFont val="ＭＳ ゴシック"/>
        <family val="3"/>
        <charset val="128"/>
      </rPr>
      <t xml:space="preserve"> </t>
    </r>
    <r>
      <rPr>
        <sz val="13"/>
        <color rgb="FF9CDCFE"/>
        <rFont val="ＭＳ ゴシック"/>
        <family val="3"/>
        <charset val="128"/>
      </rPr>
      <t>closedHour</t>
    </r>
    <r>
      <rPr>
        <sz val="13"/>
        <color rgb="FFAAAAAA"/>
        <rFont val="ＭＳ ゴシック"/>
        <family val="3"/>
        <charset val="128"/>
      </rPr>
      <t xml:space="preserve"> </t>
    </r>
    <r>
      <rPr>
        <sz val="13"/>
        <color rgb="FF569CD6"/>
        <rFont val="ＭＳ ゴシック"/>
        <family val="3"/>
        <charset val="128"/>
      </rPr>
      <t>=</t>
    </r>
    <r>
      <rPr>
        <sz val="13"/>
        <color rgb="FFAAAAAA"/>
        <rFont val="ＭＳ ゴシック"/>
        <family val="3"/>
        <charset val="128"/>
      </rPr>
      <t xml:space="preserve"> </t>
    </r>
    <r>
      <rPr>
        <sz val="13"/>
        <color rgb="FF9CDCFE"/>
        <rFont val="ＭＳ ゴシック"/>
        <family val="3"/>
        <charset val="128"/>
      </rPr>
      <t>datetimeInput</t>
    </r>
    <r>
      <rPr>
        <sz val="13"/>
        <color rgb="FFAAAAAA"/>
        <rFont val="ＭＳ ゴシック"/>
        <family val="3"/>
        <charset val="128"/>
      </rPr>
      <t>.</t>
    </r>
    <r>
      <rPr>
        <sz val="13"/>
        <color rgb="FF9CDCFE"/>
        <rFont val="ＭＳ ゴシック"/>
        <family val="3"/>
        <charset val="128"/>
      </rPr>
      <t>dataset</t>
    </r>
    <r>
      <rPr>
        <sz val="13"/>
        <color rgb="FFAAAAAA"/>
        <rFont val="ＭＳ ゴシック"/>
        <family val="3"/>
        <charset val="128"/>
      </rPr>
      <t>.</t>
    </r>
    <r>
      <rPr>
        <sz val="13"/>
        <color rgb="FF9CDCFE"/>
        <rFont val="ＭＳ ゴシック"/>
        <family val="3"/>
        <charset val="128"/>
      </rPr>
      <t>closedHour</t>
    </r>
    <r>
      <rPr>
        <sz val="13"/>
        <color rgb="FFAAAAAA"/>
        <rFont val="ＭＳ ゴシック"/>
        <family val="3"/>
        <charset val="128"/>
      </rPr>
      <t>;</t>
    </r>
  </si>
  <si>
    <r>
      <t>console</t>
    </r>
    <r>
      <rPr>
        <sz val="13"/>
        <color rgb="FFAAAAAA"/>
        <rFont val="ＭＳ ゴシック"/>
        <family val="3"/>
        <charset val="128"/>
      </rPr>
      <t>.</t>
    </r>
    <r>
      <rPr>
        <sz val="13"/>
        <color rgb="FFDCDCAA"/>
        <rFont val="ＭＳ ゴシック"/>
        <family val="3"/>
        <charset val="128"/>
      </rPr>
      <t>log</t>
    </r>
    <r>
      <rPr>
        <sz val="13"/>
        <color rgb="FFAAAAAA"/>
        <rFont val="ＭＳ ゴシック"/>
        <family val="3"/>
        <charset val="128"/>
      </rPr>
      <t>(</t>
    </r>
    <r>
      <rPr>
        <sz val="13"/>
        <color rgb="FFCE9178"/>
        <rFont val="ＭＳ ゴシック"/>
        <family val="3"/>
        <charset val="128"/>
      </rPr>
      <t>"openHour:"</t>
    </r>
    <r>
      <rPr>
        <sz val="13"/>
        <color rgb="FFAAAAAA"/>
        <rFont val="ＭＳ ゴシック"/>
        <family val="3"/>
        <charset val="128"/>
      </rPr>
      <t xml:space="preserve">, </t>
    </r>
    <r>
      <rPr>
        <sz val="13"/>
        <color rgb="FF9CDCFE"/>
        <rFont val="ＭＳ ゴシック"/>
        <family val="3"/>
        <charset val="128"/>
      </rPr>
      <t>openHour</t>
    </r>
    <r>
      <rPr>
        <sz val="13"/>
        <color rgb="FFAAAAAA"/>
        <rFont val="ＭＳ ゴシック"/>
        <family val="3"/>
        <charset val="128"/>
      </rPr>
      <t>);</t>
    </r>
  </si>
  <si>
    <r>
      <t>console</t>
    </r>
    <r>
      <rPr>
        <sz val="13"/>
        <color rgb="FFAAAAAA"/>
        <rFont val="ＭＳ ゴシック"/>
        <family val="3"/>
        <charset val="128"/>
      </rPr>
      <t>.</t>
    </r>
    <r>
      <rPr>
        <sz val="13"/>
        <color rgb="FFDCDCAA"/>
        <rFont val="ＭＳ ゴシック"/>
        <family val="3"/>
        <charset val="128"/>
      </rPr>
      <t>log</t>
    </r>
    <r>
      <rPr>
        <sz val="13"/>
        <color rgb="FFAAAAAA"/>
        <rFont val="ＭＳ ゴシック"/>
        <family val="3"/>
        <charset val="128"/>
      </rPr>
      <t>(</t>
    </r>
    <r>
      <rPr>
        <sz val="13"/>
        <color rgb="FFCE9178"/>
        <rFont val="ＭＳ ゴシック"/>
        <family val="3"/>
        <charset val="128"/>
      </rPr>
      <t>"closedHour:"</t>
    </r>
    <r>
      <rPr>
        <sz val="13"/>
        <color rgb="FFAAAAAA"/>
        <rFont val="ＭＳ ゴシック"/>
        <family val="3"/>
        <charset val="128"/>
      </rPr>
      <t xml:space="preserve">, </t>
    </r>
    <r>
      <rPr>
        <sz val="13"/>
        <color rgb="FF9CDCFE"/>
        <rFont val="ＭＳ ゴシック"/>
        <family val="3"/>
        <charset val="128"/>
      </rPr>
      <t>closedHour</t>
    </r>
    <r>
      <rPr>
        <sz val="13"/>
        <color rgb="FFAAAAAA"/>
        <rFont val="ＭＳ ゴシック"/>
        <family val="3"/>
        <charset val="128"/>
      </rPr>
      <t>);</t>
    </r>
  </si>
  <si>
    <r>
      <t>flatpickr</t>
    </r>
    <r>
      <rPr>
        <sz val="13"/>
        <color rgb="FFAAAAAA"/>
        <rFont val="ＭＳ ゴシック"/>
        <family val="3"/>
        <charset val="128"/>
      </rPr>
      <t>(</t>
    </r>
    <r>
      <rPr>
        <sz val="13"/>
        <color rgb="FFCE9178"/>
        <rFont val="ＭＳ ゴシック"/>
        <family val="3"/>
        <charset val="128"/>
      </rPr>
      <t>"#datetime"</t>
    </r>
    <r>
      <rPr>
        <sz val="13"/>
        <color rgb="FFAAAAAA"/>
        <rFont val="ＭＳ ゴシック"/>
        <family val="3"/>
        <charset val="128"/>
      </rPr>
      <t>, {</t>
    </r>
  </si>
  <si>
    <r>
      <t>enableTime:</t>
    </r>
    <r>
      <rPr>
        <sz val="13"/>
        <color rgb="FFAAAAAA"/>
        <rFont val="ＭＳ ゴシック"/>
        <family val="3"/>
        <charset val="128"/>
      </rPr>
      <t xml:space="preserve"> </t>
    </r>
    <r>
      <rPr>
        <sz val="13"/>
        <color rgb="FF569CD6"/>
        <rFont val="ＭＳ ゴシック"/>
        <family val="3"/>
        <charset val="128"/>
      </rPr>
      <t>true</t>
    </r>
    <r>
      <rPr>
        <sz val="13"/>
        <color rgb="FFAAAAAA"/>
        <rFont val="ＭＳ ゴシック"/>
        <family val="3"/>
        <charset val="128"/>
      </rPr>
      <t>,</t>
    </r>
  </si>
  <si>
    <r>
      <t>dateFormat:</t>
    </r>
    <r>
      <rPr>
        <sz val="13"/>
        <color rgb="FFAAAAAA"/>
        <rFont val="ＭＳ ゴシック"/>
        <family val="3"/>
        <charset val="128"/>
      </rPr>
      <t xml:space="preserve"> </t>
    </r>
    <r>
      <rPr>
        <sz val="13"/>
        <color rgb="FFCE9178"/>
        <rFont val="ＭＳ ゴシック"/>
        <family val="3"/>
        <charset val="128"/>
      </rPr>
      <t>"Y-m-d H:i"</t>
    </r>
    <r>
      <rPr>
        <sz val="13"/>
        <color rgb="FFAAAAAA"/>
        <rFont val="ＭＳ ゴシック"/>
        <family val="3"/>
        <charset val="128"/>
      </rPr>
      <t>,</t>
    </r>
  </si>
  <si>
    <r>
      <t>time_24hr:</t>
    </r>
    <r>
      <rPr>
        <sz val="13"/>
        <color rgb="FFAAAAAA"/>
        <rFont val="ＭＳ ゴシック"/>
        <family val="3"/>
        <charset val="128"/>
      </rPr>
      <t xml:space="preserve"> </t>
    </r>
    <r>
      <rPr>
        <sz val="13"/>
        <color rgb="FF569CD6"/>
        <rFont val="ＭＳ ゴシック"/>
        <family val="3"/>
        <charset val="128"/>
      </rPr>
      <t>true</t>
    </r>
    <r>
      <rPr>
        <sz val="13"/>
        <color rgb="FFAAAAAA"/>
        <rFont val="ＭＳ ゴシック"/>
        <family val="3"/>
        <charset val="128"/>
      </rPr>
      <t>,</t>
    </r>
  </si>
  <si>
    <r>
      <t>minuteIncrement:</t>
    </r>
    <r>
      <rPr>
        <sz val="13"/>
        <color rgb="FFAAAAAA"/>
        <rFont val="ＭＳ ゴシック"/>
        <family val="3"/>
        <charset val="128"/>
      </rPr>
      <t xml:space="preserve"> </t>
    </r>
    <r>
      <rPr>
        <sz val="13"/>
        <color rgb="FFB5CEA8"/>
        <rFont val="ＭＳ ゴシック"/>
        <family val="3"/>
        <charset val="128"/>
      </rPr>
      <t>10</t>
    </r>
    <r>
      <rPr>
        <sz val="13"/>
        <color rgb="FFAAAAAA"/>
        <rFont val="ＭＳ ゴシック"/>
        <family val="3"/>
        <charset val="128"/>
      </rPr>
      <t>,</t>
    </r>
  </si>
  <si>
    <r>
      <t>minDate:</t>
    </r>
    <r>
      <rPr>
        <sz val="13"/>
        <color rgb="FFAAAAAA"/>
        <rFont val="ＭＳ ゴシック"/>
        <family val="3"/>
        <charset val="128"/>
      </rPr>
      <t xml:space="preserve"> </t>
    </r>
    <r>
      <rPr>
        <sz val="13"/>
        <color rgb="FFCE9178"/>
        <rFont val="ＭＳ ゴシック"/>
        <family val="3"/>
        <charset val="128"/>
      </rPr>
      <t>"today"</t>
    </r>
    <r>
      <rPr>
        <sz val="13"/>
        <color rgb="FFAAAAAA"/>
        <rFont val="ＭＳ ゴシック"/>
        <family val="3"/>
        <charset val="128"/>
      </rPr>
      <t xml:space="preserve">, </t>
    </r>
    <r>
      <rPr>
        <sz val="13"/>
        <color rgb="FF608B4E"/>
        <rFont val="ＭＳ ゴシック"/>
        <family val="3"/>
        <charset val="128"/>
      </rPr>
      <t>// 当日</t>
    </r>
  </si>
  <si>
    <r>
      <t>maxDate:</t>
    </r>
    <r>
      <rPr>
        <sz val="13"/>
        <color rgb="FFAAAAAA"/>
        <rFont val="ＭＳ ゴシック"/>
        <family val="3"/>
        <charset val="128"/>
      </rPr>
      <t xml:space="preserve"> </t>
    </r>
    <r>
      <rPr>
        <sz val="13"/>
        <color rgb="FF569CD6"/>
        <rFont val="ＭＳ ゴシック"/>
        <family val="3"/>
        <charset val="128"/>
      </rPr>
      <t>new</t>
    </r>
    <r>
      <rPr>
        <sz val="13"/>
        <color rgb="FFAAAAAA"/>
        <rFont val="ＭＳ ゴシック"/>
        <family val="3"/>
        <charset val="128"/>
      </rPr>
      <t xml:space="preserve"> </t>
    </r>
    <r>
      <rPr>
        <sz val="13"/>
        <color rgb="FFDCDCAA"/>
        <rFont val="ＭＳ ゴシック"/>
        <family val="3"/>
        <charset val="128"/>
      </rPr>
      <t>Date</t>
    </r>
    <r>
      <rPr>
        <sz val="13"/>
        <color rgb="FFAAAAAA"/>
        <rFont val="ＭＳ ゴシック"/>
        <family val="3"/>
        <charset val="128"/>
      </rPr>
      <t>().</t>
    </r>
    <r>
      <rPr>
        <sz val="13"/>
        <color rgb="FFDCDCAA"/>
        <rFont val="ＭＳ ゴシック"/>
        <family val="3"/>
        <charset val="128"/>
      </rPr>
      <t>fp_incr</t>
    </r>
    <r>
      <rPr>
        <sz val="13"/>
        <color rgb="FFAAAAAA"/>
        <rFont val="ＭＳ ゴシック"/>
        <family val="3"/>
        <charset val="128"/>
      </rPr>
      <t>(</t>
    </r>
    <r>
      <rPr>
        <sz val="13"/>
        <color rgb="FFB5CEA8"/>
        <rFont val="ＭＳ ゴシック"/>
        <family val="3"/>
        <charset val="128"/>
      </rPr>
      <t>60</t>
    </r>
    <r>
      <rPr>
        <sz val="13"/>
        <color rgb="FFAAAAAA"/>
        <rFont val="ＭＳ ゴシック"/>
        <family val="3"/>
        <charset val="128"/>
      </rPr>
      <t xml:space="preserve">), </t>
    </r>
    <r>
      <rPr>
        <sz val="13"/>
        <color rgb="FF608B4E"/>
        <rFont val="ＭＳ ゴシック"/>
        <family val="3"/>
        <charset val="128"/>
      </rPr>
      <t>// 2か月先</t>
    </r>
  </si>
  <si>
    <r>
      <t>disableMobile:</t>
    </r>
    <r>
      <rPr>
        <sz val="13"/>
        <color rgb="FFAAAAAA"/>
        <rFont val="ＭＳ ゴシック"/>
        <family val="3"/>
        <charset val="128"/>
      </rPr>
      <t xml:space="preserve"> </t>
    </r>
    <r>
      <rPr>
        <sz val="13"/>
        <color rgb="FF569CD6"/>
        <rFont val="ＭＳ ゴシック"/>
        <family val="3"/>
        <charset val="128"/>
      </rPr>
      <t>true</t>
    </r>
    <r>
      <rPr>
        <sz val="13"/>
        <color rgb="FFAAAAAA"/>
        <rFont val="ＭＳ ゴシック"/>
        <family val="3"/>
        <charset val="128"/>
      </rPr>
      <t xml:space="preserve">, </t>
    </r>
    <r>
      <rPr>
        <sz val="13"/>
        <color rgb="FF608B4E"/>
        <rFont val="ＭＳ ゴシック"/>
        <family val="3"/>
        <charset val="128"/>
      </rPr>
      <t>// モバイル用カスタムUIを無効化</t>
    </r>
  </si>
  <si>
    <r>
      <t>onReady:</t>
    </r>
    <r>
      <rPr>
        <sz val="13"/>
        <color rgb="FFAAAAAA"/>
        <rFont val="ＭＳ ゴシック"/>
        <family val="3"/>
        <charset val="128"/>
      </rPr>
      <t xml:space="preserve"> </t>
    </r>
    <r>
      <rPr>
        <sz val="13"/>
        <color rgb="FF569CD6"/>
        <rFont val="ＭＳ ゴシック"/>
        <family val="3"/>
        <charset val="128"/>
      </rPr>
      <t>function</t>
    </r>
    <r>
      <rPr>
        <sz val="13"/>
        <color rgb="FFAAAAAA"/>
        <rFont val="ＭＳ ゴシック"/>
        <family val="3"/>
        <charset val="128"/>
      </rPr>
      <t xml:space="preserve"> (</t>
    </r>
    <r>
      <rPr>
        <sz val="13"/>
        <color rgb="FF9CDCFE"/>
        <rFont val="ＭＳ ゴシック"/>
        <family val="3"/>
        <charset val="128"/>
      </rPr>
      <t>selectedDates</t>
    </r>
    <r>
      <rPr>
        <sz val="13"/>
        <color rgb="FFAAAAAA"/>
        <rFont val="ＭＳ ゴシック"/>
        <family val="3"/>
        <charset val="128"/>
      </rPr>
      <t xml:space="preserve">, </t>
    </r>
    <r>
      <rPr>
        <sz val="13"/>
        <color rgb="FF9CDCFE"/>
        <rFont val="ＭＳ ゴシック"/>
        <family val="3"/>
        <charset val="128"/>
      </rPr>
      <t>dateStr</t>
    </r>
    <r>
      <rPr>
        <sz val="13"/>
        <color rgb="FFAAAAAA"/>
        <rFont val="ＭＳ ゴシック"/>
        <family val="3"/>
        <charset val="128"/>
      </rPr>
      <t xml:space="preserve">, </t>
    </r>
    <r>
      <rPr>
        <sz val="13"/>
        <color rgb="FF9CDCFE"/>
        <rFont val="ＭＳ ゴシック"/>
        <family val="3"/>
        <charset val="128"/>
      </rPr>
      <t>instance</t>
    </r>
    <r>
      <rPr>
        <sz val="13"/>
        <color rgb="FFAAAAAA"/>
        <rFont val="ＭＳ ゴシック"/>
        <family val="3"/>
        <charset val="128"/>
      </rPr>
      <t>) {</t>
    </r>
  </si>
  <si>
    <r>
      <t>const</t>
    </r>
    <r>
      <rPr>
        <sz val="13"/>
        <color rgb="FFAAAAAA"/>
        <rFont val="ＭＳ ゴシック"/>
        <family val="3"/>
        <charset val="128"/>
      </rPr>
      <t xml:space="preserve"> [</t>
    </r>
    <r>
      <rPr>
        <sz val="13"/>
        <color rgb="FF9CDCFE"/>
        <rFont val="ＭＳ ゴシック"/>
        <family val="3"/>
        <charset val="128"/>
      </rPr>
      <t>openHours</t>
    </r>
    <r>
      <rPr>
        <sz val="13"/>
        <color rgb="FFAAAAAA"/>
        <rFont val="ＭＳ ゴシック"/>
        <family val="3"/>
        <charset val="128"/>
      </rPr>
      <t xml:space="preserve">, </t>
    </r>
    <r>
      <rPr>
        <sz val="13"/>
        <color rgb="FF9CDCFE"/>
        <rFont val="ＭＳ ゴシック"/>
        <family val="3"/>
        <charset val="128"/>
      </rPr>
      <t>openMinutes</t>
    </r>
    <r>
      <rPr>
        <sz val="13"/>
        <color rgb="FFAAAAAA"/>
        <rFont val="ＭＳ ゴシック"/>
        <family val="3"/>
        <charset val="128"/>
      </rPr>
      <t xml:space="preserve">] </t>
    </r>
    <r>
      <rPr>
        <sz val="13"/>
        <color rgb="FF569CD6"/>
        <rFont val="ＭＳ ゴシック"/>
        <family val="3"/>
        <charset val="128"/>
      </rPr>
      <t>=</t>
    </r>
    <r>
      <rPr>
        <sz val="13"/>
        <color rgb="FFAAAAAA"/>
        <rFont val="ＭＳ ゴシック"/>
        <family val="3"/>
        <charset val="128"/>
      </rPr>
      <t xml:space="preserve"> </t>
    </r>
    <r>
      <rPr>
        <sz val="13"/>
        <color rgb="FF9CDCFE"/>
        <rFont val="ＭＳ ゴシック"/>
        <family val="3"/>
        <charset val="128"/>
      </rPr>
      <t>openHour</t>
    </r>
    <r>
      <rPr>
        <sz val="13"/>
        <color rgb="FFAAAAAA"/>
        <rFont val="ＭＳ ゴシック"/>
        <family val="3"/>
        <charset val="128"/>
      </rPr>
      <t>.</t>
    </r>
    <r>
      <rPr>
        <sz val="13"/>
        <color rgb="FFDCDCAA"/>
        <rFont val="ＭＳ ゴシック"/>
        <family val="3"/>
        <charset val="128"/>
      </rPr>
      <t>split</t>
    </r>
    <r>
      <rPr>
        <sz val="13"/>
        <color rgb="FFAAAAAA"/>
        <rFont val="ＭＳ ゴシック"/>
        <family val="3"/>
        <charset val="128"/>
      </rPr>
      <t>(</t>
    </r>
    <r>
      <rPr>
        <sz val="13"/>
        <color rgb="FFCE9178"/>
        <rFont val="ＭＳ ゴシック"/>
        <family val="3"/>
        <charset val="128"/>
      </rPr>
      <t>":"</t>
    </r>
    <r>
      <rPr>
        <sz val="13"/>
        <color rgb="FFAAAAAA"/>
        <rFont val="ＭＳ ゴシック"/>
        <family val="3"/>
        <charset val="128"/>
      </rPr>
      <t>).</t>
    </r>
    <r>
      <rPr>
        <sz val="13"/>
        <color rgb="FFDCDCAA"/>
        <rFont val="ＭＳ ゴシック"/>
        <family val="3"/>
        <charset val="128"/>
      </rPr>
      <t>map</t>
    </r>
    <r>
      <rPr>
        <sz val="13"/>
        <color rgb="FFAAAAAA"/>
        <rFont val="ＭＳ ゴシック"/>
        <family val="3"/>
        <charset val="128"/>
      </rPr>
      <t>(</t>
    </r>
    <r>
      <rPr>
        <sz val="13"/>
        <color rgb="FF9CDCFE"/>
        <rFont val="ＭＳ ゴシック"/>
        <family val="3"/>
        <charset val="128"/>
      </rPr>
      <t>Number</t>
    </r>
    <r>
      <rPr>
        <sz val="13"/>
        <color rgb="FFAAAAAA"/>
        <rFont val="ＭＳ ゴシック"/>
        <family val="3"/>
        <charset val="128"/>
      </rPr>
      <t>);</t>
    </r>
  </si>
  <si>
    <r>
      <t>const</t>
    </r>
    <r>
      <rPr>
        <sz val="13"/>
        <color rgb="FFAAAAAA"/>
        <rFont val="ＭＳ ゴシック"/>
        <family val="3"/>
        <charset val="128"/>
      </rPr>
      <t xml:space="preserve"> [</t>
    </r>
    <r>
      <rPr>
        <sz val="13"/>
        <color rgb="FF9CDCFE"/>
        <rFont val="ＭＳ ゴシック"/>
        <family val="3"/>
        <charset val="128"/>
      </rPr>
      <t>closedHours</t>
    </r>
    <r>
      <rPr>
        <sz val="13"/>
        <color rgb="FFAAAAAA"/>
        <rFont val="ＭＳ ゴシック"/>
        <family val="3"/>
        <charset val="128"/>
      </rPr>
      <t xml:space="preserve">, </t>
    </r>
    <r>
      <rPr>
        <sz val="13"/>
        <color rgb="FF9CDCFE"/>
        <rFont val="ＭＳ ゴシック"/>
        <family val="3"/>
        <charset val="128"/>
      </rPr>
      <t>closedMinutes</t>
    </r>
    <r>
      <rPr>
        <sz val="13"/>
        <color rgb="FFAAAAAA"/>
        <rFont val="ＭＳ ゴシック"/>
        <family val="3"/>
        <charset val="128"/>
      </rPr>
      <t xml:space="preserve">] </t>
    </r>
    <r>
      <rPr>
        <sz val="13"/>
        <color rgb="FF569CD6"/>
        <rFont val="ＭＳ ゴシック"/>
        <family val="3"/>
        <charset val="128"/>
      </rPr>
      <t>=</t>
    </r>
    <r>
      <rPr>
        <sz val="13"/>
        <color rgb="FFAAAAAA"/>
        <rFont val="ＭＳ ゴシック"/>
        <family val="3"/>
        <charset val="128"/>
      </rPr>
      <t xml:space="preserve"> </t>
    </r>
    <r>
      <rPr>
        <sz val="13"/>
        <color rgb="FF9CDCFE"/>
        <rFont val="ＭＳ ゴシック"/>
        <family val="3"/>
        <charset val="128"/>
      </rPr>
      <t>closedHour</t>
    </r>
    <r>
      <rPr>
        <sz val="13"/>
        <color rgb="FFAAAAAA"/>
        <rFont val="ＭＳ ゴシック"/>
        <family val="3"/>
        <charset val="128"/>
      </rPr>
      <t>.</t>
    </r>
    <r>
      <rPr>
        <sz val="13"/>
        <color rgb="FFDCDCAA"/>
        <rFont val="ＭＳ ゴシック"/>
        <family val="3"/>
        <charset val="128"/>
      </rPr>
      <t>split</t>
    </r>
    <r>
      <rPr>
        <sz val="13"/>
        <color rgb="FFAAAAAA"/>
        <rFont val="ＭＳ ゴシック"/>
        <family val="3"/>
        <charset val="128"/>
      </rPr>
      <t>(</t>
    </r>
    <r>
      <rPr>
        <sz val="13"/>
        <color rgb="FFCE9178"/>
        <rFont val="ＭＳ ゴシック"/>
        <family val="3"/>
        <charset val="128"/>
      </rPr>
      <t>":"</t>
    </r>
    <r>
      <rPr>
        <sz val="13"/>
        <color rgb="FFAAAAAA"/>
        <rFont val="ＭＳ ゴシック"/>
        <family val="3"/>
        <charset val="128"/>
      </rPr>
      <t>).</t>
    </r>
    <r>
      <rPr>
        <sz val="13"/>
        <color rgb="FFDCDCAA"/>
        <rFont val="ＭＳ ゴシック"/>
        <family val="3"/>
        <charset val="128"/>
      </rPr>
      <t>map</t>
    </r>
    <r>
      <rPr>
        <sz val="13"/>
        <color rgb="FFAAAAAA"/>
        <rFont val="ＭＳ ゴシック"/>
        <family val="3"/>
        <charset val="128"/>
      </rPr>
      <t>(</t>
    </r>
    <r>
      <rPr>
        <sz val="13"/>
        <color rgb="FF9CDCFE"/>
        <rFont val="ＭＳ ゴシック"/>
        <family val="3"/>
        <charset val="128"/>
      </rPr>
      <t>Number</t>
    </r>
    <r>
      <rPr>
        <sz val="13"/>
        <color rgb="FFAAAAAA"/>
        <rFont val="ＭＳ ゴシック"/>
        <family val="3"/>
        <charset val="128"/>
      </rPr>
      <t>);</t>
    </r>
  </si>
  <si>
    <r>
      <t>instance</t>
    </r>
    <r>
      <rPr>
        <sz val="13"/>
        <color rgb="FFAAAAAA"/>
        <rFont val="ＭＳ ゴシック"/>
        <family val="3"/>
        <charset val="128"/>
      </rPr>
      <t>.</t>
    </r>
    <r>
      <rPr>
        <sz val="13"/>
        <color rgb="FFDCDCAA"/>
        <rFont val="ＭＳ ゴシック"/>
        <family val="3"/>
        <charset val="128"/>
      </rPr>
      <t>set</t>
    </r>
    <r>
      <rPr>
        <sz val="13"/>
        <color rgb="FFAAAAAA"/>
        <rFont val="ＭＳ ゴシック"/>
        <family val="3"/>
        <charset val="128"/>
      </rPr>
      <t>({</t>
    </r>
  </si>
  <si>
    <r>
      <t>minTime:</t>
    </r>
    <r>
      <rPr>
        <sz val="13"/>
        <color rgb="FFAAAAAA"/>
        <rFont val="ＭＳ ゴシック"/>
        <family val="3"/>
        <charset val="128"/>
      </rPr>
      <t xml:space="preserve"> </t>
    </r>
    <r>
      <rPr>
        <sz val="13"/>
        <color rgb="FFCE9178"/>
        <rFont val="ＭＳ ゴシック"/>
        <family val="3"/>
        <charset val="128"/>
      </rPr>
      <t>`${</t>
    </r>
    <r>
      <rPr>
        <sz val="13"/>
        <color rgb="FF9CDCFE"/>
        <rFont val="ＭＳ ゴシック"/>
        <family val="3"/>
        <charset val="128"/>
      </rPr>
      <t>openHours</t>
    </r>
    <r>
      <rPr>
        <sz val="13"/>
        <color rgb="FFCE9178"/>
        <rFont val="ＭＳ ゴシック"/>
        <family val="3"/>
        <charset val="128"/>
      </rPr>
      <t>}:${</t>
    </r>
    <r>
      <rPr>
        <sz val="13"/>
        <color rgb="FF9CDCFE"/>
        <rFont val="ＭＳ ゴシック"/>
        <family val="3"/>
        <charset val="128"/>
      </rPr>
      <t>openMinutes</t>
    </r>
    <r>
      <rPr>
        <sz val="13"/>
        <color rgb="FFCE9178"/>
        <rFont val="ＭＳ ゴシック"/>
        <family val="3"/>
        <charset val="128"/>
      </rPr>
      <t xml:space="preserve"> </t>
    </r>
    <r>
      <rPr>
        <sz val="13"/>
        <color rgb="FF569CD6"/>
        <rFont val="ＭＳ ゴシック"/>
        <family val="3"/>
        <charset val="128"/>
      </rPr>
      <t>&lt;</t>
    </r>
    <r>
      <rPr>
        <sz val="13"/>
        <color rgb="FFCE9178"/>
        <rFont val="ＭＳ ゴシック"/>
        <family val="3"/>
        <charset val="128"/>
      </rPr>
      <t xml:space="preserve"> </t>
    </r>
    <r>
      <rPr>
        <sz val="13"/>
        <color rgb="FFB5CEA8"/>
        <rFont val="ＭＳ ゴシック"/>
        <family val="3"/>
        <charset val="128"/>
      </rPr>
      <t>10</t>
    </r>
    <r>
      <rPr>
        <sz val="13"/>
        <color rgb="FFCE9178"/>
        <rFont val="ＭＳ ゴシック"/>
        <family val="3"/>
        <charset val="128"/>
      </rPr>
      <t xml:space="preserve"> </t>
    </r>
    <r>
      <rPr>
        <sz val="13"/>
        <color rgb="FF569CD6"/>
        <rFont val="ＭＳ ゴシック"/>
        <family val="3"/>
        <charset val="128"/>
      </rPr>
      <t>?</t>
    </r>
    <r>
      <rPr>
        <sz val="13"/>
        <color rgb="FFCE9178"/>
        <rFont val="ＭＳ ゴシック"/>
        <family val="3"/>
        <charset val="128"/>
      </rPr>
      <t xml:space="preserve"> '0' </t>
    </r>
    <r>
      <rPr>
        <sz val="13"/>
        <color rgb="FF569CD6"/>
        <rFont val="ＭＳ ゴシック"/>
        <family val="3"/>
        <charset val="128"/>
      </rPr>
      <t>:</t>
    </r>
    <r>
      <rPr>
        <sz val="13"/>
        <color rgb="FFCE9178"/>
        <rFont val="ＭＳ ゴシック"/>
        <family val="3"/>
        <charset val="128"/>
      </rPr>
      <t xml:space="preserve"> ''}${</t>
    </r>
    <r>
      <rPr>
        <sz val="13"/>
        <color rgb="FF9CDCFE"/>
        <rFont val="ＭＳ ゴシック"/>
        <family val="3"/>
        <charset val="128"/>
      </rPr>
      <t>openMinutes</t>
    </r>
    <r>
      <rPr>
        <sz val="13"/>
        <color rgb="FFCE9178"/>
        <rFont val="ＭＳ ゴシック"/>
        <family val="3"/>
        <charset val="128"/>
      </rPr>
      <t>}`</t>
    </r>
    <r>
      <rPr>
        <sz val="13"/>
        <color rgb="FFAAAAAA"/>
        <rFont val="ＭＳ ゴシック"/>
        <family val="3"/>
        <charset val="128"/>
      </rPr>
      <t>,</t>
    </r>
  </si>
  <si>
    <r>
      <t>maxTime:</t>
    </r>
    <r>
      <rPr>
        <sz val="13"/>
        <color rgb="FFAAAAAA"/>
        <rFont val="ＭＳ ゴシック"/>
        <family val="3"/>
        <charset val="128"/>
      </rPr>
      <t xml:space="preserve"> </t>
    </r>
    <r>
      <rPr>
        <sz val="13"/>
        <color rgb="FFCE9178"/>
        <rFont val="ＭＳ ゴシック"/>
        <family val="3"/>
        <charset val="128"/>
      </rPr>
      <t>`${</t>
    </r>
    <r>
      <rPr>
        <sz val="13"/>
        <color rgb="FF9CDCFE"/>
        <rFont val="ＭＳ ゴシック"/>
        <family val="3"/>
        <charset val="128"/>
      </rPr>
      <t>closedHours</t>
    </r>
    <r>
      <rPr>
        <sz val="13"/>
        <color rgb="FFCE9178"/>
        <rFont val="ＭＳ ゴシック"/>
        <family val="3"/>
        <charset val="128"/>
      </rPr>
      <t>}:${</t>
    </r>
    <r>
      <rPr>
        <sz val="13"/>
        <color rgb="FF9CDCFE"/>
        <rFont val="ＭＳ ゴシック"/>
        <family val="3"/>
        <charset val="128"/>
      </rPr>
      <t>closedMinutes</t>
    </r>
    <r>
      <rPr>
        <sz val="13"/>
        <color rgb="FFCE9178"/>
        <rFont val="ＭＳ ゴシック"/>
        <family val="3"/>
        <charset val="128"/>
      </rPr>
      <t xml:space="preserve"> </t>
    </r>
    <r>
      <rPr>
        <sz val="13"/>
        <color rgb="FF569CD6"/>
        <rFont val="ＭＳ ゴシック"/>
        <family val="3"/>
        <charset val="128"/>
      </rPr>
      <t>&lt;</t>
    </r>
    <r>
      <rPr>
        <sz val="13"/>
        <color rgb="FFCE9178"/>
        <rFont val="ＭＳ ゴシック"/>
        <family val="3"/>
        <charset val="128"/>
      </rPr>
      <t xml:space="preserve"> </t>
    </r>
    <r>
      <rPr>
        <sz val="13"/>
        <color rgb="FFB5CEA8"/>
        <rFont val="ＭＳ ゴシック"/>
        <family val="3"/>
        <charset val="128"/>
      </rPr>
      <t>10</t>
    </r>
    <r>
      <rPr>
        <sz val="13"/>
        <color rgb="FFCE9178"/>
        <rFont val="ＭＳ ゴシック"/>
        <family val="3"/>
        <charset val="128"/>
      </rPr>
      <t xml:space="preserve"> </t>
    </r>
    <r>
      <rPr>
        <sz val="13"/>
        <color rgb="FF569CD6"/>
        <rFont val="ＭＳ ゴシック"/>
        <family val="3"/>
        <charset val="128"/>
      </rPr>
      <t>?</t>
    </r>
    <r>
      <rPr>
        <sz val="13"/>
        <color rgb="FFCE9178"/>
        <rFont val="ＭＳ ゴシック"/>
        <family val="3"/>
        <charset val="128"/>
      </rPr>
      <t xml:space="preserve"> '0' </t>
    </r>
    <r>
      <rPr>
        <sz val="13"/>
        <color rgb="FF569CD6"/>
        <rFont val="ＭＳ ゴシック"/>
        <family val="3"/>
        <charset val="128"/>
      </rPr>
      <t>:</t>
    </r>
    <r>
      <rPr>
        <sz val="13"/>
        <color rgb="FFCE9178"/>
        <rFont val="ＭＳ ゴシック"/>
        <family val="3"/>
        <charset val="128"/>
      </rPr>
      <t xml:space="preserve"> ''}${</t>
    </r>
    <r>
      <rPr>
        <sz val="13"/>
        <color rgb="FF9CDCFE"/>
        <rFont val="ＭＳ ゴシック"/>
        <family val="3"/>
        <charset val="128"/>
      </rPr>
      <t>closedMinutes</t>
    </r>
    <r>
      <rPr>
        <sz val="13"/>
        <color rgb="FFCE9178"/>
        <rFont val="ＭＳ ゴシック"/>
        <family val="3"/>
        <charset val="128"/>
      </rPr>
      <t>}`</t>
    </r>
    <r>
      <rPr>
        <sz val="13"/>
        <color rgb="FFAAAAAA"/>
        <rFont val="ＭＳ ゴシック"/>
        <family val="3"/>
        <charset val="128"/>
      </rPr>
      <t>,</t>
    </r>
  </si>
  <si>
    <t>});</t>
  </si>
  <si>
    <t>},</t>
  </si>
  <si>
    <t>・ChatGPTに訊き、営業時間内の時間しか選択できないようにしたいのですが、どうしてもコントローラーからHTMLへ値が渡らず、JavaScriptが動作しません。
・また、JavaScriptにも不備があるのか、必要事項を入力してフォームを送信するとエラーになります。（参考資料2シート参照）</t>
    <rPh sb="9" eb="10">
      <t>キ</t>
    </rPh>
    <rPh sb="99" eb="101">
      <t>フビ</t>
    </rPh>
    <rPh sb="107" eb="111">
      <t>ヒツヨウジコウ</t>
    </rPh>
    <rPh sb="112" eb="114">
      <t>ニュウリョク</t>
    </rPh>
    <rPh sb="121" eb="123">
      <t>ソウシン</t>
    </rPh>
    <rPh sb="136" eb="140">
      <t>サンコウシリョウ</t>
    </rPh>
    <rPh sb="144" eb="146">
      <t>サンショウ</t>
    </rPh>
    <phoneticPr fontId="1"/>
  </si>
  <si>
    <t>◉予約時のエラー</t>
    <rPh sb="1" eb="4">
      <t>ヨヤクジ</t>
    </rPh>
    <phoneticPr fontId="1"/>
  </si>
  <si>
    <t>Failed to convert property value of type java.lang.String to required type java.time.LocalDateTime for property reserveDateTime; Failed to convert from type [java.lang.String] to type [@jakarta.validation.constraints.NotNull java.time.LocalDateTime] for value [2024-12-11 18:00]</t>
  </si>
  <si>
    <t>Webサイト上で検証を開くと、ラベルとインプットの不一致のエラーが出ます。ラベル一つに対して2つ以上のインプットを用意した場合、どのように解決したらいいでしょうか。</t>
    <rPh sb="6" eb="7">
      <t>ジョウ</t>
    </rPh>
    <rPh sb="8" eb="10">
      <t>ケンショウ</t>
    </rPh>
    <rPh sb="11" eb="12">
      <t>ヒラ</t>
    </rPh>
    <rPh sb="25" eb="28">
      <t>フイッチ</t>
    </rPh>
    <rPh sb="33" eb="34">
      <t>デ</t>
    </rPh>
    <rPh sb="40" eb="41">
      <t>ヒト</t>
    </rPh>
    <rPh sb="43" eb="44">
      <t>タイ</t>
    </rPh>
    <rPh sb="48" eb="50">
      <t>イジョウ</t>
    </rPh>
    <rPh sb="57" eb="59">
      <t>ヨウイ</t>
    </rPh>
    <rPh sb="61" eb="63">
      <t>バアイ</t>
    </rPh>
    <rPh sb="69" eb="71">
      <t>カイケツ</t>
    </rPh>
    <phoneticPr fontId="1"/>
  </si>
  <si>
    <t>DBの店舗カテゴリテーブルへの更新は元データを削除して新たに新規登録するロジックにしましたが、個人的にデータを削除することに抵抗があります。削除していいものでしょうか？</t>
    <rPh sb="47" eb="50">
      <t>コジンテキ</t>
    </rPh>
    <rPh sb="55" eb="57">
      <t>サクジョ</t>
    </rPh>
    <rPh sb="62" eb="64">
      <t>テイコウ</t>
    </rPh>
    <rPh sb="70" eb="72">
      <t>サクジョ</t>
    </rPh>
    <phoneticPr fontId="1"/>
  </si>
  <si>
    <t>削除時に画像ファイルをサーバから削除したい</t>
    <phoneticPr fontId="1"/>
  </si>
  <si>
    <t>ロール名ごとに色を変えたい</t>
    <phoneticPr fontId="1"/>
  </si>
  <si>
    <t>例えば、「け」の検索で「げ」も引っかかるようですが、これはいいのでしょうか？　引っかからないようにする方法はありますか？</t>
    <rPh sb="0" eb="1">
      <t>タト</t>
    </rPh>
    <rPh sb="39" eb="40">
      <t>ヒ</t>
    </rPh>
    <rPh sb="51" eb="53">
      <t>ホウホウ</t>
    </rPh>
    <phoneticPr fontId="1"/>
  </si>
  <si>
    <t>高</t>
    <rPh sb="0" eb="1">
      <t>コウ</t>
    </rPh>
    <phoneticPr fontId="1"/>
  </si>
  <si>
    <r>
      <rPr>
        <sz val="10"/>
        <color rgb="FF000000"/>
        <rFont val="ＭＳ ゴシック"/>
        <family val="3"/>
        <charset val="128"/>
      </rPr>
      <t>店舗データの入力フォームに登録済みのデータを表示する</t>
    </r>
    <r>
      <rPr>
        <sz val="10"/>
        <color rgb="FF000000"/>
        <rFont val="Arial"/>
        <family val="2"/>
      </rPr>
      <t xml:space="preserve">
</t>
    </r>
    <r>
      <rPr>
        <sz val="10"/>
        <color rgb="FFFF0000"/>
        <rFont val="MS UI Gothic"/>
        <family val="2"/>
        <charset val="1"/>
      </rPr>
      <t>※</t>
    </r>
    <r>
      <rPr>
        <sz val="10"/>
        <color rgb="FFFF0000"/>
        <rFont val="MS UI Gothic"/>
        <family val="2"/>
        <charset val="128"/>
      </rPr>
      <t>メモ：要件定義書修正（</t>
    </r>
    <r>
      <rPr>
        <sz val="10"/>
        <color rgb="FFFF0000"/>
        <rFont val="Arial"/>
        <family val="2"/>
      </rPr>
      <t>ER</t>
    </r>
    <r>
      <rPr>
        <sz val="10"/>
        <color rgb="FFFF0000"/>
        <rFont val="游ゴシック"/>
        <family val="2"/>
        <charset val="128"/>
      </rPr>
      <t>図：</t>
    </r>
    <r>
      <rPr>
        <sz val="10"/>
        <color rgb="FFFF0000"/>
        <rFont val="Arial"/>
        <family val="2"/>
      </rPr>
      <t>srore</t>
    </r>
    <r>
      <rPr>
        <sz val="10"/>
        <color rgb="FFFF0000"/>
        <rFont val="游ゴシック"/>
        <family val="2"/>
        <charset val="128"/>
      </rPr>
      <t>テーブル、価格帯→最高価格、最低価格に変更）</t>
    </r>
    <phoneticPr fontId="1"/>
  </si>
  <si>
    <t>全体的に、プロならこう書かない、というポイントがあれば教えていただきたいです。目についた範囲で結構です。</t>
    <rPh sb="27" eb="28">
      <t>オシ</t>
    </rPh>
    <rPh sb="39" eb="40">
      <t>メ</t>
    </rPh>
    <rPh sb="44" eb="46">
      <t>ハンイ</t>
    </rPh>
    <rPh sb="47" eb="49">
      <t>ケッコウ</t>
    </rPh>
    <phoneticPr fontId="1"/>
  </si>
  <si>
    <t>レビューやカテゴリなど、ストアテーブルではなく別のテーブルで管理しているデータを引っ張ってくる必要があるとき、店舗詳細ページ用のメソッドと店舗一覧用のメソッドで全然違うものを作る必要があるものなのでしょうか（うまく文書化できないので、また口頭で説明させてください）。</t>
    <rPh sb="107" eb="110">
      <t>ブンショカ</t>
    </rPh>
    <rPh sb="119" eb="121">
      <t>コウトウ</t>
    </rPh>
    <rPh sb="122" eb="124">
      <t>セツメイ</t>
    </rPh>
    <phoneticPr fontId="1"/>
  </si>
  <si>
    <t>教材ではリポジトリのメソッドににパブリックをつけていましたが、何の意味があったのでしょうか？つけなくても使用できます（省略しているだけ？）</t>
    <rPh sb="0" eb="2">
      <t>キョウザイ</t>
    </rPh>
    <rPh sb="31" eb="32">
      <t>ナン</t>
    </rPh>
    <rPh sb="33" eb="35">
      <t>イミ</t>
    </rPh>
    <rPh sb="59" eb="61">
      <t>ショウリャク</t>
    </rPh>
    <phoneticPr fontId="1"/>
  </si>
  <si>
    <t>全体</t>
    <rPh sb="0" eb="2">
      <t>ゼンタイ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</si>
</sst>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
    <numFmt numFmtId="177" formatCode="\'h:mm\'"/>
    <numFmt numFmtId="178" formatCode="0_);[Red]\(0\)"/>
  </numFmts>
  <fonts count="33">
    <font>
      <sz val="11"/>
      <color theme="1"/>
      <name val="游ゴシック"/>
      <family val="2"/>
      <charset val="128"/>
      <scheme val="minor"/>
    </font>
    <font>
      <sz val="6"/>
      <name val="游ゴシック"/>
      <family val="2"/>
      <charset val="128"/>
      <scheme val="minor"/>
    </font>
    <font>
      <b/>
      <sz val="10"/>
      <color rgb="FF000000"/>
      <name val="Arial"/>
      <family val="2"/>
    </font>
    <font>
      <sz val="10"/>
      <color rgb="FF000000"/>
      <name val="Arial"/>
      <family val="2"/>
    </font>
    <font>
      <sz val="10"/>
      <color rgb="FF000000"/>
      <name val="ＭＳ Ｐゴシック"/>
      <family val="2"/>
      <charset val="128"/>
    </font>
    <font>
      <b/>
      <sz val="10"/>
      <color rgb="FF000000"/>
      <name val="ＭＳ ゴシック"/>
      <family val="3"/>
      <charset val="128"/>
    </font>
    <font>
      <sz val="10"/>
      <color rgb="FF000000"/>
      <name val="Segoe UI Symbol"/>
      <family val="2"/>
    </font>
    <font>
      <b/>
      <sz val="10"/>
      <color rgb="FF000000"/>
      <name val="ＭＳ Ｐゴシック"/>
      <family val="2"/>
      <charset val="128"/>
    </font>
    <font>
      <b/>
      <sz val="10"/>
      <color rgb="FF000000"/>
      <name val="Arial"/>
      <family val="3"/>
      <charset val="128"/>
    </font>
    <font>
      <sz val="10"/>
      <color rgb="FFFF0000"/>
      <name val="Arial"/>
      <family val="2"/>
    </font>
    <font>
      <sz val="11"/>
      <color rgb="FFFF0000"/>
      <name val="游ゴシック"/>
      <family val="2"/>
      <charset val="128"/>
      <scheme val="minor"/>
    </font>
    <font>
      <u/>
      <sz val="11"/>
      <color theme="10"/>
      <name val="游ゴシック"/>
      <family val="2"/>
      <charset val="128"/>
      <scheme val="minor"/>
    </font>
    <font>
      <sz val="11"/>
      <color rgb="FFFF0000"/>
      <name val="游ゴシック"/>
      <family val="3"/>
      <charset val="128"/>
      <scheme val="minor"/>
    </font>
    <font>
      <sz val="10"/>
      <color rgb="FF000000"/>
      <name val="游ゴシック"/>
      <family val="2"/>
      <charset val="128"/>
    </font>
    <font>
      <sz val="10"/>
      <color rgb="FF000000"/>
      <name val="ＭＳ ゴシック"/>
      <family val="3"/>
      <charset val="128"/>
    </font>
    <font>
      <sz val="10"/>
      <name val="Arial"/>
      <family val="2"/>
    </font>
    <font>
      <sz val="10"/>
      <color rgb="FF000000"/>
      <name val="Arial"/>
      <family val="2"/>
      <charset val="128"/>
    </font>
    <font>
      <sz val="13"/>
      <color rgb="FFAAAAAA"/>
      <name val="ＭＳ ゴシック"/>
      <family val="3"/>
      <charset val="128"/>
    </font>
    <font>
      <sz val="13"/>
      <color rgb="FF808080"/>
      <name val="ＭＳ ゴシック"/>
      <family val="3"/>
      <charset val="128"/>
    </font>
    <font>
      <sz val="13"/>
      <color rgb="FF569CD6"/>
      <name val="ＭＳ ゴシック"/>
      <family val="3"/>
      <charset val="128"/>
    </font>
    <font>
      <sz val="13"/>
      <color rgb="FF9CDCFE"/>
      <name val="ＭＳ ゴシック"/>
      <family val="3"/>
      <charset val="128"/>
    </font>
    <font>
      <sz val="13"/>
      <color rgb="FFCE9178"/>
      <name val="ＭＳ ゴシック"/>
      <family val="3"/>
      <charset val="128"/>
    </font>
    <font>
      <sz val="13"/>
      <color rgb="FFDCDCAA"/>
      <name val="ＭＳ ゴシック"/>
      <family val="3"/>
      <charset val="128"/>
    </font>
    <font>
      <sz val="13"/>
      <color rgb="FFC586C0"/>
      <name val="ＭＳ ゴシック"/>
      <family val="3"/>
      <charset val="128"/>
    </font>
    <font>
      <sz val="13"/>
      <color rgb="FFB5CEA8"/>
      <name val="ＭＳ ゴシック"/>
      <family val="3"/>
      <charset val="128"/>
    </font>
    <font>
      <sz val="13"/>
      <color rgb="FF608B4E"/>
      <name val="ＭＳ ゴシック"/>
      <family val="3"/>
      <charset val="128"/>
    </font>
    <font>
      <sz val="9"/>
      <color rgb="FFDC3545"/>
      <name val="Arial"/>
      <family val="2"/>
    </font>
    <font>
      <sz val="10"/>
      <color rgb="FFFF0000"/>
      <name val="MS UI Gothic"/>
      <family val="2"/>
      <charset val="1"/>
    </font>
    <font>
      <sz val="10"/>
      <color rgb="FFFF0000"/>
      <name val="MS UI Gothic"/>
      <family val="2"/>
      <charset val="128"/>
    </font>
    <font>
      <sz val="10"/>
      <color rgb="FFFF0000"/>
      <name val="游ゴシック"/>
      <family val="2"/>
      <charset val="128"/>
    </font>
    <font>
      <sz val="10"/>
      <color rgb="FF000000"/>
      <name val="Arial"/>
      <family val="3"/>
      <charset val="128"/>
    </font>
    <font>
      <sz val="9"/>
      <color indexed="81"/>
      <name val="MS P ゴシック"/>
      <family val="3"/>
      <charset val="128"/>
    </font>
    <font>
      <b/>
      <sz val="9"/>
      <color indexed="81"/>
      <name val="MS P ゴシック"/>
      <family val="3"/>
      <charset val="128"/>
    </font>
  </fonts>
  <fills count="7">
    <fill>
      <patternFill patternType="none"/>
    </fill>
    <fill>
      <patternFill patternType="gray125"/>
    </fill>
    <fill>
      <patternFill patternType="solid">
        <fgColor rgb="FFCCCCCC"/>
        <bgColor indexed="64"/>
      </patternFill>
    </fill>
    <fill>
      <patternFill patternType="solid">
        <fgColor rgb="FFFFFF00"/>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7" tint="0.79998168889431442"/>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right/>
      <top style="thin">
        <color rgb="FF000000"/>
      </top>
      <bottom style="thin">
        <color rgb="FF000000"/>
      </bottom>
      <diagonal/>
    </border>
    <border>
      <left/>
      <right style="thin">
        <color rgb="FF000000"/>
      </right>
      <top/>
      <bottom/>
      <diagonal/>
    </border>
    <border>
      <left/>
      <right style="thin">
        <color rgb="FF000000"/>
      </right>
      <top/>
      <bottom style="thin">
        <color indexed="64"/>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diagonalUp="1">
      <left style="thin">
        <color indexed="64"/>
      </left>
      <right style="thin">
        <color indexed="64"/>
      </right>
      <top style="thin">
        <color indexed="64"/>
      </top>
      <bottom style="thin">
        <color indexed="64"/>
      </bottom>
      <diagonal style="thin">
        <color indexed="64"/>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61">
    <xf numFmtId="0" fontId="0" fillId="0" borderId="0" xfId="0">
      <alignment vertical="center"/>
    </xf>
    <xf numFmtId="49" fontId="0" fillId="0" borderId="0" xfId="0" applyNumberFormat="1">
      <alignment vertical="center"/>
    </xf>
    <xf numFmtId="0" fontId="2" fillId="2" borderId="1" xfId="0" applyFont="1" applyFill="1" applyBorder="1" applyAlignment="1">
      <alignment vertical="center" wrapText="1"/>
    </xf>
    <xf numFmtId="0" fontId="3" fillId="0" borderId="1" xfId="0" applyFont="1" applyBorder="1" applyAlignment="1">
      <alignment vertical="center" wrapText="1"/>
    </xf>
    <xf numFmtId="0" fontId="3" fillId="0" borderId="3" xfId="0" applyFont="1" applyBorder="1" applyAlignment="1">
      <alignment vertical="center" wrapText="1"/>
    </xf>
    <xf numFmtId="0" fontId="2" fillId="3" borderId="1" xfId="0" applyFont="1" applyFill="1" applyBorder="1" applyAlignment="1">
      <alignment vertical="center" wrapText="1"/>
    </xf>
    <xf numFmtId="0" fontId="4" fillId="0" borderId="1" xfId="0" applyFont="1" applyBorder="1" applyAlignment="1">
      <alignment vertical="center" wrapText="1"/>
    </xf>
    <xf numFmtId="0" fontId="6" fillId="0" borderId="1" xfId="0" applyFont="1" applyBorder="1" applyAlignment="1">
      <alignment vertical="center" wrapText="1"/>
    </xf>
    <xf numFmtId="0" fontId="4" fillId="0" borderId="3" xfId="0" applyFont="1" applyBorder="1" applyAlignment="1">
      <alignment vertical="center" wrapText="1"/>
    </xf>
    <xf numFmtId="0" fontId="0" fillId="0" borderId="6" xfId="0" applyBorder="1">
      <alignment vertical="center"/>
    </xf>
    <xf numFmtId="0" fontId="0" fillId="4" borderId="6" xfId="0" applyFill="1" applyBorder="1">
      <alignment vertical="center"/>
    </xf>
    <xf numFmtId="0" fontId="0" fillId="3" borderId="0" xfId="0" applyFill="1">
      <alignment vertical="center"/>
    </xf>
    <xf numFmtId="0" fontId="0" fillId="3" borderId="6" xfId="0" applyFill="1" applyBorder="1">
      <alignment vertical="center"/>
    </xf>
    <xf numFmtId="0" fontId="9" fillId="0" borderId="1" xfId="0" applyFont="1" applyBorder="1" applyAlignment="1">
      <alignment vertical="center" wrapText="1"/>
    </xf>
    <xf numFmtId="0" fontId="0" fillId="4" borderId="0" xfId="0" applyFill="1">
      <alignment vertical="center"/>
    </xf>
    <xf numFmtId="177" fontId="0" fillId="4" borderId="0" xfId="0" quotePrefix="1" applyNumberFormat="1" applyFill="1">
      <alignment vertical="center"/>
    </xf>
    <xf numFmtId="177" fontId="0" fillId="4" borderId="0" xfId="0" applyNumberFormat="1" applyFill="1">
      <alignment vertical="center"/>
    </xf>
    <xf numFmtId="176" fontId="0" fillId="4" borderId="0" xfId="0" applyNumberFormat="1" applyFill="1">
      <alignment vertical="center"/>
    </xf>
    <xf numFmtId="22" fontId="0" fillId="0" borderId="0" xfId="0" applyNumberFormat="1">
      <alignment vertical="center"/>
    </xf>
    <xf numFmtId="178" fontId="0" fillId="0" borderId="0" xfId="0" applyNumberFormat="1">
      <alignment vertical="center"/>
    </xf>
    <xf numFmtId="0" fontId="4" fillId="0" borderId="7" xfId="0" applyFont="1" applyBorder="1" applyAlignment="1">
      <alignment vertical="center" wrapText="1"/>
    </xf>
    <xf numFmtId="0" fontId="10" fillId="0" borderId="0" xfId="0" applyFont="1">
      <alignment vertical="center"/>
    </xf>
    <xf numFmtId="0" fontId="12" fillId="0" borderId="0" xfId="0" applyFont="1">
      <alignment vertical="center"/>
    </xf>
    <xf numFmtId="0" fontId="15" fillId="0" borderId="1" xfId="0" applyFont="1" applyBorder="1" applyAlignment="1">
      <alignment vertical="center" wrapText="1"/>
    </xf>
    <xf numFmtId="0" fontId="2" fillId="5" borderId="1" xfId="0" applyFont="1" applyFill="1" applyBorder="1" applyAlignment="1">
      <alignment vertical="center" wrapText="1"/>
    </xf>
    <xf numFmtId="0" fontId="16" fillId="0" borderId="1" xfId="0" applyFont="1" applyBorder="1" applyAlignment="1">
      <alignment vertical="center" wrapText="1"/>
    </xf>
    <xf numFmtId="0" fontId="11" fillId="0" borderId="4" xfId="1" applyFill="1" applyBorder="1" applyAlignment="1">
      <alignment vertical="center"/>
    </xf>
    <xf numFmtId="0" fontId="3" fillId="0" borderId="0" xfId="0" applyFont="1" applyAlignment="1">
      <alignment horizontal="center" vertical="center" wrapText="1"/>
    </xf>
    <xf numFmtId="0" fontId="3" fillId="0" borderId="10" xfId="0" applyFont="1" applyBorder="1" applyAlignment="1">
      <alignment horizontal="center" vertical="center" wrapText="1"/>
    </xf>
    <xf numFmtId="0" fontId="4" fillId="0" borderId="0" xfId="0" applyFont="1" applyAlignment="1">
      <alignment horizontal="left"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2" xfId="0" applyFont="1" applyBorder="1" applyAlignment="1">
      <alignment horizontal="center" vertical="center" wrapText="1"/>
    </xf>
    <xf numFmtId="0" fontId="2" fillId="2" borderId="6" xfId="0" applyFont="1" applyFill="1" applyBorder="1" applyAlignment="1">
      <alignment horizontal="center" vertical="center" wrapText="1"/>
    </xf>
    <xf numFmtId="0" fontId="3" fillId="0" borderId="6" xfId="0" applyFont="1" applyBorder="1" applyAlignment="1">
      <alignment horizontal="center" vertical="center" wrapText="1"/>
    </xf>
    <xf numFmtId="0" fontId="7" fillId="6" borderId="1" xfId="0" applyFont="1" applyFill="1" applyBorder="1" applyAlignment="1">
      <alignment vertical="center" wrapText="1"/>
    </xf>
    <xf numFmtId="0" fontId="18" fillId="0" borderId="0" xfId="0" applyFont="1">
      <alignment vertical="center"/>
    </xf>
    <xf numFmtId="0" fontId="20" fillId="0" borderId="0" xfId="0" applyFont="1">
      <alignment vertical="center"/>
    </xf>
    <xf numFmtId="0" fontId="19" fillId="0" borderId="0" xfId="0" applyFont="1">
      <alignment vertical="center"/>
    </xf>
    <xf numFmtId="0" fontId="23" fillId="0" borderId="0" xfId="0" applyFont="1">
      <alignment vertical="center"/>
    </xf>
    <xf numFmtId="0" fontId="17" fillId="0" borderId="0" xfId="0" applyFont="1">
      <alignment vertical="center"/>
    </xf>
    <xf numFmtId="0" fontId="22" fillId="0" borderId="0" xfId="0" applyFont="1">
      <alignment vertical="center"/>
    </xf>
    <xf numFmtId="0" fontId="26" fillId="0" borderId="0" xfId="0" applyFont="1">
      <alignment vertical="center"/>
    </xf>
    <xf numFmtId="0" fontId="30" fillId="0" borderId="1" xfId="0" applyFont="1" applyBorder="1" applyAlignment="1">
      <alignment vertical="center" wrapText="1"/>
    </xf>
    <xf numFmtId="0" fontId="4" fillId="0" borderId="14" xfId="0" applyFont="1" applyBorder="1" applyAlignment="1">
      <alignment vertical="center" wrapText="1"/>
    </xf>
    <xf numFmtId="0" fontId="4" fillId="0" borderId="15" xfId="0" applyFont="1" applyBorder="1" applyAlignment="1">
      <alignment vertical="center" wrapText="1"/>
    </xf>
    <xf numFmtId="0" fontId="0" fillId="0" borderId="16" xfId="0" applyBorder="1">
      <alignment vertical="center"/>
    </xf>
    <xf numFmtId="0" fontId="4" fillId="0" borderId="16" xfId="0" applyFont="1" applyBorder="1" applyAlignment="1">
      <alignment vertical="center" wrapText="1"/>
    </xf>
    <xf numFmtId="0" fontId="3" fillId="0" borderId="0" xfId="0" applyFont="1" applyAlignment="1">
      <alignment horizontal="center" vertical="center" wrapText="1"/>
    </xf>
    <xf numFmtId="0" fontId="3" fillId="0" borderId="3" xfId="0" applyFont="1" applyBorder="1" applyAlignment="1">
      <alignment vertical="center" wrapText="1"/>
    </xf>
    <xf numFmtId="0" fontId="3" fillId="0" borderId="5" xfId="0" applyFont="1" applyBorder="1" applyAlignment="1">
      <alignment vertical="center" wrapText="1"/>
    </xf>
    <xf numFmtId="0" fontId="4" fillId="0" borderId="3" xfId="0" applyFont="1" applyBorder="1" applyAlignment="1">
      <alignment vertical="center" wrapText="1"/>
    </xf>
    <xf numFmtId="0" fontId="2" fillId="0" borderId="8"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9" xfId="0" applyFont="1" applyBorder="1" applyAlignment="1">
      <alignment horizontal="center" vertical="center" wrapText="1"/>
    </xf>
    <xf numFmtId="0" fontId="5" fillId="0" borderId="8" xfId="0" applyFont="1" applyBorder="1" applyAlignment="1">
      <alignment horizontal="center" vertical="center" wrapText="1"/>
    </xf>
    <xf numFmtId="0" fontId="8" fillId="0" borderId="8" xfId="0" applyFont="1" applyBorder="1" applyAlignment="1">
      <alignment horizontal="center" vertical="center" wrapText="1"/>
    </xf>
    <xf numFmtId="0" fontId="2" fillId="0" borderId="13" xfId="0" applyFont="1" applyBorder="1" applyAlignment="1">
      <alignment horizontal="center" vertical="center" wrapText="1"/>
    </xf>
    <xf numFmtId="0" fontId="3" fillId="0" borderId="6" xfId="0" applyFont="1" applyBorder="1" applyAlignment="1">
      <alignment horizontal="center" vertical="center" wrapText="1"/>
    </xf>
    <xf numFmtId="0" fontId="2" fillId="2" borderId="11" xfId="0" applyFont="1" applyFill="1" applyBorder="1" applyAlignment="1">
      <alignment vertical="center" wrapText="1"/>
    </xf>
    <xf numFmtId="0" fontId="2" fillId="2" borderId="2" xfId="0" applyFont="1" applyFill="1" applyBorder="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7150</xdr:rowOff>
    </xdr:from>
    <xdr:to>
      <xdr:col>15</xdr:col>
      <xdr:colOff>510551</xdr:colOff>
      <xdr:row>26</xdr:row>
      <xdr:rowOff>4543</xdr:rowOff>
    </xdr:to>
    <xdr:pic>
      <xdr:nvPicPr>
        <xdr:cNvPr id="2" name="図 1">
          <a:extLst>
            <a:ext uri="{FF2B5EF4-FFF2-40B4-BE49-F238E27FC236}">
              <a16:creationId xmlns:a16="http://schemas.microsoft.com/office/drawing/2014/main" id="{548A77C8-F01A-AD06-C861-F83853617EC6}"/>
            </a:ext>
          </a:extLst>
        </xdr:cNvPr>
        <xdr:cNvPicPr>
          <a:picLocks noChangeAspect="1"/>
        </xdr:cNvPicPr>
      </xdr:nvPicPr>
      <xdr:blipFill>
        <a:blip xmlns:r="http://schemas.openxmlformats.org/officeDocument/2006/relationships" r:embed="rId1"/>
        <a:stretch>
          <a:fillRect/>
        </a:stretch>
      </xdr:blipFill>
      <xdr:spPr>
        <a:xfrm>
          <a:off x="0" y="489750"/>
          <a:ext cx="10794376" cy="5788593"/>
        </a:xfrm>
        <a:prstGeom prst="rect">
          <a:avLst/>
        </a:prstGeom>
      </xdr:spPr>
    </xdr:pic>
    <xdr:clientData/>
  </xdr:twoCellAnchor>
  <xdr:twoCellAnchor editAs="oneCell">
    <xdr:from>
      <xdr:col>0</xdr:col>
      <xdr:colOff>0</xdr:colOff>
      <xdr:row>30</xdr:row>
      <xdr:rowOff>0</xdr:rowOff>
    </xdr:from>
    <xdr:to>
      <xdr:col>15</xdr:col>
      <xdr:colOff>512575</xdr:colOff>
      <xdr:row>53</xdr:row>
      <xdr:rowOff>240906</xdr:rowOff>
    </xdr:to>
    <xdr:pic>
      <xdr:nvPicPr>
        <xdr:cNvPr id="3" name="図 2">
          <a:extLst>
            <a:ext uri="{FF2B5EF4-FFF2-40B4-BE49-F238E27FC236}">
              <a16:creationId xmlns:a16="http://schemas.microsoft.com/office/drawing/2014/main" id="{81506867-F0CA-8B9C-5E85-70169741E93F}"/>
            </a:ext>
          </a:extLst>
        </xdr:cNvPr>
        <xdr:cNvPicPr>
          <a:picLocks noChangeAspect="1"/>
        </xdr:cNvPicPr>
      </xdr:nvPicPr>
      <xdr:blipFill>
        <a:blip xmlns:r="http://schemas.openxmlformats.org/officeDocument/2006/relationships" r:embed="rId2"/>
        <a:stretch>
          <a:fillRect/>
        </a:stretch>
      </xdr:blipFill>
      <xdr:spPr>
        <a:xfrm>
          <a:off x="0" y="6756400"/>
          <a:ext cx="10796400" cy="57844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9525</xdr:rowOff>
    </xdr:from>
    <xdr:to>
      <xdr:col>11</xdr:col>
      <xdr:colOff>301040</xdr:colOff>
      <xdr:row>19</xdr:row>
      <xdr:rowOff>175581</xdr:rowOff>
    </xdr:to>
    <xdr:pic>
      <xdr:nvPicPr>
        <xdr:cNvPr id="2" name="図 1">
          <a:extLst>
            <a:ext uri="{FF2B5EF4-FFF2-40B4-BE49-F238E27FC236}">
              <a16:creationId xmlns:a16="http://schemas.microsoft.com/office/drawing/2014/main" id="{CBD69391-03FA-AD85-6C36-F8FD0093D8A2}"/>
            </a:ext>
          </a:extLst>
        </xdr:cNvPr>
        <xdr:cNvPicPr>
          <a:picLocks noChangeAspect="1"/>
        </xdr:cNvPicPr>
      </xdr:nvPicPr>
      <xdr:blipFill>
        <a:blip xmlns:r="http://schemas.openxmlformats.org/officeDocument/2006/relationships" r:embed="rId1"/>
        <a:stretch>
          <a:fillRect/>
        </a:stretch>
      </xdr:blipFill>
      <xdr:spPr>
        <a:xfrm>
          <a:off x="0" y="492125"/>
          <a:ext cx="7844840" cy="4268156"/>
        </a:xfrm>
        <a:prstGeom prst="rect">
          <a:avLst/>
        </a:prstGeom>
      </xdr:spPr>
    </xdr:pic>
    <xdr:clientData/>
  </xdr:twoCellAnchor>
  <xdr:twoCellAnchor>
    <xdr:from>
      <xdr:col>0</xdr:col>
      <xdr:colOff>476250</xdr:colOff>
      <xdr:row>11</xdr:row>
      <xdr:rowOff>15875</xdr:rowOff>
    </xdr:from>
    <xdr:to>
      <xdr:col>9</xdr:col>
      <xdr:colOff>209550</xdr:colOff>
      <xdr:row>14</xdr:row>
      <xdr:rowOff>31750</xdr:rowOff>
    </xdr:to>
    <xdr:sp macro="" textlink="">
      <xdr:nvSpPr>
        <xdr:cNvPr id="3" name="正方形/長方形 2">
          <a:extLst>
            <a:ext uri="{FF2B5EF4-FFF2-40B4-BE49-F238E27FC236}">
              <a16:creationId xmlns:a16="http://schemas.microsoft.com/office/drawing/2014/main" id="{3FF6FEFD-00EF-EC40-E954-072118242066}"/>
            </a:ext>
          </a:extLst>
        </xdr:cNvPr>
        <xdr:cNvSpPr/>
      </xdr:nvSpPr>
      <xdr:spPr>
        <a:xfrm>
          <a:off x="476250" y="2670175"/>
          <a:ext cx="5905500" cy="7397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hatgpt.com/share/6759428d-5b80-800d-90e3-2bf8b87bf4dc"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0296D-2CC1-4A61-9582-F198E0AEA7C8}">
  <sheetPr>
    <tabColor rgb="FFFFFF00"/>
  </sheetPr>
  <dimension ref="A1:K66"/>
  <sheetViews>
    <sheetView tabSelected="1" workbookViewId="0">
      <pane ySplit="1" topLeftCell="A2" activePane="bottomLeft" state="frozen"/>
      <selection pane="bottomLeft"/>
    </sheetView>
  </sheetViews>
  <sheetFormatPr defaultRowHeight="18.75"/>
  <cols>
    <col min="1" max="1" width="8.625" customWidth="1"/>
    <col min="2" max="2" width="4.5" customWidth="1"/>
    <col min="3" max="3" width="8.5" customWidth="1"/>
    <col min="4" max="4" width="16.75" customWidth="1"/>
    <col min="5" max="5" width="31.625" customWidth="1"/>
    <col min="6" max="6" width="7.5" customWidth="1"/>
    <col min="7" max="7" width="9.375" customWidth="1"/>
    <col min="8" max="8" width="22.125" customWidth="1"/>
    <col min="9" max="9" width="33.875" customWidth="1"/>
    <col min="10" max="10" width="9.375" customWidth="1"/>
    <col min="11" max="11" width="38.5" customWidth="1"/>
  </cols>
  <sheetData>
    <row r="1" spans="1:11">
      <c r="B1" s="33" t="s">
        <v>31</v>
      </c>
      <c r="C1" s="59" t="s">
        <v>34</v>
      </c>
      <c r="D1" s="60"/>
      <c r="E1" s="2" t="s">
        <v>35</v>
      </c>
      <c r="F1" s="5" t="s">
        <v>32</v>
      </c>
      <c r="G1" s="5" t="s">
        <v>33</v>
      </c>
      <c r="H1" s="35" t="s">
        <v>557</v>
      </c>
      <c r="I1" s="24" t="s">
        <v>550</v>
      </c>
      <c r="J1" s="24" t="s">
        <v>551</v>
      </c>
    </row>
    <row r="2" spans="1:11" ht="38.25">
      <c r="A2" s="29" t="s">
        <v>555</v>
      </c>
      <c r="B2" s="34">
        <v>1</v>
      </c>
      <c r="C2" s="52" t="s">
        <v>36</v>
      </c>
      <c r="D2" s="3" t="s">
        <v>37</v>
      </c>
      <c r="E2" s="3" t="s">
        <v>38</v>
      </c>
      <c r="F2" s="6" t="s">
        <v>116</v>
      </c>
      <c r="G2" s="6" t="s">
        <v>237</v>
      </c>
      <c r="H2" s="6"/>
      <c r="I2" s="6"/>
      <c r="J2" s="6"/>
    </row>
    <row r="3" spans="1:11" ht="25.5">
      <c r="A3" s="27"/>
      <c r="B3" s="34">
        <v>2</v>
      </c>
      <c r="C3" s="53"/>
      <c r="D3" s="3" t="s">
        <v>39</v>
      </c>
      <c r="E3" s="3" t="s">
        <v>40</v>
      </c>
      <c r="F3" s="6" t="s">
        <v>116</v>
      </c>
      <c r="G3" s="6" t="s">
        <v>237</v>
      </c>
      <c r="H3" s="6"/>
      <c r="I3" s="6"/>
      <c r="J3" s="6"/>
    </row>
    <row r="4" spans="1:11" ht="25.5">
      <c r="A4" s="27"/>
      <c r="B4" s="34">
        <v>3</v>
      </c>
      <c r="C4" s="54"/>
      <c r="D4" s="3" t="s">
        <v>41</v>
      </c>
      <c r="E4" s="3" t="s">
        <v>42</v>
      </c>
      <c r="F4" s="6" t="s">
        <v>116</v>
      </c>
      <c r="G4" s="6" t="s">
        <v>237</v>
      </c>
      <c r="H4" s="6"/>
      <c r="I4" s="6"/>
      <c r="J4" s="6"/>
    </row>
    <row r="5" spans="1:11" ht="48">
      <c r="A5" s="27"/>
      <c r="B5" s="34">
        <v>4</v>
      </c>
      <c r="C5" s="55" t="s">
        <v>117</v>
      </c>
      <c r="D5" s="3" t="s">
        <v>43</v>
      </c>
      <c r="E5" s="13" t="s">
        <v>44</v>
      </c>
      <c r="F5" s="6" t="s">
        <v>118</v>
      </c>
      <c r="G5" s="3"/>
      <c r="H5" s="3"/>
      <c r="I5" s="6" t="s">
        <v>552</v>
      </c>
      <c r="J5" s="6" t="s">
        <v>615</v>
      </c>
    </row>
    <row r="6" spans="1:11" ht="108.75">
      <c r="A6" s="27"/>
      <c r="B6" s="34">
        <v>5</v>
      </c>
      <c r="C6" s="53"/>
      <c r="D6" s="3" t="s">
        <v>45</v>
      </c>
      <c r="E6" s="13" t="s">
        <v>46</v>
      </c>
      <c r="F6" s="6" t="s">
        <v>118</v>
      </c>
      <c r="G6" s="3"/>
      <c r="H6" s="3"/>
      <c r="I6" s="25" t="s">
        <v>554</v>
      </c>
      <c r="J6" s="6" t="s">
        <v>615</v>
      </c>
      <c r="K6" s="26" t="s">
        <v>553</v>
      </c>
    </row>
    <row r="7" spans="1:11" ht="25.5">
      <c r="A7" s="27"/>
      <c r="B7" s="34">
        <v>6</v>
      </c>
      <c r="C7" s="53"/>
      <c r="D7" s="3" t="s">
        <v>47</v>
      </c>
      <c r="E7" s="13" t="s">
        <v>48</v>
      </c>
      <c r="F7" s="6" t="s">
        <v>118</v>
      </c>
      <c r="G7" s="3"/>
      <c r="H7" s="3"/>
      <c r="I7" s="3"/>
      <c r="J7" s="3"/>
    </row>
    <row r="8" spans="1:11" ht="38.25">
      <c r="A8" s="27"/>
      <c r="B8" s="34">
        <v>7</v>
      </c>
      <c r="C8" s="54"/>
      <c r="D8" s="3" t="s">
        <v>49</v>
      </c>
      <c r="E8" s="13" t="s">
        <v>50</v>
      </c>
      <c r="F8" s="6" t="s">
        <v>118</v>
      </c>
      <c r="G8" s="3"/>
      <c r="H8" s="3"/>
      <c r="I8" s="3"/>
      <c r="J8" s="3"/>
    </row>
    <row r="9" spans="1:11" ht="25.5">
      <c r="A9" s="27"/>
      <c r="B9" s="34">
        <v>8</v>
      </c>
      <c r="C9" s="52" t="s">
        <v>51</v>
      </c>
      <c r="D9" s="3" t="s">
        <v>52</v>
      </c>
      <c r="E9" s="3" t="s">
        <v>53</v>
      </c>
      <c r="F9" s="6" t="s">
        <v>116</v>
      </c>
      <c r="G9" s="6" t="s">
        <v>237</v>
      </c>
      <c r="H9" s="6"/>
      <c r="I9" s="6"/>
      <c r="J9" s="6"/>
    </row>
    <row r="10" spans="1:11" ht="38.25">
      <c r="A10" s="27"/>
      <c r="B10" s="34">
        <v>9</v>
      </c>
      <c r="C10" s="53"/>
      <c r="D10" s="3" t="s">
        <v>54</v>
      </c>
      <c r="E10" s="3" t="s">
        <v>55</v>
      </c>
      <c r="F10" s="6" t="s">
        <v>116</v>
      </c>
      <c r="G10" s="6" t="s">
        <v>237</v>
      </c>
      <c r="H10" s="6"/>
      <c r="I10" s="6"/>
      <c r="J10" s="6"/>
    </row>
    <row r="11" spans="1:11" ht="38.25">
      <c r="A11" s="27"/>
      <c r="B11" s="34">
        <v>10</v>
      </c>
      <c r="C11" s="53"/>
      <c r="D11" s="3" t="s">
        <v>56</v>
      </c>
      <c r="E11" s="23" t="s">
        <v>57</v>
      </c>
      <c r="F11" s="6" t="s">
        <v>118</v>
      </c>
      <c r="G11" s="6" t="s">
        <v>237</v>
      </c>
      <c r="H11" s="6"/>
      <c r="I11" s="6"/>
      <c r="J11" s="6"/>
    </row>
    <row r="12" spans="1:11" ht="63.75">
      <c r="A12" s="27"/>
      <c r="B12" s="34">
        <v>11</v>
      </c>
      <c r="C12" s="53"/>
      <c r="D12" s="3" t="s">
        <v>58</v>
      </c>
      <c r="E12" s="23" t="s">
        <v>59</v>
      </c>
      <c r="F12" s="6" t="s">
        <v>118</v>
      </c>
      <c r="G12" s="6" t="s">
        <v>237</v>
      </c>
      <c r="H12" s="6"/>
      <c r="I12" s="6"/>
      <c r="J12" s="6"/>
    </row>
    <row r="13" spans="1:11" ht="25.5">
      <c r="A13" s="27"/>
      <c r="B13" s="34">
        <v>12</v>
      </c>
      <c r="C13" s="54"/>
      <c r="D13" s="3" t="s">
        <v>60</v>
      </c>
      <c r="E13" s="23" t="s">
        <v>61</v>
      </c>
      <c r="F13" s="6" t="s">
        <v>118</v>
      </c>
      <c r="G13" s="6" t="s">
        <v>237</v>
      </c>
      <c r="H13" s="6"/>
      <c r="I13" s="6"/>
      <c r="J13" s="6"/>
    </row>
    <row r="14" spans="1:11" ht="51">
      <c r="A14" s="27"/>
      <c r="B14" s="34">
        <v>13</v>
      </c>
      <c r="C14" s="52" t="s">
        <v>62</v>
      </c>
      <c r="D14" s="3" t="s">
        <v>63</v>
      </c>
      <c r="E14" s="3" t="s">
        <v>64</v>
      </c>
      <c r="F14" s="6" t="s">
        <v>116</v>
      </c>
      <c r="G14" s="6" t="s">
        <v>237</v>
      </c>
      <c r="H14" s="6"/>
      <c r="I14" s="6"/>
      <c r="J14" s="6"/>
    </row>
    <row r="15" spans="1:11">
      <c r="A15" s="27"/>
      <c r="B15" s="34">
        <v>14</v>
      </c>
      <c r="C15" s="53"/>
      <c r="D15" s="3" t="s">
        <v>65</v>
      </c>
      <c r="E15" s="3" t="s">
        <v>66</v>
      </c>
      <c r="F15" s="6" t="s">
        <v>116</v>
      </c>
      <c r="G15" s="6" t="s">
        <v>237</v>
      </c>
      <c r="H15" s="6"/>
      <c r="I15" s="6"/>
      <c r="J15" s="6"/>
    </row>
    <row r="16" spans="1:11">
      <c r="A16" s="27"/>
      <c r="B16" s="34">
        <v>15</v>
      </c>
      <c r="C16" s="54"/>
      <c r="D16" s="3" t="s">
        <v>67</v>
      </c>
      <c r="E16" s="3" t="s">
        <v>68</v>
      </c>
      <c r="F16" s="6" t="s">
        <v>116</v>
      </c>
      <c r="G16" s="6" t="s">
        <v>237</v>
      </c>
      <c r="H16" s="6"/>
      <c r="I16" s="6"/>
      <c r="J16" s="6"/>
    </row>
    <row r="17" spans="1:11" ht="38.25">
      <c r="A17" s="27"/>
      <c r="B17" s="34">
        <v>16</v>
      </c>
      <c r="C17" s="32" t="s">
        <v>69</v>
      </c>
      <c r="D17" s="3" t="s">
        <v>70</v>
      </c>
      <c r="E17" s="13" t="s">
        <v>71</v>
      </c>
      <c r="F17" s="6" t="s">
        <v>118</v>
      </c>
      <c r="G17" s="3"/>
      <c r="H17" s="3"/>
      <c r="I17" s="3"/>
      <c r="J17" s="3"/>
    </row>
    <row r="18" spans="1:11" ht="25.5">
      <c r="A18" s="27"/>
      <c r="B18" s="34">
        <v>17</v>
      </c>
      <c r="C18" s="52" t="s">
        <v>72</v>
      </c>
      <c r="D18" s="3" t="s">
        <v>73</v>
      </c>
      <c r="E18" s="13" t="s">
        <v>44</v>
      </c>
      <c r="F18" s="6" t="s">
        <v>118</v>
      </c>
      <c r="G18" s="3"/>
      <c r="H18" s="3"/>
      <c r="I18" s="3"/>
      <c r="J18" s="3"/>
    </row>
    <row r="19" spans="1:11" ht="25.5">
      <c r="A19" s="27"/>
      <c r="B19" s="34">
        <v>18</v>
      </c>
      <c r="C19" s="53"/>
      <c r="D19" s="3" t="s">
        <v>74</v>
      </c>
      <c r="E19" s="13" t="s">
        <v>75</v>
      </c>
      <c r="F19" s="6" t="s">
        <v>118</v>
      </c>
      <c r="G19" s="3"/>
      <c r="H19" s="3"/>
      <c r="I19" s="3"/>
      <c r="J19" s="3"/>
    </row>
    <row r="20" spans="1:11" ht="25.5">
      <c r="A20" s="27"/>
      <c r="B20" s="34">
        <v>19</v>
      </c>
      <c r="C20" s="53"/>
      <c r="D20" s="3" t="s">
        <v>76</v>
      </c>
      <c r="E20" s="13" t="s">
        <v>77</v>
      </c>
      <c r="F20" s="6" t="s">
        <v>118</v>
      </c>
      <c r="G20" s="3"/>
      <c r="H20" s="3"/>
      <c r="I20" s="3"/>
      <c r="J20" s="3"/>
    </row>
    <row r="21" spans="1:11" ht="25.5">
      <c r="A21" s="27"/>
      <c r="B21" s="34">
        <v>20</v>
      </c>
      <c r="C21" s="53"/>
      <c r="D21" s="3" t="s">
        <v>78</v>
      </c>
      <c r="E21" s="3" t="s">
        <v>79</v>
      </c>
      <c r="F21" s="6" t="s">
        <v>119</v>
      </c>
      <c r="G21" s="6" t="s">
        <v>237</v>
      </c>
      <c r="H21" s="6"/>
      <c r="I21" s="6"/>
      <c r="J21" s="6"/>
    </row>
    <row r="22" spans="1:11" ht="25.5">
      <c r="A22" s="27"/>
      <c r="B22" s="34">
        <v>21</v>
      </c>
      <c r="C22" s="53"/>
      <c r="D22" s="3" t="s">
        <v>80</v>
      </c>
      <c r="E22" s="3" t="s">
        <v>81</v>
      </c>
      <c r="F22" s="6" t="s">
        <v>119</v>
      </c>
      <c r="G22" s="6" t="s">
        <v>237</v>
      </c>
      <c r="H22" s="6"/>
      <c r="I22" s="6"/>
      <c r="J22" s="6"/>
    </row>
    <row r="23" spans="1:11" ht="25.5">
      <c r="A23" s="27"/>
      <c r="B23" s="34">
        <v>22</v>
      </c>
      <c r="C23" s="53"/>
      <c r="D23" s="3" t="s">
        <v>82</v>
      </c>
      <c r="E23" s="3" t="s">
        <v>83</v>
      </c>
      <c r="F23" s="6" t="s">
        <v>116</v>
      </c>
      <c r="G23" s="6" t="s">
        <v>237</v>
      </c>
      <c r="H23" s="6"/>
      <c r="I23" s="6" t="s">
        <v>558</v>
      </c>
      <c r="J23" s="6" t="s">
        <v>568</v>
      </c>
      <c r="K23" s="22"/>
    </row>
    <row r="24" spans="1:11" ht="25.5">
      <c r="A24" s="27"/>
      <c r="B24" s="34">
        <v>23</v>
      </c>
      <c r="C24" s="54"/>
      <c r="D24" s="3" t="s">
        <v>84</v>
      </c>
      <c r="E24" s="3" t="s">
        <v>85</v>
      </c>
      <c r="F24" s="6" t="s">
        <v>116</v>
      </c>
      <c r="G24" s="6" t="s">
        <v>237</v>
      </c>
      <c r="H24" s="6"/>
      <c r="I24" s="6"/>
      <c r="J24" s="6"/>
    </row>
    <row r="25" spans="1:11" ht="36">
      <c r="A25" s="27"/>
      <c r="B25" s="34">
        <v>24</v>
      </c>
      <c r="C25" s="52" t="s">
        <v>86</v>
      </c>
      <c r="D25" s="3" t="s">
        <v>87</v>
      </c>
      <c r="E25" s="3" t="s">
        <v>88</v>
      </c>
      <c r="F25" s="6" t="s">
        <v>119</v>
      </c>
      <c r="G25" s="6" t="s">
        <v>237</v>
      </c>
      <c r="H25" s="6" t="s">
        <v>564</v>
      </c>
      <c r="I25" s="6"/>
      <c r="J25" s="6"/>
    </row>
    <row r="26" spans="1:11" ht="60">
      <c r="A26" s="27"/>
      <c r="B26" s="34">
        <v>25</v>
      </c>
      <c r="C26" s="53"/>
      <c r="D26" s="3" t="s">
        <v>89</v>
      </c>
      <c r="E26" s="3" t="s">
        <v>90</v>
      </c>
      <c r="F26" s="6" t="s">
        <v>119</v>
      </c>
      <c r="G26" s="6" t="s">
        <v>237</v>
      </c>
      <c r="H26" s="6" t="s">
        <v>565</v>
      </c>
      <c r="I26" s="6" t="s">
        <v>566</v>
      </c>
      <c r="J26" s="6" t="s">
        <v>567</v>
      </c>
      <c r="K26" s="21"/>
    </row>
    <row r="27" spans="1:11" ht="60">
      <c r="A27" s="27"/>
      <c r="B27" s="34">
        <v>26</v>
      </c>
      <c r="C27" s="53"/>
      <c r="D27" s="3" t="s">
        <v>91</v>
      </c>
      <c r="E27" s="3" t="s">
        <v>92</v>
      </c>
      <c r="F27" s="6" t="s">
        <v>119</v>
      </c>
      <c r="G27" s="6" t="s">
        <v>237</v>
      </c>
      <c r="H27" s="6"/>
      <c r="I27" s="6" t="s">
        <v>569</v>
      </c>
      <c r="J27" s="6" t="s">
        <v>567</v>
      </c>
      <c r="K27" s="21"/>
    </row>
    <row r="28" spans="1:11" ht="51">
      <c r="A28" s="27"/>
      <c r="B28" s="34">
        <v>27</v>
      </c>
      <c r="C28" s="54"/>
      <c r="D28" s="3" t="s">
        <v>93</v>
      </c>
      <c r="E28" s="3" t="s">
        <v>94</v>
      </c>
      <c r="F28" s="7" t="s">
        <v>119</v>
      </c>
      <c r="G28" s="6" t="s">
        <v>237</v>
      </c>
      <c r="H28" s="6" t="s">
        <v>570</v>
      </c>
      <c r="I28" s="6"/>
      <c r="J28" s="6"/>
    </row>
    <row r="29" spans="1:11" ht="36">
      <c r="A29" s="48"/>
      <c r="B29" s="58">
        <v>28</v>
      </c>
      <c r="C29" s="30" t="s">
        <v>95</v>
      </c>
      <c r="D29" s="49" t="s">
        <v>95</v>
      </c>
      <c r="E29" s="49" t="s">
        <v>97</v>
      </c>
      <c r="F29" s="51" t="s">
        <v>119</v>
      </c>
      <c r="G29" s="49" t="s">
        <v>237</v>
      </c>
      <c r="H29" s="49"/>
      <c r="I29" s="6" t="s">
        <v>571</v>
      </c>
      <c r="J29" s="51" t="s">
        <v>568</v>
      </c>
      <c r="K29" s="21"/>
    </row>
    <row r="30" spans="1:11" ht="84">
      <c r="A30" s="48"/>
      <c r="B30" s="58"/>
      <c r="C30" s="31" t="s">
        <v>96</v>
      </c>
      <c r="D30" s="50"/>
      <c r="E30" s="50"/>
      <c r="F30" s="50"/>
      <c r="G30" s="50"/>
      <c r="H30" s="50"/>
      <c r="I30" s="6" t="s">
        <v>607</v>
      </c>
      <c r="J30" s="50"/>
      <c r="K30" s="21"/>
    </row>
    <row r="31" spans="1:11" ht="25.5">
      <c r="A31" s="27"/>
      <c r="B31" s="34">
        <v>29</v>
      </c>
      <c r="C31" s="52" t="s">
        <v>98</v>
      </c>
      <c r="D31" s="3" t="s">
        <v>99</v>
      </c>
      <c r="E31" s="3" t="s">
        <v>100</v>
      </c>
      <c r="F31" s="6" t="s">
        <v>116</v>
      </c>
      <c r="G31" s="6" t="s">
        <v>237</v>
      </c>
      <c r="H31" s="6"/>
      <c r="I31" s="6"/>
      <c r="J31" s="6"/>
    </row>
    <row r="32" spans="1:11" ht="25.5">
      <c r="A32" s="27"/>
      <c r="B32" s="34">
        <v>30</v>
      </c>
      <c r="C32" s="53"/>
      <c r="D32" s="3" t="s">
        <v>101</v>
      </c>
      <c r="E32" s="3" t="s">
        <v>102</v>
      </c>
      <c r="F32" s="6" t="s">
        <v>116</v>
      </c>
      <c r="G32" s="6" t="s">
        <v>237</v>
      </c>
      <c r="H32" s="6"/>
      <c r="I32" s="6"/>
      <c r="J32" s="6"/>
    </row>
    <row r="33" spans="1:11" ht="25.5">
      <c r="A33" s="27"/>
      <c r="B33" s="34">
        <v>31</v>
      </c>
      <c r="C33" s="53"/>
      <c r="D33" s="3" t="s">
        <v>103</v>
      </c>
      <c r="E33" s="3" t="s">
        <v>104</v>
      </c>
      <c r="F33" s="6" t="s">
        <v>116</v>
      </c>
      <c r="G33" s="6" t="s">
        <v>237</v>
      </c>
      <c r="H33" s="6"/>
      <c r="I33" s="6"/>
      <c r="J33" s="6"/>
    </row>
    <row r="34" spans="1:11" ht="25.5">
      <c r="A34" s="27"/>
      <c r="B34" s="34">
        <v>32</v>
      </c>
      <c r="C34" s="53"/>
      <c r="D34" s="3" t="s">
        <v>105</v>
      </c>
      <c r="E34" s="3" t="s">
        <v>106</v>
      </c>
      <c r="F34" s="6" t="s">
        <v>116</v>
      </c>
      <c r="G34" s="6" t="s">
        <v>237</v>
      </c>
      <c r="H34" s="6"/>
      <c r="I34" s="6"/>
      <c r="J34" s="6"/>
    </row>
    <row r="35" spans="1:11" ht="25.5">
      <c r="A35" s="27"/>
      <c r="B35" s="34">
        <v>33</v>
      </c>
      <c r="C35" s="53"/>
      <c r="D35" s="3" t="s">
        <v>107</v>
      </c>
      <c r="E35" s="3" t="s">
        <v>108</v>
      </c>
      <c r="F35" s="6" t="s">
        <v>116</v>
      </c>
      <c r="G35" s="6" t="s">
        <v>237</v>
      </c>
      <c r="H35" s="6"/>
      <c r="I35" s="6"/>
      <c r="J35" s="6"/>
    </row>
    <row r="36" spans="1:11" ht="25.5">
      <c r="A36" s="27"/>
      <c r="B36" s="34">
        <v>34</v>
      </c>
      <c r="C36" s="54"/>
      <c r="D36" s="3" t="s">
        <v>109</v>
      </c>
      <c r="E36" s="3" t="s">
        <v>110</v>
      </c>
      <c r="F36" s="6" t="s">
        <v>116</v>
      </c>
      <c r="G36" s="6" t="s">
        <v>237</v>
      </c>
      <c r="H36" s="6"/>
      <c r="I36" s="6"/>
      <c r="J36" s="6"/>
    </row>
    <row r="37" spans="1:11" ht="26.1" customHeight="1">
      <c r="A37" s="48"/>
      <c r="B37" s="58">
        <v>35</v>
      </c>
      <c r="C37" s="56" t="s">
        <v>120</v>
      </c>
      <c r="D37" s="49" t="s">
        <v>111</v>
      </c>
      <c r="E37" s="49" t="s">
        <v>112</v>
      </c>
      <c r="F37" s="49" t="s">
        <v>115</v>
      </c>
      <c r="G37" s="49" t="s">
        <v>237</v>
      </c>
      <c r="H37" s="49"/>
      <c r="I37" s="49"/>
      <c r="J37" s="49"/>
    </row>
    <row r="38" spans="1:11">
      <c r="A38" s="48"/>
      <c r="B38" s="58"/>
      <c r="C38" s="53"/>
      <c r="D38" s="50"/>
      <c r="E38" s="50"/>
      <c r="F38" s="50"/>
      <c r="G38" s="50"/>
      <c r="H38" s="50"/>
      <c r="I38" s="50"/>
      <c r="J38" s="50"/>
    </row>
    <row r="39" spans="1:11" ht="26.1" customHeight="1">
      <c r="A39" s="27"/>
      <c r="B39" s="34">
        <v>36</v>
      </c>
      <c r="C39" s="57"/>
      <c r="D39" s="3" t="s">
        <v>113</v>
      </c>
      <c r="E39" s="3" t="s">
        <v>114</v>
      </c>
      <c r="F39" s="6" t="s">
        <v>116</v>
      </c>
      <c r="G39" s="6" t="s">
        <v>237</v>
      </c>
      <c r="H39" s="6"/>
      <c r="I39" s="6"/>
      <c r="J39" s="6"/>
    </row>
    <row r="40" spans="1:11" ht="25.5">
      <c r="A40" s="29" t="s">
        <v>556</v>
      </c>
      <c r="B40" s="34">
        <v>1</v>
      </c>
      <c r="C40" s="52" t="s">
        <v>51</v>
      </c>
      <c r="D40" s="3" t="s">
        <v>52</v>
      </c>
      <c r="E40" s="3" t="s">
        <v>53</v>
      </c>
      <c r="F40" s="6" t="s">
        <v>116</v>
      </c>
      <c r="G40" s="6" t="s">
        <v>237</v>
      </c>
      <c r="H40" s="6"/>
      <c r="I40" s="6"/>
      <c r="J40" s="6"/>
    </row>
    <row r="41" spans="1:11" ht="38.25">
      <c r="A41" s="27"/>
      <c r="B41" s="34">
        <v>2</v>
      </c>
      <c r="C41" s="53"/>
      <c r="D41" s="3" t="s">
        <v>54</v>
      </c>
      <c r="E41" s="3" t="s">
        <v>55</v>
      </c>
      <c r="F41" s="6" t="s">
        <v>116</v>
      </c>
      <c r="G41" s="6" t="s">
        <v>237</v>
      </c>
      <c r="H41" s="6"/>
      <c r="I41" s="6"/>
      <c r="J41" s="6"/>
    </row>
    <row r="42" spans="1:11">
      <c r="A42" s="27"/>
      <c r="B42" s="34">
        <v>3</v>
      </c>
      <c r="C42" s="54"/>
      <c r="D42" s="3" t="s">
        <v>67</v>
      </c>
      <c r="E42" s="3" t="s">
        <v>68</v>
      </c>
      <c r="F42" s="6" t="s">
        <v>116</v>
      </c>
      <c r="G42" s="6" t="s">
        <v>237</v>
      </c>
      <c r="H42" s="6"/>
      <c r="I42" s="6"/>
      <c r="J42" s="6"/>
    </row>
    <row r="43" spans="1:11">
      <c r="A43" s="27"/>
      <c r="B43" s="34">
        <v>4</v>
      </c>
      <c r="C43" s="52" t="s">
        <v>121</v>
      </c>
      <c r="D43" s="3" t="s">
        <v>91</v>
      </c>
      <c r="E43" s="3" t="s">
        <v>122</v>
      </c>
      <c r="F43" s="6" t="s">
        <v>116</v>
      </c>
      <c r="G43" s="6" t="s">
        <v>237</v>
      </c>
      <c r="H43" s="6"/>
      <c r="I43" s="6"/>
      <c r="J43" s="6"/>
    </row>
    <row r="44" spans="1:11" ht="25.5">
      <c r="A44" s="27"/>
      <c r="B44" s="34">
        <v>5</v>
      </c>
      <c r="C44" s="53"/>
      <c r="D44" s="3" t="s">
        <v>89</v>
      </c>
      <c r="E44" s="3" t="s">
        <v>123</v>
      </c>
      <c r="F44" s="6" t="s">
        <v>116</v>
      </c>
      <c r="G44" s="6" t="s">
        <v>237</v>
      </c>
      <c r="H44" s="6"/>
      <c r="I44" s="6"/>
      <c r="J44" s="6"/>
    </row>
    <row r="45" spans="1:11" ht="51">
      <c r="A45" s="27"/>
      <c r="B45" s="34">
        <v>6</v>
      </c>
      <c r="C45" s="53"/>
      <c r="D45" s="3" t="s">
        <v>93</v>
      </c>
      <c r="E45" s="3" t="s">
        <v>124</v>
      </c>
      <c r="F45" s="6" t="s">
        <v>116</v>
      </c>
      <c r="G45" s="20" t="s">
        <v>237</v>
      </c>
      <c r="H45" s="20"/>
      <c r="I45" s="20"/>
      <c r="J45" s="20"/>
    </row>
    <row r="46" spans="1:11" ht="48">
      <c r="A46" s="27"/>
      <c r="B46" s="34">
        <v>7</v>
      </c>
      <c r="C46" s="53"/>
      <c r="D46" s="3" t="s">
        <v>125</v>
      </c>
      <c r="E46" s="3" t="s">
        <v>126</v>
      </c>
      <c r="F46" s="6" t="s">
        <v>116</v>
      </c>
      <c r="G46" s="20" t="s">
        <v>237</v>
      </c>
      <c r="H46" s="20"/>
      <c r="I46" s="20" t="s">
        <v>610</v>
      </c>
      <c r="J46" s="20" t="s">
        <v>568</v>
      </c>
      <c r="K46" s="21"/>
    </row>
    <row r="47" spans="1:11">
      <c r="A47" s="27"/>
      <c r="B47" s="34">
        <v>8</v>
      </c>
      <c r="C47" s="53"/>
      <c r="D47" s="3" t="s">
        <v>127</v>
      </c>
      <c r="E47" s="3" t="s">
        <v>128</v>
      </c>
      <c r="F47" s="6" t="s">
        <v>116</v>
      </c>
      <c r="G47" s="20" t="s">
        <v>237</v>
      </c>
      <c r="H47" s="20"/>
      <c r="I47" s="20"/>
      <c r="J47" s="20"/>
      <c r="K47" s="21"/>
    </row>
    <row r="48" spans="1:11" ht="74.25">
      <c r="A48" s="27"/>
      <c r="B48" s="34">
        <v>9</v>
      </c>
      <c r="C48" s="53"/>
      <c r="D48" s="3" t="s">
        <v>129</v>
      </c>
      <c r="E48" s="43" t="s">
        <v>616</v>
      </c>
      <c r="F48" s="6" t="s">
        <v>116</v>
      </c>
      <c r="G48" s="20" t="s">
        <v>237</v>
      </c>
      <c r="H48" s="20"/>
      <c r="I48" s="20" t="s">
        <v>611</v>
      </c>
      <c r="J48" s="20" t="s">
        <v>567</v>
      </c>
      <c r="K48" s="22"/>
    </row>
    <row r="49" spans="1:11">
      <c r="A49" s="27"/>
      <c r="B49" s="34">
        <v>10</v>
      </c>
      <c r="C49" s="53"/>
      <c r="D49" s="3" t="s">
        <v>130</v>
      </c>
      <c r="E49" s="3" t="s">
        <v>131</v>
      </c>
      <c r="F49" s="6" t="s">
        <v>116</v>
      </c>
      <c r="G49" s="20" t="s">
        <v>237</v>
      </c>
      <c r="H49" s="20"/>
      <c r="I49" s="20"/>
      <c r="J49" s="20"/>
      <c r="K49" s="22"/>
    </row>
    <row r="50" spans="1:11" ht="24">
      <c r="A50" s="27"/>
      <c r="B50" s="34">
        <v>11</v>
      </c>
      <c r="C50" s="54"/>
      <c r="D50" s="3" t="s">
        <v>132</v>
      </c>
      <c r="E50" s="3" t="s">
        <v>133</v>
      </c>
      <c r="F50" s="6" t="s">
        <v>116</v>
      </c>
      <c r="G50" s="20" t="s">
        <v>237</v>
      </c>
      <c r="H50" s="20" t="s">
        <v>612</v>
      </c>
      <c r="I50" s="20"/>
      <c r="J50" s="20"/>
    </row>
    <row r="51" spans="1:11">
      <c r="A51" s="27"/>
      <c r="B51" s="34">
        <v>12</v>
      </c>
      <c r="C51" s="52" t="s">
        <v>134</v>
      </c>
      <c r="D51" s="3" t="s">
        <v>135</v>
      </c>
      <c r="E51" s="3" t="s">
        <v>136</v>
      </c>
      <c r="F51" s="6" t="s">
        <v>116</v>
      </c>
      <c r="G51" s="20" t="s">
        <v>237</v>
      </c>
      <c r="H51" s="20" t="s">
        <v>613</v>
      </c>
      <c r="I51" s="20"/>
      <c r="J51" s="20"/>
    </row>
    <row r="52" spans="1:11" ht="25.5">
      <c r="A52" s="27"/>
      <c r="B52" s="34">
        <v>13</v>
      </c>
      <c r="C52" s="53"/>
      <c r="D52" s="3" t="s">
        <v>89</v>
      </c>
      <c r="E52" s="3" t="s">
        <v>137</v>
      </c>
      <c r="F52" s="6" t="s">
        <v>119</v>
      </c>
      <c r="G52" s="20" t="s">
        <v>237</v>
      </c>
      <c r="H52" s="20"/>
      <c r="I52" s="20"/>
      <c r="J52" s="20"/>
    </row>
    <row r="53" spans="1:11" ht="38.25">
      <c r="A53" s="27"/>
      <c r="B53" s="34">
        <v>14</v>
      </c>
      <c r="C53" s="54"/>
      <c r="D53" s="3" t="s">
        <v>138</v>
      </c>
      <c r="E53" s="3" t="s">
        <v>139</v>
      </c>
      <c r="F53" s="6" t="s">
        <v>116</v>
      </c>
      <c r="G53" s="20" t="s">
        <v>237</v>
      </c>
      <c r="H53" s="20"/>
      <c r="I53" s="20"/>
      <c r="J53" s="20"/>
    </row>
    <row r="54" spans="1:11">
      <c r="A54" s="27"/>
      <c r="B54" s="34">
        <v>15</v>
      </c>
      <c r="C54" s="52" t="s">
        <v>140</v>
      </c>
      <c r="D54" s="3" t="s">
        <v>141</v>
      </c>
      <c r="E54" s="3" t="s">
        <v>142</v>
      </c>
      <c r="F54" s="6" t="s">
        <v>118</v>
      </c>
      <c r="G54" s="20" t="s">
        <v>237</v>
      </c>
      <c r="H54" s="20"/>
      <c r="I54" s="20"/>
      <c r="J54" s="20"/>
    </row>
    <row r="55" spans="1:11" ht="36">
      <c r="A55" s="27"/>
      <c r="B55" s="34">
        <v>16</v>
      </c>
      <c r="C55" s="53"/>
      <c r="D55" s="3" t="s">
        <v>89</v>
      </c>
      <c r="E55" s="3" t="s">
        <v>143</v>
      </c>
      <c r="F55" s="6" t="s">
        <v>118</v>
      </c>
      <c r="G55" s="20" t="s">
        <v>237</v>
      </c>
      <c r="H55" s="20"/>
      <c r="I55" s="20" t="s">
        <v>614</v>
      </c>
      <c r="J55" s="20" t="s">
        <v>568</v>
      </c>
      <c r="K55" s="22"/>
    </row>
    <row r="56" spans="1:11">
      <c r="A56" s="27"/>
      <c r="B56" s="34">
        <v>17</v>
      </c>
      <c r="C56" s="53"/>
      <c r="D56" s="3" t="s">
        <v>144</v>
      </c>
      <c r="E56" s="3" t="s">
        <v>145</v>
      </c>
      <c r="F56" s="6" t="s">
        <v>118</v>
      </c>
      <c r="G56" s="20" t="s">
        <v>237</v>
      </c>
      <c r="H56" s="20"/>
      <c r="I56" s="20"/>
      <c r="J56" s="20"/>
    </row>
    <row r="57" spans="1:11">
      <c r="A57" s="27"/>
      <c r="B57" s="34">
        <v>18</v>
      </c>
      <c r="C57" s="53"/>
      <c r="D57" s="3" t="s">
        <v>146</v>
      </c>
      <c r="E57" s="3" t="s">
        <v>147</v>
      </c>
      <c r="F57" s="6" t="s">
        <v>118</v>
      </c>
      <c r="G57" s="20" t="s">
        <v>237</v>
      </c>
      <c r="H57" s="20"/>
      <c r="I57" s="20"/>
      <c r="J57" s="20"/>
    </row>
    <row r="58" spans="1:11">
      <c r="A58" s="27"/>
      <c r="B58" s="34">
        <v>19</v>
      </c>
      <c r="C58" s="53"/>
      <c r="D58" s="3" t="s">
        <v>148</v>
      </c>
      <c r="E58" s="3" t="s">
        <v>149</v>
      </c>
      <c r="F58" s="6" t="s">
        <v>118</v>
      </c>
      <c r="G58" s="20" t="s">
        <v>237</v>
      </c>
      <c r="H58" s="20"/>
      <c r="I58" s="20"/>
      <c r="J58" s="20"/>
    </row>
    <row r="59" spans="1:11">
      <c r="A59" s="27"/>
      <c r="B59" s="34">
        <v>20</v>
      </c>
      <c r="C59" s="53"/>
      <c r="D59" s="3" t="s">
        <v>150</v>
      </c>
      <c r="E59" s="3" t="s">
        <v>151</v>
      </c>
      <c r="F59" s="6" t="s">
        <v>118</v>
      </c>
      <c r="G59" s="20" t="s">
        <v>237</v>
      </c>
      <c r="H59" s="20"/>
      <c r="I59" s="20"/>
      <c r="J59" s="20"/>
    </row>
    <row r="60" spans="1:11">
      <c r="A60" s="27"/>
      <c r="B60" s="28">
        <v>21</v>
      </c>
      <c r="C60" s="53"/>
      <c r="D60" s="4" t="s">
        <v>152</v>
      </c>
      <c r="E60" s="4" t="s">
        <v>153</v>
      </c>
      <c r="F60" s="8" t="s">
        <v>118</v>
      </c>
      <c r="G60" s="45" t="s">
        <v>237</v>
      </c>
      <c r="H60" s="45"/>
      <c r="I60" s="20"/>
      <c r="J60" s="20"/>
    </row>
    <row r="61" spans="1:11" ht="36">
      <c r="A61" t="s">
        <v>620</v>
      </c>
      <c r="B61" s="46"/>
      <c r="C61" s="46"/>
      <c r="D61" s="46"/>
      <c r="E61" s="46"/>
      <c r="F61" s="47"/>
      <c r="G61" s="46"/>
      <c r="H61" s="46"/>
      <c r="I61" s="44" t="s">
        <v>617</v>
      </c>
      <c r="J61" s="20" t="s">
        <v>568</v>
      </c>
    </row>
    <row r="62" spans="1:11" ht="72">
      <c r="B62" s="46"/>
      <c r="C62" s="46"/>
      <c r="D62" s="46"/>
      <c r="E62" s="46"/>
      <c r="F62" s="47"/>
      <c r="G62" s="46"/>
      <c r="H62" s="46"/>
      <c r="I62" s="44" t="s">
        <v>618</v>
      </c>
      <c r="J62" s="20" t="s">
        <v>568</v>
      </c>
    </row>
    <row r="63" spans="1:11" ht="36">
      <c r="B63" s="46"/>
      <c r="C63" s="46"/>
      <c r="D63" s="46"/>
      <c r="E63" s="46"/>
      <c r="F63" s="47"/>
      <c r="G63" s="46"/>
      <c r="H63" s="46"/>
      <c r="I63" s="44" t="s">
        <v>619</v>
      </c>
      <c r="J63" s="20" t="s">
        <v>567</v>
      </c>
    </row>
    <row r="64" spans="1:11">
      <c r="A64" s="21"/>
      <c r="B64" s="21"/>
    </row>
    <row r="65" spans="1:2">
      <c r="A65" s="22"/>
      <c r="B65" s="22"/>
    </row>
    <row r="66" spans="1:2">
      <c r="A66" s="21"/>
      <c r="B66" s="21"/>
    </row>
  </sheetData>
  <autoFilter ref="A1:K1" xr:uid="{7960296D-2CC1-4A61-9582-F198E0AEA7C8}">
    <filterColumn colId="2" showButton="0"/>
  </autoFilter>
  <mergeCells count="30">
    <mergeCell ref="C1:D1"/>
    <mergeCell ref="C2:C4"/>
    <mergeCell ref="C9:C13"/>
    <mergeCell ref="C14:C16"/>
    <mergeCell ref="C18:C24"/>
    <mergeCell ref="C5:C8"/>
    <mergeCell ref="C37:C39"/>
    <mergeCell ref="C25:C28"/>
    <mergeCell ref="B29:B30"/>
    <mergeCell ref="D29:D30"/>
    <mergeCell ref="C31:C36"/>
    <mergeCell ref="B37:B38"/>
    <mergeCell ref="D37:D38"/>
    <mergeCell ref="C40:C42"/>
    <mergeCell ref="C43:C50"/>
    <mergeCell ref="C51:C53"/>
    <mergeCell ref="C54:C60"/>
    <mergeCell ref="F29:F30"/>
    <mergeCell ref="F37:F38"/>
    <mergeCell ref="E29:E30"/>
    <mergeCell ref="E37:E38"/>
    <mergeCell ref="A29:A30"/>
    <mergeCell ref="A37:A38"/>
    <mergeCell ref="H37:H38"/>
    <mergeCell ref="H29:H30"/>
    <mergeCell ref="J29:J30"/>
    <mergeCell ref="I37:I38"/>
    <mergeCell ref="J37:J38"/>
    <mergeCell ref="G29:G30"/>
    <mergeCell ref="G37:G38"/>
  </mergeCells>
  <phoneticPr fontId="1"/>
  <hyperlinks>
    <hyperlink ref="K6" r:id="rId1" xr:uid="{B440FDE0-845B-4C49-A384-6412A73DC515}"/>
  </hyperlinks>
  <pageMargins left="0.70866141732283472" right="0.70866141732283472" top="0.74803149606299213" bottom="0.74803149606299213" header="0.31496062992125984" footer="0.31496062992125984"/>
  <pageSetup paperSize="9"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C2AD4-8AA5-4EC5-AD43-8136B78D3162}">
  <dimension ref="A1:A30"/>
  <sheetViews>
    <sheetView workbookViewId="0"/>
  </sheetViews>
  <sheetFormatPr defaultRowHeight="18.75"/>
  <sheetData>
    <row r="1" spans="1:1">
      <c r="A1" t="s">
        <v>559</v>
      </c>
    </row>
    <row r="2" spans="1:1">
      <c r="A2" t="s">
        <v>560</v>
      </c>
    </row>
    <row r="28" spans="1:1">
      <c r="A28" t="s">
        <v>561</v>
      </c>
    </row>
    <row r="29" spans="1:1">
      <c r="A29" t="s">
        <v>562</v>
      </c>
    </row>
    <row r="30" spans="1:1">
      <c r="A30" t="s">
        <v>563</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8EFC3-5C2D-4211-9228-C0ECD2FFAC0B}">
  <dimension ref="A1:A61"/>
  <sheetViews>
    <sheetView workbookViewId="0"/>
  </sheetViews>
  <sheetFormatPr defaultRowHeight="18.75"/>
  <sheetData>
    <row r="1" spans="1:1">
      <c r="A1" t="s">
        <v>572</v>
      </c>
    </row>
    <row r="2" spans="1:1">
      <c r="A2" t="s">
        <v>573</v>
      </c>
    </row>
    <row r="21" spans="1:1">
      <c r="A21" t="s">
        <v>577</v>
      </c>
    </row>
    <row r="23" spans="1:1">
      <c r="A23" t="s">
        <v>578</v>
      </c>
    </row>
    <row r="24" spans="1:1">
      <c r="A24" t="s">
        <v>575</v>
      </c>
    </row>
    <row r="25" spans="1:1">
      <c r="A25" s="36" t="s">
        <v>574</v>
      </c>
    </row>
    <row r="27" spans="1:1">
      <c r="A27" t="s">
        <v>576</v>
      </c>
    </row>
    <row r="29" spans="1:1">
      <c r="A29" t="s">
        <v>579</v>
      </c>
    </row>
    <row r="30" spans="1:1">
      <c r="A30" t="s">
        <v>580</v>
      </c>
    </row>
    <row r="31" spans="1:1">
      <c r="A31" s="37" t="s">
        <v>581</v>
      </c>
    </row>
    <row r="32" spans="1:1">
      <c r="A32" s="38" t="s">
        <v>582</v>
      </c>
    </row>
    <row r="33" spans="1:1">
      <c r="A33" s="39" t="s">
        <v>583</v>
      </c>
    </row>
    <row r="34" spans="1:1">
      <c r="A34" s="37" t="s">
        <v>584</v>
      </c>
    </row>
    <row r="35" spans="1:1">
      <c r="A35" s="39" t="s">
        <v>585</v>
      </c>
    </row>
    <row r="36" spans="1:1">
      <c r="A36" s="40" t="s">
        <v>586</v>
      </c>
    </row>
    <row r="37" spans="1:1">
      <c r="A37" s="38" t="s">
        <v>587</v>
      </c>
    </row>
    <row r="38" spans="1:1">
      <c r="A38" s="38" t="s">
        <v>588</v>
      </c>
    </row>
    <row r="39" spans="1:1">
      <c r="A39" s="37" t="s">
        <v>589</v>
      </c>
    </row>
    <row r="40" spans="1:1">
      <c r="A40" s="37" t="s">
        <v>590</v>
      </c>
    </row>
    <row r="41" spans="1:1">
      <c r="A41" s="41" t="s">
        <v>591</v>
      </c>
    </row>
    <row r="42" spans="1:1">
      <c r="A42" s="37" t="s">
        <v>592</v>
      </c>
    </row>
    <row r="43" spans="1:1">
      <c r="A43" s="37" t="s">
        <v>593</v>
      </c>
    </row>
    <row r="44" spans="1:1">
      <c r="A44" s="37" t="s">
        <v>594</v>
      </c>
    </row>
    <row r="45" spans="1:1">
      <c r="A45" s="37" t="s">
        <v>595</v>
      </c>
    </row>
    <row r="46" spans="1:1">
      <c r="A46" s="37" t="s">
        <v>596</v>
      </c>
    </row>
    <row r="47" spans="1:1">
      <c r="A47" s="37" t="s">
        <v>597</v>
      </c>
    </row>
    <row r="48" spans="1:1">
      <c r="A48" s="37" t="s">
        <v>598</v>
      </c>
    </row>
    <row r="49" spans="1:1">
      <c r="A49" s="37" t="s">
        <v>599</v>
      </c>
    </row>
    <row r="50" spans="1:1">
      <c r="A50" s="38" t="s">
        <v>600</v>
      </c>
    </row>
    <row r="51" spans="1:1">
      <c r="A51" s="38" t="s">
        <v>601</v>
      </c>
    </row>
    <row r="52" spans="1:1">
      <c r="A52" s="37" t="s">
        <v>602</v>
      </c>
    </row>
    <row r="53" spans="1:1">
      <c r="A53" s="37" t="s">
        <v>603</v>
      </c>
    </row>
    <row r="54" spans="1:1">
      <c r="A54" s="37" t="s">
        <v>604</v>
      </c>
    </row>
    <row r="55" spans="1:1">
      <c r="A55" s="40" t="s">
        <v>605</v>
      </c>
    </row>
    <row r="56" spans="1:1">
      <c r="A56" s="40" t="s">
        <v>606</v>
      </c>
    </row>
    <row r="57" spans="1:1">
      <c r="A57" s="40" t="s">
        <v>605</v>
      </c>
    </row>
    <row r="58" spans="1:1">
      <c r="A58" s="40" t="s">
        <v>605</v>
      </c>
    </row>
    <row r="60" spans="1:1">
      <c r="A60" t="s">
        <v>608</v>
      </c>
    </row>
    <row r="61" spans="1:1">
      <c r="A61" s="42" t="s">
        <v>609</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F5925-4FFE-419A-87AA-A7B09C2BA2E6}">
  <sheetPr>
    <tabColor theme="0" tint="-0.499984740745262"/>
  </sheetPr>
  <dimension ref="A1"/>
  <sheetViews>
    <sheetView workbookViewId="0">
      <selection activeCell="C22" sqref="C22"/>
    </sheetView>
  </sheetViews>
  <sheetFormatPr defaultRowHeight="18.75"/>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3B370-5467-4535-B9BC-7B5F8B656AFE}">
  <dimension ref="A1:O89"/>
  <sheetViews>
    <sheetView workbookViewId="0"/>
  </sheetViews>
  <sheetFormatPr defaultRowHeight="18.75"/>
  <sheetData>
    <row r="1" spans="1:15">
      <c r="A1" t="s">
        <v>154</v>
      </c>
      <c r="B1" t="s">
        <v>221</v>
      </c>
    </row>
    <row r="2" spans="1:15">
      <c r="A2" s="9" t="s">
        <v>185</v>
      </c>
      <c r="B2" s="9" t="s">
        <v>186</v>
      </c>
      <c r="C2" s="9" t="s">
        <v>187</v>
      </c>
      <c r="D2" s="9" t="s">
        <v>188</v>
      </c>
      <c r="E2" s="9" t="s">
        <v>189</v>
      </c>
      <c r="F2" s="9" t="s">
        <v>190</v>
      </c>
      <c r="G2" s="9" t="s">
        <v>191</v>
      </c>
      <c r="H2" s="9" t="s">
        <v>192</v>
      </c>
      <c r="I2" s="9" t="s">
        <v>193</v>
      </c>
      <c r="J2" s="9" t="s">
        <v>194</v>
      </c>
      <c r="K2" s="9" t="s">
        <v>195</v>
      </c>
      <c r="L2" s="9" t="s">
        <v>196</v>
      </c>
    </row>
    <row r="3" spans="1:15">
      <c r="A3" s="9" t="s">
        <v>0</v>
      </c>
      <c r="B3" s="9" t="s">
        <v>157</v>
      </c>
      <c r="C3" s="9" t="s">
        <v>158</v>
      </c>
      <c r="D3" s="9" t="s">
        <v>159</v>
      </c>
      <c r="E3" s="9" t="s">
        <v>160</v>
      </c>
      <c r="F3" s="9" t="s">
        <v>161</v>
      </c>
      <c r="G3" s="9" t="s">
        <v>162</v>
      </c>
      <c r="H3" s="9" t="s">
        <v>163</v>
      </c>
      <c r="I3" s="9" t="s">
        <v>164</v>
      </c>
      <c r="J3" s="9" t="s">
        <v>179</v>
      </c>
      <c r="K3" s="9" t="s">
        <v>2</v>
      </c>
      <c r="L3" s="9" t="s">
        <v>3</v>
      </c>
    </row>
    <row r="4" spans="1:15">
      <c r="A4" s="9" t="s">
        <v>226</v>
      </c>
      <c r="B4" s="9"/>
      <c r="C4" s="9"/>
      <c r="D4" s="9"/>
      <c r="E4" s="9"/>
      <c r="F4" s="9"/>
      <c r="G4" s="9"/>
      <c r="H4" s="9"/>
      <c r="I4" s="9"/>
      <c r="J4" s="9"/>
      <c r="K4" s="9"/>
      <c r="L4" s="9"/>
    </row>
    <row r="5" spans="1:15">
      <c r="A5" s="9"/>
      <c r="B5" s="9"/>
      <c r="C5" s="9"/>
      <c r="D5" s="9"/>
      <c r="E5" s="9"/>
      <c r="F5" s="9"/>
      <c r="G5" s="9"/>
      <c r="H5" s="9"/>
      <c r="I5" s="9"/>
      <c r="J5" s="9"/>
      <c r="K5" s="9"/>
      <c r="L5" s="9"/>
    </row>
    <row r="6" spans="1:15">
      <c r="A6" s="9"/>
      <c r="B6" s="9"/>
      <c r="C6" s="9"/>
      <c r="D6" s="9"/>
      <c r="E6" s="9"/>
      <c r="F6" s="9"/>
      <c r="G6" s="9"/>
      <c r="H6" s="9"/>
      <c r="I6" s="9"/>
      <c r="J6" s="9"/>
      <c r="K6" s="9"/>
      <c r="L6" s="9"/>
    </row>
    <row r="8" spans="1:15">
      <c r="A8" t="s">
        <v>155</v>
      </c>
      <c r="B8" t="s">
        <v>221</v>
      </c>
    </row>
    <row r="9" spans="1:15">
      <c r="A9" s="9" t="s">
        <v>185</v>
      </c>
      <c r="B9" s="9" t="s">
        <v>197</v>
      </c>
    </row>
    <row r="10" spans="1:15">
      <c r="A10" s="9" t="s">
        <v>0</v>
      </c>
      <c r="B10" s="9" t="s">
        <v>157</v>
      </c>
    </row>
    <row r="11" spans="1:15">
      <c r="A11" s="9">
        <v>1</v>
      </c>
      <c r="B11" s="9" t="s">
        <v>224</v>
      </c>
    </row>
    <row r="12" spans="1:15">
      <c r="A12" s="9">
        <v>2</v>
      </c>
      <c r="B12" s="9" t="s">
        <v>223</v>
      </c>
    </row>
    <row r="13" spans="1:15">
      <c r="A13" s="9">
        <v>3</v>
      </c>
      <c r="B13" s="9" t="s">
        <v>225</v>
      </c>
    </row>
    <row r="15" spans="1:15">
      <c r="A15" t="s">
        <v>156</v>
      </c>
      <c r="B15" t="s">
        <v>221</v>
      </c>
    </row>
    <row r="16" spans="1:15">
      <c r="A16" s="9" t="s">
        <v>185</v>
      </c>
      <c r="B16" s="9" t="s">
        <v>198</v>
      </c>
      <c r="C16" s="9" t="s">
        <v>199</v>
      </c>
      <c r="D16" s="9" t="s">
        <v>200</v>
      </c>
      <c r="E16" s="9" t="s">
        <v>217</v>
      </c>
      <c r="F16" s="9" t="s">
        <v>218</v>
      </c>
      <c r="G16" s="9" t="s">
        <v>203</v>
      </c>
      <c r="H16" s="9" t="s">
        <v>201</v>
      </c>
      <c r="I16" s="9" t="s">
        <v>202</v>
      </c>
      <c r="J16" s="9" t="s">
        <v>188</v>
      </c>
      <c r="K16" s="9" t="s">
        <v>189</v>
      </c>
      <c r="L16" s="9" t="s">
        <v>190</v>
      </c>
      <c r="M16" s="10"/>
      <c r="N16" s="9" t="s">
        <v>204</v>
      </c>
      <c r="O16" s="9" t="s">
        <v>196</v>
      </c>
    </row>
    <row r="17" spans="1:15">
      <c r="A17" s="9" t="s">
        <v>0</v>
      </c>
      <c r="B17" s="9" t="s">
        <v>157</v>
      </c>
      <c r="C17" s="9" t="s">
        <v>165</v>
      </c>
      <c r="D17" s="9" t="s">
        <v>166</v>
      </c>
      <c r="E17" s="9" t="s">
        <v>219</v>
      </c>
      <c r="F17" s="9" t="s">
        <v>220</v>
      </c>
      <c r="G17" s="9" t="s">
        <v>169</v>
      </c>
      <c r="H17" s="9" t="s">
        <v>167</v>
      </c>
      <c r="I17" s="9" t="s">
        <v>168</v>
      </c>
      <c r="J17" s="9" t="s">
        <v>159</v>
      </c>
      <c r="K17" s="9" t="s">
        <v>160</v>
      </c>
      <c r="L17" s="9" t="s">
        <v>161</v>
      </c>
      <c r="M17" s="10" t="s">
        <v>170</v>
      </c>
      <c r="N17" s="9" t="s">
        <v>2</v>
      </c>
      <c r="O17" s="9" t="s">
        <v>3</v>
      </c>
    </row>
    <row r="18" spans="1:15" s="11" customFormat="1">
      <c r="A18" s="12"/>
      <c r="B18" s="12"/>
      <c r="C18" s="12"/>
      <c r="D18" s="12"/>
      <c r="E18" s="12"/>
      <c r="F18" s="12"/>
      <c r="G18" s="12"/>
      <c r="H18" s="12"/>
      <c r="I18" s="12"/>
      <c r="J18" s="12"/>
      <c r="K18" s="12"/>
      <c r="L18" s="12"/>
      <c r="M18" s="12"/>
      <c r="N18" s="12"/>
      <c r="O18" s="12"/>
    </row>
    <row r="19" spans="1:15" s="11" customFormat="1">
      <c r="A19" s="12"/>
      <c r="B19" s="12"/>
      <c r="C19" s="12"/>
      <c r="D19" s="12"/>
      <c r="E19" s="12"/>
      <c r="F19" s="12"/>
      <c r="G19" s="12"/>
      <c r="H19" s="12"/>
      <c r="I19" s="12"/>
      <c r="J19" s="12"/>
      <c r="K19" s="12"/>
      <c r="L19" s="12"/>
      <c r="M19" s="12"/>
      <c r="N19" s="12"/>
      <c r="O19" s="12"/>
    </row>
    <row r="20" spans="1:15" s="11" customFormat="1">
      <c r="A20" s="12"/>
      <c r="B20" s="12"/>
      <c r="C20" s="12"/>
      <c r="D20" s="12"/>
      <c r="E20" s="12"/>
      <c r="F20" s="12"/>
      <c r="G20" s="12"/>
      <c r="H20" s="12"/>
      <c r="I20" s="12"/>
      <c r="J20" s="12"/>
      <c r="K20" s="12"/>
      <c r="L20" s="12"/>
      <c r="M20" s="12"/>
      <c r="N20" s="12"/>
      <c r="O20" s="12"/>
    </row>
    <row r="21" spans="1:15" s="11" customFormat="1">
      <c r="A21" s="12"/>
      <c r="B21" s="12"/>
      <c r="C21" s="12"/>
      <c r="D21" s="12"/>
      <c r="E21" s="12"/>
      <c r="F21" s="12"/>
      <c r="G21" s="12"/>
      <c r="H21" s="12"/>
      <c r="I21" s="12"/>
      <c r="J21" s="12"/>
      <c r="K21" s="12"/>
      <c r="L21" s="12"/>
      <c r="M21" s="12"/>
      <c r="N21" s="12"/>
      <c r="O21" s="12"/>
    </row>
    <row r="22" spans="1:15" s="11" customFormat="1">
      <c r="A22" s="12"/>
      <c r="B22" s="12"/>
      <c r="C22" s="12"/>
      <c r="D22" s="12"/>
      <c r="E22" s="12"/>
      <c r="F22" s="12"/>
      <c r="G22" s="12"/>
      <c r="H22" s="12"/>
      <c r="I22" s="12"/>
      <c r="J22" s="12"/>
      <c r="K22" s="12"/>
      <c r="L22" s="12"/>
      <c r="M22" s="12"/>
      <c r="N22" s="12"/>
      <c r="O22" s="12"/>
    </row>
    <row r="23" spans="1:15" s="11" customFormat="1">
      <c r="A23" s="12"/>
      <c r="B23" s="12"/>
      <c r="C23" s="12"/>
      <c r="D23" s="12"/>
      <c r="E23" s="12"/>
      <c r="F23" s="12"/>
      <c r="G23" s="12"/>
      <c r="H23" s="12"/>
      <c r="I23" s="12"/>
      <c r="J23" s="12"/>
      <c r="K23" s="12"/>
      <c r="L23" s="12"/>
      <c r="M23" s="12"/>
      <c r="N23" s="12"/>
      <c r="O23" s="12"/>
    </row>
    <row r="25" spans="1:15" hidden="1">
      <c r="A25" t="s">
        <v>171</v>
      </c>
    </row>
    <row r="26" spans="1:15" hidden="1">
      <c r="A26" s="9" t="s">
        <v>0</v>
      </c>
      <c r="B26" s="9" t="s">
        <v>1</v>
      </c>
      <c r="C26" s="9" t="s">
        <v>172</v>
      </c>
      <c r="D26" s="9" t="s">
        <v>173</v>
      </c>
      <c r="E26" s="9" t="s">
        <v>174</v>
      </c>
      <c r="F26" s="9" t="s">
        <v>175</v>
      </c>
      <c r="G26" s="9" t="s">
        <v>157</v>
      </c>
      <c r="H26" s="9" t="s">
        <v>2</v>
      </c>
      <c r="I26" s="9" t="s">
        <v>3</v>
      </c>
    </row>
    <row r="27" spans="1:15" hidden="1">
      <c r="A27" s="9"/>
      <c r="B27" s="9"/>
      <c r="C27" s="9"/>
      <c r="D27" s="9"/>
      <c r="E27" s="9"/>
      <c r="F27" s="9"/>
      <c r="G27" s="9"/>
      <c r="H27" s="9"/>
      <c r="I27" s="9"/>
    </row>
    <row r="28" spans="1:15" hidden="1">
      <c r="A28" s="9"/>
      <c r="B28" s="9"/>
      <c r="C28" s="9"/>
      <c r="D28" s="9"/>
      <c r="E28" s="9"/>
      <c r="F28" s="9"/>
      <c r="G28" s="9"/>
      <c r="H28" s="9"/>
      <c r="I28" s="9"/>
    </row>
    <row r="29" spans="1:15" hidden="1"/>
    <row r="30" spans="1:15">
      <c r="A30" t="s">
        <v>176</v>
      </c>
      <c r="B30" t="s">
        <v>221</v>
      </c>
    </row>
    <row r="31" spans="1:15">
      <c r="A31" s="9" t="s">
        <v>185</v>
      </c>
      <c r="B31" s="9" t="s">
        <v>205</v>
      </c>
      <c r="C31" s="9" t="s">
        <v>206</v>
      </c>
      <c r="D31" s="9" t="s">
        <v>207</v>
      </c>
      <c r="E31" s="9" t="s">
        <v>208</v>
      </c>
      <c r="F31" s="9" t="s">
        <v>204</v>
      </c>
      <c r="G31" s="9" t="s">
        <v>209</v>
      </c>
    </row>
    <row r="32" spans="1:15">
      <c r="A32" s="9" t="s">
        <v>0</v>
      </c>
      <c r="B32" s="9" t="s">
        <v>177</v>
      </c>
      <c r="C32" s="9" t="s">
        <v>1</v>
      </c>
      <c r="D32" s="9" t="s">
        <v>222</v>
      </c>
      <c r="E32" s="9" t="s">
        <v>178</v>
      </c>
      <c r="F32" s="9" t="s">
        <v>2</v>
      </c>
      <c r="G32" s="9" t="s">
        <v>3</v>
      </c>
    </row>
    <row r="33" spans="1:7">
      <c r="A33" s="9"/>
      <c r="B33" s="9"/>
      <c r="C33" s="9"/>
      <c r="D33" s="9"/>
      <c r="E33" s="9"/>
      <c r="F33" s="9"/>
      <c r="G33" s="9"/>
    </row>
    <row r="34" spans="1:7">
      <c r="A34" s="9"/>
      <c r="B34" s="9"/>
      <c r="C34" s="9"/>
      <c r="D34" s="9"/>
      <c r="E34" s="9"/>
      <c r="F34" s="9"/>
      <c r="G34" s="9"/>
    </row>
    <row r="35" spans="1:7">
      <c r="A35" s="9"/>
      <c r="B35" s="9"/>
      <c r="C35" s="9"/>
      <c r="D35" s="9"/>
      <c r="E35" s="9"/>
      <c r="F35" s="9"/>
      <c r="G35" s="9"/>
    </row>
    <row r="37" spans="1:7">
      <c r="A37" t="s">
        <v>215</v>
      </c>
      <c r="B37" t="s">
        <v>221</v>
      </c>
    </row>
    <row r="38" spans="1:7">
      <c r="A38" s="9" t="s">
        <v>185</v>
      </c>
      <c r="B38" s="9" t="s">
        <v>205</v>
      </c>
      <c r="C38" s="9" t="s">
        <v>206</v>
      </c>
      <c r="D38" s="9" t="s">
        <v>210</v>
      </c>
      <c r="E38" s="9" t="s">
        <v>211</v>
      </c>
      <c r="F38" s="9" t="s">
        <v>204</v>
      </c>
      <c r="G38" s="9" t="s">
        <v>209</v>
      </c>
    </row>
    <row r="39" spans="1:7">
      <c r="A39" s="9" t="s">
        <v>0</v>
      </c>
      <c r="B39" s="9" t="s">
        <v>177</v>
      </c>
      <c r="C39" s="9" t="s">
        <v>1</v>
      </c>
      <c r="D39" s="9" t="s">
        <v>21</v>
      </c>
      <c r="E39" s="9" t="s">
        <v>26</v>
      </c>
      <c r="F39" s="9" t="s">
        <v>2</v>
      </c>
      <c r="G39" s="9" t="s">
        <v>3</v>
      </c>
    </row>
    <row r="40" spans="1:7">
      <c r="A40" s="9"/>
      <c r="B40" s="9"/>
      <c r="C40" s="9"/>
      <c r="D40" s="9"/>
      <c r="E40" s="9"/>
      <c r="F40" s="9"/>
      <c r="G40" s="9"/>
    </row>
    <row r="41" spans="1:7">
      <c r="A41" s="9"/>
      <c r="B41" s="9"/>
      <c r="C41" s="9"/>
      <c r="D41" s="9"/>
      <c r="E41" s="9"/>
      <c r="F41" s="9"/>
      <c r="G41" s="9"/>
    </row>
    <row r="42" spans="1:7">
      <c r="A42" s="9"/>
      <c r="B42" s="9"/>
      <c r="C42" s="9"/>
      <c r="D42" s="9"/>
      <c r="E42" s="9"/>
      <c r="F42" s="9"/>
      <c r="G42" s="9"/>
    </row>
    <row r="43" spans="1:7">
      <c r="A43" s="9"/>
      <c r="B43" s="9"/>
      <c r="C43" s="9"/>
      <c r="D43" s="9"/>
      <c r="E43" s="9"/>
      <c r="F43" s="9"/>
      <c r="G43" s="9"/>
    </row>
    <row r="45" spans="1:7">
      <c r="A45" t="s">
        <v>180</v>
      </c>
      <c r="B45" t="s">
        <v>221</v>
      </c>
    </row>
    <row r="46" spans="1:7">
      <c r="A46" s="9" t="s">
        <v>185</v>
      </c>
      <c r="B46" s="9" t="s">
        <v>205</v>
      </c>
      <c r="C46" s="9" t="s">
        <v>206</v>
      </c>
      <c r="D46" s="9" t="s">
        <v>204</v>
      </c>
      <c r="E46" s="9" t="s">
        <v>209</v>
      </c>
    </row>
    <row r="47" spans="1:7">
      <c r="A47" s="9" t="s">
        <v>0</v>
      </c>
      <c r="B47" s="9" t="s">
        <v>177</v>
      </c>
      <c r="C47" s="9" t="s">
        <v>1</v>
      </c>
      <c r="D47" s="9" t="s">
        <v>2</v>
      </c>
      <c r="E47" s="9" t="s">
        <v>3</v>
      </c>
    </row>
    <row r="48" spans="1:7">
      <c r="A48" s="9"/>
      <c r="B48" s="9"/>
      <c r="C48" s="9"/>
      <c r="D48" s="9"/>
      <c r="E48" s="9"/>
    </row>
    <row r="49" spans="1:6">
      <c r="A49" s="9"/>
      <c r="B49" s="9"/>
      <c r="C49" s="9"/>
      <c r="D49" s="9"/>
      <c r="E49" s="9"/>
    </row>
    <row r="50" spans="1:6">
      <c r="A50" s="9"/>
      <c r="B50" s="9"/>
      <c r="C50" s="9"/>
      <c r="D50" s="9"/>
      <c r="E50" s="9"/>
    </row>
    <row r="52" spans="1:6">
      <c r="A52" t="s">
        <v>216</v>
      </c>
      <c r="B52" t="s">
        <v>221</v>
      </c>
    </row>
    <row r="53" spans="1:6">
      <c r="A53" s="9" t="s">
        <v>185</v>
      </c>
      <c r="B53" s="9" t="s">
        <v>212</v>
      </c>
      <c r="C53" s="9" t="s">
        <v>204</v>
      </c>
      <c r="D53" s="9" t="s">
        <v>209</v>
      </c>
    </row>
    <row r="54" spans="1:6">
      <c r="A54" s="9" t="s">
        <v>0</v>
      </c>
      <c r="B54" s="9" t="s">
        <v>157</v>
      </c>
      <c r="C54" s="9" t="s">
        <v>2</v>
      </c>
      <c r="D54" s="9" t="s">
        <v>3</v>
      </c>
    </row>
    <row r="55" spans="1:6">
      <c r="A55" s="9">
        <v>1</v>
      </c>
      <c r="B55" s="9" t="s">
        <v>227</v>
      </c>
      <c r="C55" s="9"/>
      <c r="D55" s="9"/>
      <c r="F55" t="str">
        <f>"INSERT IGNORE INTO categorys (id, name) VALUES ("&amp;A55&amp;", '"&amp;B55&amp;"');"</f>
        <v>INSERT IGNORE INTO categorys (id, name) VALUES (1, '居酒屋');</v>
      </c>
    </row>
    <row r="56" spans="1:6">
      <c r="A56" s="9">
        <v>2</v>
      </c>
      <c r="B56" s="9" t="s">
        <v>228</v>
      </c>
      <c r="C56" s="9"/>
      <c r="D56" s="9"/>
      <c r="F56" t="str">
        <f t="shared" ref="F56:F64" si="0">"INSERT IGNORE INTO categorys (id, name) VALUES ("&amp;A56&amp;", '"&amp;B56&amp;"');"</f>
        <v>INSERT IGNORE INTO categorys (id, name) VALUES (2, '焼肉');</v>
      </c>
    </row>
    <row r="57" spans="1:6">
      <c r="A57" s="9">
        <v>3</v>
      </c>
      <c r="B57" s="9" t="s">
        <v>229</v>
      </c>
      <c r="C57" s="9"/>
      <c r="D57" s="9"/>
      <c r="F57" t="str">
        <f t="shared" si="0"/>
        <v>INSERT IGNORE INTO categorys (id, name) VALUES (3, '寿司');</v>
      </c>
    </row>
    <row r="58" spans="1:6">
      <c r="A58" s="9">
        <v>4</v>
      </c>
      <c r="B58" s="9" t="s">
        <v>230</v>
      </c>
      <c r="C58" s="9"/>
      <c r="D58" s="9"/>
      <c r="F58" t="str">
        <f t="shared" si="0"/>
        <v>INSERT IGNORE INTO categorys (id, name) VALUES (4, '定食');</v>
      </c>
    </row>
    <row r="59" spans="1:6">
      <c r="A59" s="9">
        <v>5</v>
      </c>
      <c r="B59" s="9" t="s">
        <v>231</v>
      </c>
      <c r="C59" s="9"/>
      <c r="D59" s="9"/>
      <c r="F59" t="str">
        <f t="shared" si="0"/>
        <v>INSERT IGNORE INTO categorys (id, name) VALUES (5, 'カレー');</v>
      </c>
    </row>
    <row r="60" spans="1:6">
      <c r="A60" s="9">
        <v>6</v>
      </c>
      <c r="B60" s="9" t="s">
        <v>232</v>
      </c>
      <c r="C60" s="9"/>
      <c r="D60" s="9"/>
      <c r="F60" t="str">
        <f t="shared" si="0"/>
        <v>INSERT IGNORE INTO categorys (id, name) VALUES (6, '喫茶店');</v>
      </c>
    </row>
    <row r="61" spans="1:6">
      <c r="A61" s="9">
        <v>7</v>
      </c>
      <c r="B61" s="9" t="s">
        <v>233</v>
      </c>
      <c r="C61" s="9"/>
      <c r="D61" s="9"/>
      <c r="F61" t="str">
        <f t="shared" si="0"/>
        <v>INSERT IGNORE INTO categorys (id, name) VALUES (7, '中華料理');</v>
      </c>
    </row>
    <row r="62" spans="1:6">
      <c r="A62" s="9">
        <v>8</v>
      </c>
      <c r="B62" s="9" t="s">
        <v>234</v>
      </c>
      <c r="C62" s="9"/>
      <c r="D62" s="9"/>
      <c r="F62" t="str">
        <f t="shared" si="0"/>
        <v>INSERT IGNORE INTO categorys (id, name) VALUES (8, 'イタリア料理');</v>
      </c>
    </row>
    <row r="63" spans="1:6">
      <c r="A63" s="9">
        <v>9</v>
      </c>
      <c r="B63" s="9" t="s">
        <v>235</v>
      </c>
      <c r="C63" s="9"/>
      <c r="D63" s="9"/>
      <c r="F63" t="str">
        <f t="shared" si="0"/>
        <v>INSERT IGNORE INTO categorys (id, name) VALUES (9, 'フランス料理');</v>
      </c>
    </row>
    <row r="64" spans="1:6">
      <c r="A64" s="9">
        <v>10</v>
      </c>
      <c r="B64" s="9" t="s">
        <v>236</v>
      </c>
      <c r="C64" s="9"/>
      <c r="D64" s="9"/>
      <c r="F64" t="str">
        <f t="shared" si="0"/>
        <v>INSERT IGNORE INTO categorys (id, name) VALUES (10, 'スペイン料理');</v>
      </c>
    </row>
    <row r="65" spans="1:4">
      <c r="A65" s="9">
        <v>11</v>
      </c>
      <c r="B65" s="9"/>
      <c r="C65" s="9"/>
      <c r="D65" s="9"/>
    </row>
    <row r="66" spans="1:4">
      <c r="A66" s="9">
        <v>12</v>
      </c>
      <c r="B66" s="9"/>
      <c r="C66" s="9"/>
      <c r="D66" s="9"/>
    </row>
    <row r="67" spans="1:4">
      <c r="A67" s="9">
        <v>13</v>
      </c>
      <c r="B67" s="9"/>
      <c r="C67" s="9"/>
      <c r="D67" s="9"/>
    </row>
    <row r="68" spans="1:4">
      <c r="A68" s="9">
        <v>14</v>
      </c>
      <c r="B68" s="9"/>
      <c r="C68" s="9"/>
      <c r="D68" s="9"/>
    </row>
    <row r="69" spans="1:4">
      <c r="A69" s="9">
        <v>15</v>
      </c>
      <c r="B69" s="9"/>
      <c r="C69" s="9"/>
      <c r="D69" s="9"/>
    </row>
    <row r="70" spans="1:4">
      <c r="A70" s="9">
        <v>16</v>
      </c>
      <c r="B70" s="9"/>
      <c r="C70" s="9"/>
      <c r="D70" s="9"/>
    </row>
    <row r="71" spans="1:4">
      <c r="A71" s="9">
        <v>17</v>
      </c>
      <c r="B71" s="9"/>
      <c r="C71" s="9"/>
      <c r="D71" s="9"/>
    </row>
    <row r="72" spans="1:4">
      <c r="A72" s="9">
        <v>18</v>
      </c>
      <c r="B72" s="9"/>
      <c r="C72" s="9"/>
      <c r="D72" s="9"/>
    </row>
    <row r="73" spans="1:4">
      <c r="A73" s="9">
        <v>19</v>
      </c>
      <c r="B73" s="9"/>
      <c r="C73" s="9"/>
      <c r="D73" s="9"/>
    </row>
    <row r="74" spans="1:4">
      <c r="A74" s="9">
        <v>20</v>
      </c>
      <c r="B74" s="9"/>
      <c r="C74" s="9"/>
      <c r="D74" s="9"/>
    </row>
    <row r="75" spans="1:4">
      <c r="A75" s="9">
        <v>21</v>
      </c>
      <c r="B75" s="9"/>
      <c r="C75" s="9"/>
      <c r="D75" s="9"/>
    </row>
    <row r="76" spans="1:4">
      <c r="A76" s="9">
        <v>22</v>
      </c>
      <c r="B76" s="9"/>
      <c r="C76" s="9"/>
      <c r="D76" s="9"/>
    </row>
    <row r="77" spans="1:4">
      <c r="A77" s="9">
        <v>23</v>
      </c>
      <c r="B77" s="9"/>
      <c r="C77" s="9"/>
      <c r="D77" s="9"/>
    </row>
    <row r="79" spans="1:4">
      <c r="A79" t="s">
        <v>184</v>
      </c>
      <c r="B79" t="s">
        <v>221</v>
      </c>
    </row>
    <row r="80" spans="1:4">
      <c r="A80" s="9" t="s">
        <v>185</v>
      </c>
      <c r="B80" s="9" t="s">
        <v>205</v>
      </c>
      <c r="C80" s="9" t="s">
        <v>213</v>
      </c>
    </row>
    <row r="81" spans="1:5">
      <c r="A81" s="9" t="s">
        <v>0</v>
      </c>
      <c r="B81" s="9" t="s">
        <v>177</v>
      </c>
      <c r="C81" s="9" t="s">
        <v>181</v>
      </c>
    </row>
    <row r="82" spans="1:5">
      <c r="A82" s="9"/>
      <c r="B82" s="9"/>
      <c r="C82" s="9"/>
    </row>
    <row r="83" spans="1:5">
      <c r="A83" s="9"/>
      <c r="B83" s="9"/>
      <c r="C83" s="9"/>
    </row>
    <row r="85" spans="1:5">
      <c r="A85" t="s">
        <v>182</v>
      </c>
      <c r="B85" t="s">
        <v>221</v>
      </c>
    </row>
    <row r="86" spans="1:5">
      <c r="A86" s="9" t="s">
        <v>185</v>
      </c>
      <c r="B86" s="9" t="s">
        <v>206</v>
      </c>
      <c r="C86" s="9" t="s">
        <v>214</v>
      </c>
      <c r="D86" s="9" t="s">
        <v>204</v>
      </c>
      <c r="E86" s="9" t="s">
        <v>209</v>
      </c>
    </row>
    <row r="87" spans="1:5">
      <c r="A87" s="9" t="s">
        <v>0</v>
      </c>
      <c r="B87" s="9" t="s">
        <v>1</v>
      </c>
      <c r="C87" s="9" t="s">
        <v>183</v>
      </c>
      <c r="D87" s="9" t="s">
        <v>2</v>
      </c>
      <c r="E87" s="9" t="s">
        <v>3</v>
      </c>
    </row>
    <row r="88" spans="1:5">
      <c r="A88" s="9"/>
      <c r="B88" s="9"/>
      <c r="C88" s="9"/>
      <c r="D88" s="9"/>
      <c r="E88" s="9"/>
    </row>
    <row r="89" spans="1:5">
      <c r="A89" s="9"/>
      <c r="B89" s="9"/>
      <c r="C89" s="9"/>
      <c r="D89" s="9"/>
      <c r="E89" s="9"/>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F3A9E-DD8E-45F1-A493-AA3222BAEABC}">
  <dimension ref="A1:AC42"/>
  <sheetViews>
    <sheetView workbookViewId="0">
      <selection activeCell="H4" sqref="H4"/>
    </sheetView>
  </sheetViews>
  <sheetFormatPr defaultRowHeight="18.75"/>
  <cols>
    <col min="2" max="2" width="18" customWidth="1"/>
    <col min="3" max="3" width="13.375" customWidth="1"/>
    <col min="4" max="4" width="20.375" customWidth="1"/>
    <col min="12" max="12" width="15" bestFit="1" customWidth="1"/>
    <col min="15" max="15" width="11.625" customWidth="1"/>
  </cols>
  <sheetData>
    <row r="1" spans="1:15">
      <c r="A1" t="s">
        <v>0</v>
      </c>
      <c r="B1" t="s">
        <v>157</v>
      </c>
      <c r="C1" t="s">
        <v>165</v>
      </c>
      <c r="D1" t="s">
        <v>166</v>
      </c>
      <c r="E1" t="s">
        <v>219</v>
      </c>
      <c r="F1" t="s">
        <v>220</v>
      </c>
      <c r="G1" t="s">
        <v>169</v>
      </c>
      <c r="H1" t="s">
        <v>167</v>
      </c>
      <c r="I1" t="s">
        <v>168</v>
      </c>
      <c r="J1" t="s">
        <v>159</v>
      </c>
      <c r="K1" t="s">
        <v>160</v>
      </c>
      <c r="L1" t="s">
        <v>161</v>
      </c>
      <c r="M1" t="s">
        <v>408</v>
      </c>
    </row>
    <row r="2" spans="1:15" s="14" customFormat="1">
      <c r="A2" s="14">
        <v>1</v>
      </c>
      <c r="B2" s="17" t="s">
        <v>428</v>
      </c>
      <c r="C2" s="17" t="s">
        <v>360</v>
      </c>
      <c r="D2" s="17" t="s">
        <v>239</v>
      </c>
      <c r="E2" s="15">
        <v>0.45833333333333331</v>
      </c>
      <c r="F2" s="15">
        <v>0.91666666666666663</v>
      </c>
      <c r="G2" s="17" t="s">
        <v>240</v>
      </c>
      <c r="H2" s="17" t="s">
        <v>241</v>
      </c>
      <c r="I2" s="14">
        <v>50</v>
      </c>
      <c r="J2" s="17" t="s">
        <v>242</v>
      </c>
      <c r="K2" s="17" t="s">
        <v>243</v>
      </c>
      <c r="L2" s="17" t="s">
        <v>244</v>
      </c>
      <c r="M2" s="14">
        <v>1</v>
      </c>
      <c r="O2" s="14" t="str">
        <f>"INSERT IGNORE INTO stores ("&amp;_xlfn.TEXTJOIN(", ",FALSE,$A$1:$L$1)&amp;") VALUES ("&amp;_xlfn.TEXTJOIN(", ",FALSE,A2:L2)&amp;");"</f>
        <v>INSERT IGNORE INTO stores (id, name, image_name, description, open_hour, closed_hour, holiday, price, capacity, postal_code, address, phone_number) VALUES (1, 味噌カツ亭, store01.jpg, 名古屋名物の味噌カツが絶品の老舗, 0.458333333333333, 0.916666666666667, 水曜日, 1000～2000円, 50, 460-0001, 愛知県名古屋市中村区名駅1-1-1, 052-123-4567);</v>
      </c>
    </row>
    <row r="3" spans="1:15" s="14" customFormat="1">
      <c r="A3" s="14">
        <v>2</v>
      </c>
      <c r="B3" s="17" t="s">
        <v>245</v>
      </c>
      <c r="C3" s="17" t="s">
        <v>410</v>
      </c>
      <c r="D3" s="17" t="s">
        <v>246</v>
      </c>
      <c r="E3" s="15">
        <v>0.70833333333333337</v>
      </c>
      <c r="F3" s="16">
        <v>10</v>
      </c>
      <c r="G3" s="17" t="s">
        <v>247</v>
      </c>
      <c r="H3" s="17" t="s">
        <v>248</v>
      </c>
      <c r="I3" s="14">
        <v>30</v>
      </c>
      <c r="J3" s="17" t="s">
        <v>249</v>
      </c>
      <c r="K3" s="17" t="s">
        <v>250</v>
      </c>
      <c r="L3" s="17" t="s">
        <v>251</v>
      </c>
      <c r="M3" s="14">
        <v>2</v>
      </c>
      <c r="O3" s="14" t="str">
        <f t="shared" ref="O3:O41" si="0">"INSERT IGNORE INTO stores ("&amp;_xlfn.TEXTJOIN(", ",FALSE,$A$1:$L$1)&amp;") VALUES ("&amp;_xlfn.TEXTJOIN(", ",FALSE,A3:L3)&amp;");"</f>
        <v>INSERT IGNORE INTO stores (id, name, image_name, description, open_hour, closed_hour, holiday, price, capacity, postal_code, address, phone_number) VALUES (2, 手羽先王, store02.jpg, パリッとジューシーな手羽先が自慢, 0.708333333333333, 10, 火曜日, 500～1500円, 30, 460-0011, 愛知県名古屋市中区栄3-2-1, 052-234-5678);</v>
      </c>
    </row>
    <row r="4" spans="1:15" s="14" customFormat="1">
      <c r="A4" s="14">
        <v>3</v>
      </c>
      <c r="B4" s="17" t="s">
        <v>252</v>
      </c>
      <c r="C4" s="17" t="s">
        <v>411</v>
      </c>
      <c r="D4" s="17" t="s">
        <v>253</v>
      </c>
      <c r="E4" s="16">
        <v>0.41666666666666669</v>
      </c>
      <c r="F4" s="16">
        <v>0.875</v>
      </c>
      <c r="G4" s="17" t="s">
        <v>254</v>
      </c>
      <c r="H4" s="17" t="s">
        <v>255</v>
      </c>
      <c r="I4" s="14">
        <v>40</v>
      </c>
      <c r="J4" s="17" t="s">
        <v>256</v>
      </c>
      <c r="K4" s="17" t="s">
        <v>257</v>
      </c>
      <c r="L4" s="17" t="s">
        <v>258</v>
      </c>
      <c r="M4" s="14">
        <v>3</v>
      </c>
      <c r="O4" s="14" t="str">
        <f t="shared" si="0"/>
        <v>INSERT IGNORE INTO stores (id, name, image_name, description, open_hour, closed_hour, holiday, price, capacity, postal_code, address, phone_number) VALUES (3, あんかけスパHOUSE, store03.jpg, 濃厚なあんかけスパが楽しめる専門店, 0.416666666666667, 0.875, なし, 800～1500円, 40, 460-0022, 愛知県名古屋市東区葵1-3-2, 052-345-6789);</v>
      </c>
    </row>
    <row r="5" spans="1:15" s="14" customFormat="1">
      <c r="A5" s="14">
        <v>4</v>
      </c>
      <c r="B5" s="17" t="s">
        <v>259</v>
      </c>
      <c r="C5" s="17" t="s">
        <v>412</v>
      </c>
      <c r="D5" s="17" t="s">
        <v>260</v>
      </c>
      <c r="E5" s="16">
        <v>0.47916666666666669</v>
      </c>
      <c r="F5" s="16">
        <v>0.85416666666666663</v>
      </c>
      <c r="G5" s="17" t="s">
        <v>261</v>
      </c>
      <c r="H5" s="17" t="s">
        <v>262</v>
      </c>
      <c r="I5" s="14">
        <v>60</v>
      </c>
      <c r="J5" s="17" t="s">
        <v>263</v>
      </c>
      <c r="K5" s="17" t="s">
        <v>264</v>
      </c>
      <c r="L5" s="17" t="s">
        <v>265</v>
      </c>
      <c r="M5" s="14">
        <v>4</v>
      </c>
      <c r="O5" s="14" t="str">
        <f t="shared" si="0"/>
        <v>INSERT IGNORE INTO stores (id, name, image_name, description, open_hour, closed_hour, holiday, price, capacity, postal_code, address, phone_number) VALUES (4, ひつまぶし屋, store04.jpg, 炭火で焼いたひつまぶしが人気の名店, 0.479166666666667, 0.854166666666667, 月曜日, 2000～3500円, 60, 460-0033, 愛知県名古屋市千種区今池2-4-3, 052-456-7890);</v>
      </c>
    </row>
    <row r="6" spans="1:15" s="14" customFormat="1">
      <c r="A6" s="14">
        <v>5</v>
      </c>
      <c r="B6" s="17" t="s">
        <v>266</v>
      </c>
      <c r="C6" s="17" t="s">
        <v>413</v>
      </c>
      <c r="D6" s="17" t="s">
        <v>267</v>
      </c>
      <c r="E6" s="16">
        <v>0.5</v>
      </c>
      <c r="F6" s="16">
        <v>0.91666666666666663</v>
      </c>
      <c r="G6" s="17" t="s">
        <v>268</v>
      </c>
      <c r="H6" s="17" t="s">
        <v>269</v>
      </c>
      <c r="I6" s="14">
        <v>25</v>
      </c>
      <c r="J6" s="17" t="s">
        <v>270</v>
      </c>
      <c r="K6" s="17" t="s">
        <v>271</v>
      </c>
      <c r="L6" s="17" t="s">
        <v>272</v>
      </c>
      <c r="M6" s="14">
        <v>5</v>
      </c>
      <c r="O6" s="14" t="str">
        <f t="shared" si="0"/>
        <v>INSERT IGNORE INTO stores (id, name, image_name, description, open_hour, closed_hour, holiday, price, capacity, postal_code, address, phone_number) VALUES (5, どて煮横丁, store05.jpg, こだわりの味噌で煮込んだどて煮が味わえる, 0.5, 0.916666666666667, 木曜日, 600～1200円, 25, 460-0044, 愛知県名古屋市熱田区神宮1-5-4, 052-567-8901);</v>
      </c>
    </row>
    <row r="7" spans="1:15" s="14" customFormat="1">
      <c r="A7" s="14">
        <v>6</v>
      </c>
      <c r="B7" s="17" t="s">
        <v>273</v>
      </c>
      <c r="C7" s="17" t="s">
        <v>414</v>
      </c>
      <c r="D7" s="17" t="s">
        <v>274</v>
      </c>
      <c r="E7" s="16">
        <v>0.75</v>
      </c>
      <c r="F7" s="16">
        <v>8.3333333333333329E-2</v>
      </c>
      <c r="G7" s="17" t="s">
        <v>275</v>
      </c>
      <c r="H7" s="17" t="s">
        <v>276</v>
      </c>
      <c r="I7" s="14">
        <v>35</v>
      </c>
      <c r="J7" s="17" t="s">
        <v>277</v>
      </c>
      <c r="K7" s="17" t="s">
        <v>278</v>
      </c>
      <c r="L7" s="17" t="s">
        <v>279</v>
      </c>
      <c r="M7" s="14">
        <v>6</v>
      </c>
      <c r="O7" s="14" t="str">
        <f t="shared" si="0"/>
        <v>INSERT IGNORE INTO stores (id, name, image_name, description, open_hour, closed_hour, holiday, price, capacity, postal_code, address, phone_number) VALUES (6, 台湾ラーメン亭, store06.jpg, ピリ辛でクセになる台湾ラーメン専門店, 0.75, 0.0833333333333333, 日曜日, 700～1000円, 35, 460-0055, 愛知県名古屋市北区清水1-6-5, 052-678-9012);</v>
      </c>
    </row>
    <row r="8" spans="1:15" s="14" customFormat="1">
      <c r="A8" s="14">
        <v>7</v>
      </c>
      <c r="B8" s="17" t="s">
        <v>280</v>
      </c>
      <c r="C8" s="17" t="s">
        <v>415</v>
      </c>
      <c r="D8" s="17" t="s">
        <v>281</v>
      </c>
      <c r="E8" s="16">
        <v>0.33333333333333331</v>
      </c>
      <c r="F8" s="16">
        <v>0.79166666666666663</v>
      </c>
      <c r="G8" s="17" t="s">
        <v>247</v>
      </c>
      <c r="H8" s="17" t="s">
        <v>282</v>
      </c>
      <c r="I8" s="14">
        <v>20</v>
      </c>
      <c r="J8" s="17" t="s">
        <v>283</v>
      </c>
      <c r="K8" s="17" t="s">
        <v>284</v>
      </c>
      <c r="L8" s="17" t="s">
        <v>285</v>
      </c>
      <c r="M8" s="14">
        <v>7</v>
      </c>
      <c r="O8" s="14" t="str">
        <f t="shared" si="0"/>
        <v>INSERT IGNORE INTO stores (id, name, image_name, description, open_hour, closed_hour, holiday, price, capacity, postal_code, address, phone_number) VALUES (7, 天むす小路, store07.jpg, もちもちのおむすび天むすが名物, 0.333333333333333, 0.791666666666667, 火曜日, 500～800円, 20, 460-0066, 愛知県名古屋市昭和区広路町7-8-6, 052-789-0123);</v>
      </c>
    </row>
    <row r="9" spans="1:15" s="14" customFormat="1">
      <c r="A9" s="14">
        <v>8</v>
      </c>
      <c r="B9" s="17" t="s">
        <v>286</v>
      </c>
      <c r="C9" s="17" t="s">
        <v>416</v>
      </c>
      <c r="D9" s="17" t="s">
        <v>287</v>
      </c>
      <c r="E9" s="16">
        <v>0.4375</v>
      </c>
      <c r="F9" s="16">
        <v>0.83333333333333337</v>
      </c>
      <c r="G9" s="17" t="s">
        <v>240</v>
      </c>
      <c r="H9" s="17" t="s">
        <v>288</v>
      </c>
      <c r="I9" s="14">
        <v>40</v>
      </c>
      <c r="J9" s="17" t="s">
        <v>289</v>
      </c>
      <c r="K9" s="17" t="s">
        <v>290</v>
      </c>
      <c r="L9" s="17" t="s">
        <v>291</v>
      </c>
      <c r="M9" s="14">
        <v>8</v>
      </c>
      <c r="O9" s="14" t="str">
        <f t="shared" si="0"/>
        <v>INSERT IGNORE INTO stores (id, name, image_name, description, open_hour, closed_hour, holiday, price, capacity, postal_code, address, phone_number) VALUES (8, きしめんの里, store08.jpg, 名古屋伝統のきしめんを手軽に楽しめる, 0.4375, 0.833333333333333, 水曜日, 600～1000円, 40, 460-0077, 愛知県名古屋市西区大曽根3-9-7, 052-890-1234);</v>
      </c>
    </row>
    <row r="10" spans="1:15" s="14" customFormat="1">
      <c r="A10" s="14">
        <v>9</v>
      </c>
      <c r="B10" s="17" t="s">
        <v>292</v>
      </c>
      <c r="C10" s="17" t="s">
        <v>417</v>
      </c>
      <c r="D10" s="17" t="s">
        <v>293</v>
      </c>
      <c r="E10" s="16">
        <v>0.625</v>
      </c>
      <c r="F10" s="16">
        <v>0.95833333333333337</v>
      </c>
      <c r="G10" s="17" t="s">
        <v>261</v>
      </c>
      <c r="H10" s="17" t="s">
        <v>255</v>
      </c>
      <c r="I10" s="14">
        <v>30</v>
      </c>
      <c r="J10" s="17" t="s">
        <v>294</v>
      </c>
      <c r="K10" s="17" t="s">
        <v>295</v>
      </c>
      <c r="L10" s="17" t="s">
        <v>296</v>
      </c>
      <c r="M10" s="14">
        <v>9</v>
      </c>
      <c r="O10" s="14" t="str">
        <f t="shared" si="0"/>
        <v>INSERT IGNORE INTO stores (id, name, image_name, description, open_hour, closed_hour, holiday, price, capacity, postal_code, address, phone_number) VALUES (9, 味噌おでん楽市, store09.jpg, 地元産の味噌で作る濃厚おでん, 0.625, 0.958333333333333, 月曜日, 800～1500円, 30, 460-0088, 愛知県名古屋市瑞穂区妙音通4-10-9, 052-901-2345);</v>
      </c>
    </row>
    <row r="11" spans="1:15" s="14" customFormat="1">
      <c r="A11" s="14">
        <v>10</v>
      </c>
      <c r="B11" s="17" t="s">
        <v>297</v>
      </c>
      <c r="C11" s="17" t="s">
        <v>418</v>
      </c>
      <c r="D11" s="17" t="s">
        <v>298</v>
      </c>
      <c r="E11" s="16">
        <v>0.45833333333333331</v>
      </c>
      <c r="F11" s="16">
        <v>0.875</v>
      </c>
      <c r="G11" s="17" t="s">
        <v>254</v>
      </c>
      <c r="H11" s="17" t="s">
        <v>299</v>
      </c>
      <c r="I11" s="14">
        <v>50</v>
      </c>
      <c r="J11" s="17" t="s">
        <v>300</v>
      </c>
      <c r="K11" s="17" t="s">
        <v>301</v>
      </c>
      <c r="L11" s="17" t="s">
        <v>302</v>
      </c>
      <c r="M11" s="14">
        <v>10</v>
      </c>
      <c r="O11" s="14" t="str">
        <f t="shared" si="0"/>
        <v>INSERT IGNORE INTO stores (id, name, image_name, description, open_hour, closed_hour, holiday, price, capacity, postal_code, address, phone_number) VALUES (10, エビフリャーパーク, store10.jpg, 名古屋名物エビフライが主役のカフェ風店, 0.458333333333333, 0.875, なし, 1200～2000円, 50, 460-0099, 愛知県名古屋市緑区鴻仏目2-8-10, 052-012-3456);</v>
      </c>
    </row>
    <row r="12" spans="1:15" s="14" customFormat="1">
      <c r="A12" s="14">
        <v>11</v>
      </c>
      <c r="B12" s="17" t="s">
        <v>303</v>
      </c>
      <c r="C12" s="17" t="s">
        <v>419</v>
      </c>
      <c r="D12" s="17" t="s">
        <v>304</v>
      </c>
      <c r="E12" s="16">
        <v>0.5</v>
      </c>
      <c r="F12" s="16">
        <v>0.91666666666666663</v>
      </c>
      <c r="G12" s="17" t="s">
        <v>240</v>
      </c>
      <c r="H12" s="17" t="s">
        <v>305</v>
      </c>
      <c r="I12" s="14">
        <v>15</v>
      </c>
      <c r="J12" s="17" t="s">
        <v>306</v>
      </c>
      <c r="K12" s="17" t="s">
        <v>307</v>
      </c>
      <c r="L12" s="17" t="s">
        <v>308</v>
      </c>
      <c r="M12" s="14">
        <v>11</v>
      </c>
      <c r="O12" s="14" t="str">
        <f t="shared" si="0"/>
        <v>INSERT IGNORE INTO stores (id, name, image_name, description, open_hour, closed_hour, holiday, price, capacity, postal_code, address, phone_number) VALUES (11, 大須たこ焼き本舗, store11.jpg, 外はカリカリ中はトロトロのたこ焼き専門店, 0.5, 0.916666666666667, 水曜日, 300～800円, 15, 460-8501, 愛知県名古屋市中区大須3-9-18, 052-123-6789);</v>
      </c>
    </row>
    <row r="13" spans="1:15" s="14" customFormat="1">
      <c r="A13" s="14">
        <v>12</v>
      </c>
      <c r="B13" s="17" t="s">
        <v>309</v>
      </c>
      <c r="C13" s="17" t="s">
        <v>420</v>
      </c>
      <c r="D13" s="17" t="s">
        <v>310</v>
      </c>
      <c r="E13" s="16">
        <v>0.45833333333333331</v>
      </c>
      <c r="F13" s="16">
        <v>0.89583333333333337</v>
      </c>
      <c r="G13" s="17" t="s">
        <v>247</v>
      </c>
      <c r="H13" s="17" t="s">
        <v>255</v>
      </c>
      <c r="I13" s="14">
        <v>35</v>
      </c>
      <c r="J13" s="17" t="s">
        <v>311</v>
      </c>
      <c r="K13" s="17" t="s">
        <v>312</v>
      </c>
      <c r="L13" s="17" t="s">
        <v>313</v>
      </c>
      <c r="M13" s="14">
        <v>12</v>
      </c>
      <c r="O13" s="14" t="str">
        <f t="shared" si="0"/>
        <v>INSERT IGNORE INTO stores (id, name, image_name, description, open_hour, closed_hour, holiday, price, capacity, postal_code, address, phone_number) VALUES (12, 名古屋カレーうどん処, store12.jpg, スパイシーでコクのあるカレーうどんが評判, 0.458333333333333, 0.895833333333333, 火曜日, 800～1500円, 35, 460-8602, 愛知県名古屋市中村区黄金通5-12-3, 052-234-7890);</v>
      </c>
    </row>
    <row r="14" spans="1:15" s="14" customFormat="1">
      <c r="A14" s="14">
        <v>13</v>
      </c>
      <c r="B14" s="17" t="s">
        <v>314</v>
      </c>
      <c r="C14" s="17" t="s">
        <v>421</v>
      </c>
      <c r="D14" s="17" t="s">
        <v>315</v>
      </c>
      <c r="E14" s="16">
        <v>0.41666666666666669</v>
      </c>
      <c r="F14" s="16">
        <v>0.83333333333333337</v>
      </c>
      <c r="G14" s="17" t="s">
        <v>268</v>
      </c>
      <c r="H14" s="17" t="s">
        <v>316</v>
      </c>
      <c r="I14" s="14">
        <v>25</v>
      </c>
      <c r="J14" s="17" t="s">
        <v>317</v>
      </c>
      <c r="K14" s="17" t="s">
        <v>318</v>
      </c>
      <c r="L14" s="17" t="s">
        <v>319</v>
      </c>
      <c r="M14" s="14">
        <v>13</v>
      </c>
      <c r="O14" s="14" t="str">
        <f t="shared" si="0"/>
        <v>INSERT IGNORE INTO stores (id, name, image_name, description, open_hour, closed_hour, holiday, price, capacity, postal_code, address, phone_number) VALUES (13, 八丁味噌バーガー, store13.jpg, 八丁味噌を使った個性派バーガーが人気, 0.416666666666667, 0.833333333333333, 木曜日, 500～1000円, 25, 460-8703, 愛知県名古屋市港区品川町1-15, 052-345-8901);</v>
      </c>
    </row>
    <row r="15" spans="1:15" s="14" customFormat="1">
      <c r="A15" s="14">
        <v>14</v>
      </c>
      <c r="B15" s="17" t="s">
        <v>320</v>
      </c>
      <c r="C15" s="17" t="s">
        <v>422</v>
      </c>
      <c r="D15" s="17" t="s">
        <v>321</v>
      </c>
      <c r="E15" s="16">
        <v>0.375</v>
      </c>
      <c r="F15" s="16">
        <v>0.75</v>
      </c>
      <c r="G15" s="17" t="s">
        <v>261</v>
      </c>
      <c r="H15" s="17" t="s">
        <v>322</v>
      </c>
      <c r="I15" s="14">
        <v>20</v>
      </c>
      <c r="J15" s="17" t="s">
        <v>323</v>
      </c>
      <c r="K15" s="17" t="s">
        <v>324</v>
      </c>
      <c r="L15" s="17" t="s">
        <v>325</v>
      </c>
      <c r="M15" s="14">
        <v>14</v>
      </c>
      <c r="O15" s="14" t="str">
        <f t="shared" si="0"/>
        <v>INSERT IGNORE INTO stores (id, name, image_name, description, open_hour, closed_hour, holiday, price, capacity, postal_code, address, phone_number) VALUES (14, 焼きまんじゅう亭, store14.jpg, 香ばしく焼き上げた甘じょっぱいまんじゅうが絶品, 0.375, 0.75, 月曜日, 200～600円, 20, 460-8804, 愛知県名古屋市南区新田町2-4-6, 052-456-9012);</v>
      </c>
    </row>
    <row r="16" spans="1:15" s="14" customFormat="1">
      <c r="A16" s="14">
        <v>15</v>
      </c>
      <c r="B16" s="17" t="s">
        <v>326</v>
      </c>
      <c r="C16" s="17" t="s">
        <v>423</v>
      </c>
      <c r="D16" s="17" t="s">
        <v>327</v>
      </c>
      <c r="E16" s="16">
        <v>0.70833333333333337</v>
      </c>
      <c r="F16" s="16">
        <v>0.97916666666666663</v>
      </c>
      <c r="G16" s="17" t="s">
        <v>275</v>
      </c>
      <c r="H16" s="17" t="s">
        <v>328</v>
      </c>
      <c r="I16" s="14">
        <v>30</v>
      </c>
      <c r="J16" s="17" t="s">
        <v>329</v>
      </c>
      <c r="K16" s="17" t="s">
        <v>330</v>
      </c>
      <c r="L16" s="17" t="s">
        <v>331</v>
      </c>
      <c r="M16" s="14">
        <v>15</v>
      </c>
      <c r="O16" s="14" t="str">
        <f t="shared" si="0"/>
        <v>INSERT IGNORE INTO stores (id, name, image_name, description, open_hour, closed_hour, holiday, price, capacity, postal_code, address, phone_number) VALUES (15, ホルモン串楽屋, store15.jpg, 味噌だれが絶妙なホルモン串の専門店, 0.708333333333333, 0.979166666666667, 日曜日, 500～1200円, 30, 460-8905, 愛知県名古屋市中川区八田町3-8-9, 052-567-0123);</v>
      </c>
    </row>
    <row r="17" spans="1:29" s="14" customFormat="1">
      <c r="A17" s="14">
        <v>16</v>
      </c>
      <c r="B17" s="17" t="s">
        <v>332</v>
      </c>
      <c r="C17" s="17" t="s">
        <v>424</v>
      </c>
      <c r="D17" s="17" t="s">
        <v>333</v>
      </c>
      <c r="E17" s="16">
        <v>0.47916666666666669</v>
      </c>
      <c r="F17" s="16">
        <v>0.875</v>
      </c>
      <c r="G17" s="17" t="s">
        <v>240</v>
      </c>
      <c r="H17" s="17" t="s">
        <v>334</v>
      </c>
      <c r="I17" s="14">
        <v>35</v>
      </c>
      <c r="J17" s="17" t="s">
        <v>335</v>
      </c>
      <c r="K17" s="17" t="s">
        <v>336</v>
      </c>
      <c r="L17" s="17" t="s">
        <v>337</v>
      </c>
      <c r="M17" s="14">
        <v>16</v>
      </c>
      <c r="O17" s="14" t="str">
        <f t="shared" si="0"/>
        <v>INSERT IGNORE INTO stores (id, name, image_name, description, open_hour, closed_hour, holiday, price, capacity, postal_code, address, phone_number) VALUES (16, 甘辛焼きそば堂, store16.jpg, 甘辛いタレがクセになる焼きそばが看板メニュー, 0.479166666666667, 0.875, 水曜日, 700～1300円, 35, 460-9006, 愛知県名古屋市守山区森田町1-7-2, 052-678-1234);</v>
      </c>
    </row>
    <row r="18" spans="1:29" s="14" customFormat="1">
      <c r="A18" s="14">
        <v>17</v>
      </c>
      <c r="B18" s="17" t="s">
        <v>338</v>
      </c>
      <c r="C18" s="17" t="s">
        <v>425</v>
      </c>
      <c r="D18" s="17" t="s">
        <v>339</v>
      </c>
      <c r="E18" s="16">
        <v>0.41666666666666669</v>
      </c>
      <c r="F18" s="16">
        <v>0.91666666666666663</v>
      </c>
      <c r="G18" s="17" t="s">
        <v>254</v>
      </c>
      <c r="H18" s="17" t="s">
        <v>340</v>
      </c>
      <c r="I18" s="14">
        <v>100</v>
      </c>
      <c r="J18" s="17" t="s">
        <v>341</v>
      </c>
      <c r="K18" s="17" t="s">
        <v>342</v>
      </c>
      <c r="L18" s="17" t="s">
        <v>343</v>
      </c>
      <c r="M18" s="14">
        <v>17</v>
      </c>
      <c r="O18" s="14" t="str">
        <f t="shared" si="0"/>
        <v>INSERT IGNORE INTO stores (id, name, image_name, description, open_hour, closed_hour, holiday, price, capacity, postal_code, address, phone_number) VALUES (17, ナゴヤソウルフード, store17.jpg, 地元で愛されるB級グルメが集まる複合施設, 0.416666666666667, 0.916666666666667, なし, 500～2000円, 100, 460-9107, 愛知県名古屋市名東区引山町2-9-8, 052-789-2345);</v>
      </c>
    </row>
    <row r="19" spans="1:29" s="14" customFormat="1">
      <c r="A19" s="14">
        <v>18</v>
      </c>
      <c r="B19" s="17" t="s">
        <v>344</v>
      </c>
      <c r="C19" s="17" t="s">
        <v>426</v>
      </c>
      <c r="D19" s="17" t="s">
        <v>345</v>
      </c>
      <c r="E19" s="16">
        <v>0.41666666666666669</v>
      </c>
      <c r="F19" s="16">
        <v>0.75</v>
      </c>
      <c r="G19" s="17" t="s">
        <v>268</v>
      </c>
      <c r="H19" s="17" t="s">
        <v>305</v>
      </c>
      <c r="I19" s="14">
        <v>15</v>
      </c>
      <c r="J19" s="17" t="s">
        <v>346</v>
      </c>
      <c r="K19" s="17" t="s">
        <v>347</v>
      </c>
      <c r="L19" s="17" t="s">
        <v>348</v>
      </c>
      <c r="M19" s="14">
        <v>18</v>
      </c>
      <c r="O19" s="14" t="str">
        <f t="shared" si="0"/>
        <v>INSERT IGNORE INTO stores (id, name, image_name, description, open_hour, closed_hour, holiday, price, capacity, postal_code, address, phone_number) VALUES (18, えびせんの里屋台, store18.jpg, 名古屋名物えびせんべいを揚げたてで提供, 0.416666666666667, 0.75, 木曜日, 300～800円, 15, 460-9208, 愛知県名古屋市天白区植田町5-4-7, 052-890-3456);</v>
      </c>
    </row>
    <row r="20" spans="1:29" s="14" customFormat="1">
      <c r="A20" s="14">
        <v>19</v>
      </c>
      <c r="B20" s="17" t="s">
        <v>349</v>
      </c>
      <c r="C20" s="17" t="s">
        <v>427</v>
      </c>
      <c r="D20" s="17" t="s">
        <v>350</v>
      </c>
      <c r="E20" s="16">
        <v>0.66666666666666663</v>
      </c>
      <c r="F20" s="16">
        <v>0.95833333333333337</v>
      </c>
      <c r="G20" s="17" t="s">
        <v>247</v>
      </c>
      <c r="H20" s="17" t="s">
        <v>248</v>
      </c>
      <c r="I20" s="14">
        <v>45</v>
      </c>
      <c r="J20" s="17" t="s">
        <v>351</v>
      </c>
      <c r="K20" s="17" t="s">
        <v>352</v>
      </c>
      <c r="L20" s="17" t="s">
        <v>353</v>
      </c>
      <c r="M20" s="14">
        <v>19</v>
      </c>
      <c r="O20" s="14" t="str">
        <f t="shared" si="0"/>
        <v>INSERT IGNORE INTO stores (id, name, image_name, description, open_hour, closed_hour, holiday, price, capacity, postal_code, address, phone_number) VALUES (19, ジャンボ串かつ天国, store19.jpg, 大ぶりでボリューム満点の串かつが自慢, 0.666666666666667, 0.958333333333333, 火曜日, 500～1500円, 45, 460-9309, 愛知県名古屋市中村区太閤通6-7-8, 052-901-4567);</v>
      </c>
    </row>
    <row r="21" spans="1:29" s="14" customFormat="1">
      <c r="A21" s="14">
        <v>20</v>
      </c>
      <c r="B21" s="17" t="s">
        <v>354</v>
      </c>
      <c r="C21" s="17" t="s">
        <v>361</v>
      </c>
      <c r="D21" s="17" t="s">
        <v>355</v>
      </c>
      <c r="E21" s="16">
        <v>0.70833333333333337</v>
      </c>
      <c r="F21" s="16">
        <v>0.97916666666666663</v>
      </c>
      <c r="G21" s="17" t="s">
        <v>240</v>
      </c>
      <c r="H21" s="17" t="s">
        <v>356</v>
      </c>
      <c r="I21" s="14">
        <v>25</v>
      </c>
      <c r="J21" s="17" t="s">
        <v>357</v>
      </c>
      <c r="K21" s="17" t="s">
        <v>358</v>
      </c>
      <c r="L21" s="17" t="s">
        <v>359</v>
      </c>
      <c r="M21" s="14">
        <v>20</v>
      </c>
      <c r="O21" s="14" t="str">
        <f t="shared" si="0"/>
        <v>INSERT IGNORE INTO stores (id, name, image_name, description, open_hour, closed_hour, holiday, price, capacity, postal_code, address, phone_number) VALUES (20, 鶏ちゃん横町, store20.jpg, 香ばしく焼き上げた鶏ちゃんを提供する隠れ家的店, 0.708333333333333, 0.979166666666667, 水曜日, 800～2000円, 25, 460-9400, 愛知県名古屋市東区泉町3-2-1, 052-012-5678);</v>
      </c>
    </row>
    <row r="22" spans="1:29">
      <c r="O22" t="str">
        <f t="shared" si="0"/>
        <v>INSERT IGNORE INTO stores (id, name, image_name, description, open_hour, closed_hour, holiday, price, capacity, postal_code, address, phone_number) VALUES (, , , , , , , , , , , );</v>
      </c>
      <c r="Q22" t="s">
        <v>429</v>
      </c>
      <c r="T22" t="s">
        <v>365</v>
      </c>
      <c r="W22" t="s">
        <v>407</v>
      </c>
    </row>
    <row r="23" spans="1:29">
      <c r="A23">
        <f>A2</f>
        <v>1</v>
      </c>
      <c r="B23" t="str">
        <f>TEXT(B2,"'@'")</f>
        <v>'味噌カツ亭'</v>
      </c>
      <c r="C23" t="str">
        <f t="shared" ref="C23:G23" si="1">TEXT(C2,"'@'")</f>
        <v>'store01.jpg'</v>
      </c>
      <c r="D23" t="str">
        <f t="shared" si="1"/>
        <v>'名古屋名物の味噌カツが絶品の老舗'</v>
      </c>
      <c r="E23" t="str">
        <f>TEXT(E2,"'H:MM'")</f>
        <v>'11:00'</v>
      </c>
      <c r="F23" t="str">
        <f>TEXT(F2,"'H:MM'")</f>
        <v>'22:00'</v>
      </c>
      <c r="G23" t="str">
        <f t="shared" si="1"/>
        <v>'水曜日'</v>
      </c>
      <c r="H23" t="str">
        <f>TEXT(H2,"'@'")</f>
        <v>'1000～2000円'</v>
      </c>
      <c r="I23">
        <f>I2</f>
        <v>50</v>
      </c>
      <c r="J23" t="str">
        <f>TEXT(J2,"'@'")</f>
        <v>'460-0001'</v>
      </c>
      <c r="K23" t="str">
        <f t="shared" ref="K23:L23" si="2">TEXT(K2,"'@'")</f>
        <v>'愛知県名古屋市中村区名駅1-1-1'</v>
      </c>
      <c r="L23" t="str">
        <f t="shared" si="2"/>
        <v>'052-123-4567'</v>
      </c>
      <c r="O23" t="str">
        <f t="shared" si="0"/>
        <v>INSERT IGNORE INTO stores (id, name, image_name, description, open_hour, closed_hour, holiday, price, capacity, postal_code, address, phone_number) VALUES (1, '味噌カツ亭', 'store01.jpg', '名古屋名物の味噌カツが絶品の老舗', '11:00', '22:00', '水曜日', '1000～2000円', 50, '460-0001', '愛知県名古屋市中村区名駅1-1-1', '052-123-4567');</v>
      </c>
      <c r="Q23">
        <v>1</v>
      </c>
      <c r="R23">
        <v>2</v>
      </c>
      <c r="S23">
        <v>3</v>
      </c>
      <c r="T23" t="s">
        <v>362</v>
      </c>
      <c r="U23" t="s">
        <v>366</v>
      </c>
      <c r="V23" t="s">
        <v>367</v>
      </c>
      <c r="W23">
        <f>VLOOKUP(T23,カテゴリ!$B:$C,2,FALSE)</f>
        <v>1</v>
      </c>
      <c r="X23">
        <f>VLOOKUP(U23,カテゴリ!$B:$C,2,FALSE)</f>
        <v>2</v>
      </c>
      <c r="Y23">
        <f>VLOOKUP(V23,カテゴリ!$B:$C,2,FALSE)</f>
        <v>3</v>
      </c>
      <c r="AA23" t="str">
        <f>"INSERT IGNORE INTO store_category (id, store_id, category_id) VALUES ("&amp;Q23&amp;", "&amp;$A23&amp;", "&amp;W23&amp;");"</f>
        <v>INSERT IGNORE INTO store_category (id, store_id, category_id) VALUES (1, 1, 1);</v>
      </c>
      <c r="AB23" t="str">
        <f t="shared" ref="AB23:AC23" si="3">"INSERT IGNORE INTO store_category (id, store_id, category_id) VALUES ("&amp;R23&amp;", "&amp;$A23&amp;", "&amp;X23&amp;");"</f>
        <v>INSERT IGNORE INTO store_category (id, store_id, category_id) VALUES (2, 1, 2);</v>
      </c>
      <c r="AC23" t="str">
        <f t="shared" si="3"/>
        <v>INSERT IGNORE INTO store_category (id, store_id, category_id) VALUES (3, 1, 3);</v>
      </c>
    </row>
    <row r="24" spans="1:29">
      <c r="A24">
        <f t="shared" ref="A24:A42" si="4">A3</f>
        <v>2</v>
      </c>
      <c r="B24" t="str">
        <f t="shared" ref="B24:D24" si="5">TEXT(B3,"'@'")</f>
        <v>'手羽先王'</v>
      </c>
      <c r="C24" t="str">
        <f t="shared" si="5"/>
        <v>'store02.jpg'</v>
      </c>
      <c r="D24" t="str">
        <f t="shared" si="5"/>
        <v>'パリッとジューシーな手羽先が自慢'</v>
      </c>
      <c r="E24" t="str">
        <f t="shared" ref="E24:F24" si="6">TEXT(E3,"'H:MM'")</f>
        <v>'17:00'</v>
      </c>
      <c r="F24" t="str">
        <f t="shared" si="6"/>
        <v>'0:00'</v>
      </c>
      <c r="G24" t="str">
        <f t="shared" ref="G24:H24" si="7">TEXT(G3,"'@'")</f>
        <v>'火曜日'</v>
      </c>
      <c r="H24" t="str">
        <f t="shared" si="7"/>
        <v>'500～1500円'</v>
      </c>
      <c r="I24">
        <f t="shared" ref="I24:I42" si="8">I3</f>
        <v>30</v>
      </c>
      <c r="J24" t="str">
        <f t="shared" ref="J24:L24" si="9">TEXT(J3,"'@'")</f>
        <v>'460-0011'</v>
      </c>
      <c r="K24" t="str">
        <f t="shared" si="9"/>
        <v>'愛知県名古屋市中区栄3-2-1'</v>
      </c>
      <c r="L24" t="str">
        <f t="shared" si="9"/>
        <v>'052-234-5678'</v>
      </c>
      <c r="O24" t="str">
        <f t="shared" si="0"/>
        <v>INSERT IGNORE INTO stores (id, name, image_name, description, open_hour, closed_hour, holiday, price, capacity, postal_code, address, phone_number) VALUES (2, '手羽先王', 'store02.jpg', 'パリッとジューシーな手羽先が自慢', '17:00', '0:00', '火曜日', '500～1500円', 30, '460-0011', '愛知県名古屋市中区栄3-2-1', '052-234-5678');</v>
      </c>
      <c r="Q24">
        <v>4</v>
      </c>
      <c r="R24">
        <v>5</v>
      </c>
      <c r="S24">
        <v>6</v>
      </c>
      <c r="T24" t="s">
        <v>363</v>
      </c>
      <c r="U24" t="s">
        <v>368</v>
      </c>
      <c r="V24" t="s">
        <v>369</v>
      </c>
      <c r="W24">
        <f>VLOOKUP(T24,カテゴリ!$B:$C,2,FALSE)</f>
        <v>4</v>
      </c>
      <c r="X24">
        <f>VLOOKUP(U24,カテゴリ!$B:$C,2,FALSE)</f>
        <v>5</v>
      </c>
      <c r="Y24">
        <f>VLOOKUP(V24,カテゴリ!$B:$C,2,FALSE)</f>
        <v>6</v>
      </c>
      <c r="AA24" t="str">
        <f t="shared" ref="AA24:AA42" si="10">"INSERT IGNORE INTO store_category (id, store_id, category_id) VALUES ("&amp;Q24&amp;", "&amp;$A24&amp;", "&amp;W24&amp;");"</f>
        <v>INSERT IGNORE INTO store_category (id, store_id, category_id) VALUES (4, 2, 4);</v>
      </c>
      <c r="AB24" t="str">
        <f t="shared" ref="AB24:AB42" si="11">"INSERT IGNORE INTO store_category (id, store_id, category_id) VALUES ("&amp;R24&amp;", "&amp;$A24&amp;", "&amp;X24&amp;");"</f>
        <v>INSERT IGNORE INTO store_category (id, store_id, category_id) VALUES (5, 2, 5);</v>
      </c>
      <c r="AC24" t="str">
        <f t="shared" ref="AC24:AC42" si="12">"INSERT IGNORE INTO store_category (id, store_id, category_id) VALUES ("&amp;S24&amp;", "&amp;$A24&amp;", "&amp;Y24&amp;");"</f>
        <v>INSERT IGNORE INTO store_category (id, store_id, category_id) VALUES (6, 2, 6);</v>
      </c>
    </row>
    <row r="25" spans="1:29">
      <c r="A25">
        <f t="shared" si="4"/>
        <v>3</v>
      </c>
      <c r="B25" t="str">
        <f t="shared" ref="B25:D25" si="13">TEXT(B4,"'@'")</f>
        <v>'あんかけスパHOUSE'</v>
      </c>
      <c r="C25" t="str">
        <f t="shared" si="13"/>
        <v>'store03.jpg'</v>
      </c>
      <c r="D25" t="str">
        <f t="shared" si="13"/>
        <v>'濃厚なあんかけスパが楽しめる専門店'</v>
      </c>
      <c r="E25" t="str">
        <f t="shared" ref="E25:F25" si="14">TEXT(E4,"'H:MM'")</f>
        <v>'10:00'</v>
      </c>
      <c r="F25" t="str">
        <f t="shared" si="14"/>
        <v>'21:00'</v>
      </c>
      <c r="G25" t="str">
        <f t="shared" ref="G25:H25" si="15">TEXT(G4,"'@'")</f>
        <v>'なし'</v>
      </c>
      <c r="H25" t="str">
        <f t="shared" si="15"/>
        <v>'800～1500円'</v>
      </c>
      <c r="I25">
        <f t="shared" si="8"/>
        <v>40</v>
      </c>
      <c r="J25" t="str">
        <f t="shared" ref="J25:L25" si="16">TEXT(J4,"'@'")</f>
        <v>'460-0022'</v>
      </c>
      <c r="K25" t="str">
        <f t="shared" si="16"/>
        <v>'愛知県名古屋市東区葵1-3-2'</v>
      </c>
      <c r="L25" t="str">
        <f t="shared" si="16"/>
        <v>'052-345-6789'</v>
      </c>
      <c r="O25" t="str">
        <f t="shared" si="0"/>
        <v>INSERT IGNORE INTO stores (id, name, image_name, description, open_hour, closed_hour, holiday, price, capacity, postal_code, address, phone_number) VALUES (3, 'あんかけスパHOUSE', 'store03.jpg', '濃厚なあんかけスパが楽しめる専門店', '10:00', '21:00', 'なし', '800～1500円', 40, '460-0022', '愛知県名古屋市東区葵1-3-2', '052-345-6789');</v>
      </c>
      <c r="Q25">
        <v>7</v>
      </c>
      <c r="R25">
        <v>8</v>
      </c>
      <c r="S25">
        <v>9</v>
      </c>
      <c r="T25" t="s">
        <v>370</v>
      </c>
      <c r="U25" t="s">
        <v>371</v>
      </c>
      <c r="V25" t="s">
        <v>372</v>
      </c>
      <c r="W25">
        <f>VLOOKUP(T25,カテゴリ!$B:$C,2,FALSE)</f>
        <v>7</v>
      </c>
      <c r="X25">
        <f>VLOOKUP(U25,カテゴリ!$B:$C,2,FALSE)</f>
        <v>8</v>
      </c>
      <c r="Y25">
        <f>VLOOKUP(V25,カテゴリ!$B:$C,2,FALSE)</f>
        <v>9</v>
      </c>
      <c r="AA25" t="str">
        <f t="shared" si="10"/>
        <v>INSERT IGNORE INTO store_category (id, store_id, category_id) VALUES (7, 3, 7);</v>
      </c>
      <c r="AB25" t="str">
        <f t="shared" si="11"/>
        <v>INSERT IGNORE INTO store_category (id, store_id, category_id) VALUES (8, 3, 8);</v>
      </c>
      <c r="AC25" t="str">
        <f t="shared" si="12"/>
        <v>INSERT IGNORE INTO store_category (id, store_id, category_id) VALUES (9, 3, 9);</v>
      </c>
    </row>
    <row r="26" spans="1:29">
      <c r="A26">
        <f t="shared" si="4"/>
        <v>4</v>
      </c>
      <c r="B26" t="str">
        <f t="shared" ref="B26:D26" si="17">TEXT(B5,"'@'")</f>
        <v>'ひつまぶし屋'</v>
      </c>
      <c r="C26" t="str">
        <f t="shared" si="17"/>
        <v>'store04.jpg'</v>
      </c>
      <c r="D26" t="str">
        <f t="shared" si="17"/>
        <v>'炭火で焼いたひつまぶしが人気の名店'</v>
      </c>
      <c r="E26" t="str">
        <f t="shared" ref="E26:F26" si="18">TEXT(E5,"'H:MM'")</f>
        <v>'11:30'</v>
      </c>
      <c r="F26" t="str">
        <f t="shared" si="18"/>
        <v>'20:30'</v>
      </c>
      <c r="G26" t="str">
        <f t="shared" ref="G26:H26" si="19">TEXT(G5,"'@'")</f>
        <v>'月曜日'</v>
      </c>
      <c r="H26" t="str">
        <f t="shared" si="19"/>
        <v>'2000～3500円'</v>
      </c>
      <c r="I26">
        <f t="shared" si="8"/>
        <v>60</v>
      </c>
      <c r="J26" t="str">
        <f t="shared" ref="J26:L26" si="20">TEXT(J5,"'@'")</f>
        <v>'460-0033'</v>
      </c>
      <c r="K26" t="str">
        <f t="shared" si="20"/>
        <v>'愛知県名古屋市千種区今池2-4-3'</v>
      </c>
      <c r="L26" t="str">
        <f t="shared" si="20"/>
        <v>'052-456-7890'</v>
      </c>
      <c r="O26" t="str">
        <f t="shared" si="0"/>
        <v>INSERT IGNORE INTO stores (id, name, image_name, description, open_hour, closed_hour, holiday, price, capacity, postal_code, address, phone_number) VALUES (4, 'ひつまぶし屋', 'store04.jpg', '炭火で焼いたひつまぶしが人気の名店', '11:30', '20:30', '月曜日', '2000～3500円', 60, '460-0033', '愛知県名古屋市千種区今池2-4-3', '052-456-7890');</v>
      </c>
      <c r="Q26">
        <v>10</v>
      </c>
      <c r="R26">
        <v>11</v>
      </c>
      <c r="S26">
        <v>12</v>
      </c>
      <c r="T26" t="s">
        <v>373</v>
      </c>
      <c r="U26" t="s">
        <v>374</v>
      </c>
      <c r="V26" t="s">
        <v>375</v>
      </c>
      <c r="W26">
        <f>VLOOKUP(T26,カテゴリ!$B:$C,2,FALSE)</f>
        <v>10</v>
      </c>
      <c r="X26">
        <f>VLOOKUP(U26,カテゴリ!$B:$C,2,FALSE)</f>
        <v>11</v>
      </c>
      <c r="Y26">
        <f>VLOOKUP(V26,カテゴリ!$B:$C,2,FALSE)</f>
        <v>12</v>
      </c>
      <c r="AA26" t="str">
        <f t="shared" si="10"/>
        <v>INSERT IGNORE INTO store_category (id, store_id, category_id) VALUES (10, 4, 10);</v>
      </c>
      <c r="AB26" t="str">
        <f t="shared" si="11"/>
        <v>INSERT IGNORE INTO store_category (id, store_id, category_id) VALUES (11, 4, 11);</v>
      </c>
      <c r="AC26" t="str">
        <f t="shared" si="12"/>
        <v>INSERT IGNORE INTO store_category (id, store_id, category_id) VALUES (12, 4, 12);</v>
      </c>
    </row>
    <row r="27" spans="1:29">
      <c r="A27">
        <f t="shared" si="4"/>
        <v>5</v>
      </c>
      <c r="B27" t="str">
        <f t="shared" ref="B27:D27" si="21">TEXT(B6,"'@'")</f>
        <v>'どて煮横丁'</v>
      </c>
      <c r="C27" t="str">
        <f t="shared" si="21"/>
        <v>'store05.jpg'</v>
      </c>
      <c r="D27" t="str">
        <f t="shared" si="21"/>
        <v>'こだわりの味噌で煮込んだどて煮が味わえる'</v>
      </c>
      <c r="E27" t="str">
        <f t="shared" ref="E27:F27" si="22">TEXT(E6,"'H:MM'")</f>
        <v>'12:00'</v>
      </c>
      <c r="F27" t="str">
        <f t="shared" si="22"/>
        <v>'22:00'</v>
      </c>
      <c r="G27" t="str">
        <f t="shared" ref="G27:H27" si="23">TEXT(G6,"'@'")</f>
        <v>'木曜日'</v>
      </c>
      <c r="H27" t="str">
        <f t="shared" si="23"/>
        <v>'600～1200円'</v>
      </c>
      <c r="I27">
        <f t="shared" si="8"/>
        <v>25</v>
      </c>
      <c r="J27" t="str">
        <f t="shared" ref="J27:L27" si="24">TEXT(J6,"'@'")</f>
        <v>'460-0044'</v>
      </c>
      <c r="K27" t="str">
        <f t="shared" si="24"/>
        <v>'愛知県名古屋市熱田区神宮1-5-4'</v>
      </c>
      <c r="L27" t="str">
        <f t="shared" si="24"/>
        <v>'052-567-8901'</v>
      </c>
      <c r="O27" t="str">
        <f t="shared" si="0"/>
        <v>INSERT IGNORE INTO stores (id, name, image_name, description, open_hour, closed_hour, holiday, price, capacity, postal_code, address, phone_number) VALUES (5, 'どて煮横丁', 'store05.jpg', 'こだわりの味噌で煮込んだどて煮が味わえる', '12:00', '22:00', '木曜日', '600～1200円', 25, '460-0044', '愛知県名古屋市熱田区神宮1-5-4', '052-567-8901');</v>
      </c>
      <c r="Q27">
        <v>13</v>
      </c>
      <c r="R27">
        <v>14</v>
      </c>
      <c r="S27">
        <v>15</v>
      </c>
      <c r="T27" t="s">
        <v>376</v>
      </c>
      <c r="U27" t="s">
        <v>377</v>
      </c>
      <c r="V27" t="s">
        <v>368</v>
      </c>
      <c r="W27">
        <f>VLOOKUP(T27,カテゴリ!$B:$C,2,FALSE)</f>
        <v>13</v>
      </c>
      <c r="X27">
        <f>VLOOKUP(U27,カテゴリ!$B:$C,2,FALSE)</f>
        <v>14</v>
      </c>
      <c r="Y27">
        <f>VLOOKUP(V27,カテゴリ!$B:$C,2,FALSE)</f>
        <v>5</v>
      </c>
      <c r="AA27" t="str">
        <f t="shared" si="10"/>
        <v>INSERT IGNORE INTO store_category (id, store_id, category_id) VALUES (13, 5, 13);</v>
      </c>
      <c r="AB27" t="str">
        <f t="shared" si="11"/>
        <v>INSERT IGNORE INTO store_category (id, store_id, category_id) VALUES (14, 5, 14);</v>
      </c>
      <c r="AC27" t="str">
        <f t="shared" si="12"/>
        <v>INSERT IGNORE INTO store_category (id, store_id, category_id) VALUES (15, 5, 5);</v>
      </c>
    </row>
    <row r="28" spans="1:29">
      <c r="A28">
        <f t="shared" si="4"/>
        <v>6</v>
      </c>
      <c r="B28" t="str">
        <f t="shared" ref="B28:D28" si="25">TEXT(B7,"'@'")</f>
        <v>'台湾ラーメン亭'</v>
      </c>
      <c r="C28" t="str">
        <f t="shared" si="25"/>
        <v>'store06.jpg'</v>
      </c>
      <c r="D28" t="str">
        <f t="shared" si="25"/>
        <v>'ピリ辛でクセになる台湾ラーメン専門店'</v>
      </c>
      <c r="E28" t="str">
        <f t="shared" ref="E28:F28" si="26">TEXT(E7,"'H:MM'")</f>
        <v>'18:00'</v>
      </c>
      <c r="F28" t="str">
        <f t="shared" si="26"/>
        <v>'2:00'</v>
      </c>
      <c r="G28" t="str">
        <f t="shared" ref="G28:H28" si="27">TEXT(G7,"'@'")</f>
        <v>'日曜日'</v>
      </c>
      <c r="H28" t="str">
        <f t="shared" si="27"/>
        <v>'700～1000円'</v>
      </c>
      <c r="I28">
        <f t="shared" si="8"/>
        <v>35</v>
      </c>
      <c r="J28" t="str">
        <f t="shared" ref="J28:L28" si="28">TEXT(J7,"'@'")</f>
        <v>'460-0055'</v>
      </c>
      <c r="K28" t="str">
        <f t="shared" si="28"/>
        <v>'愛知県名古屋市北区清水1-6-5'</v>
      </c>
      <c r="L28" t="str">
        <f t="shared" si="28"/>
        <v>'052-678-9012'</v>
      </c>
      <c r="O28" t="str">
        <f t="shared" si="0"/>
        <v>INSERT IGNORE INTO stores (id, name, image_name, description, open_hour, closed_hour, holiday, price, capacity, postal_code, address, phone_number) VALUES (6, '台湾ラーメン亭', 'store06.jpg', 'ピリ辛でクセになる台湾ラーメン専門店', '18:00', '2:00', '日曜日', '700～1000円', 35, '460-0055', '愛知県名古屋市北区清水1-6-5', '052-678-9012');</v>
      </c>
      <c r="Q28">
        <v>16</v>
      </c>
      <c r="R28">
        <v>17</v>
      </c>
      <c r="S28">
        <v>18</v>
      </c>
      <c r="T28" t="s">
        <v>378</v>
      </c>
      <c r="U28" t="s">
        <v>364</v>
      </c>
      <c r="V28" t="s">
        <v>379</v>
      </c>
      <c r="W28">
        <f>VLOOKUP(T28,カテゴリ!$B:$C,2,FALSE)</f>
        <v>15</v>
      </c>
      <c r="X28">
        <f>VLOOKUP(U28,カテゴリ!$B:$C,2,FALSE)</f>
        <v>16</v>
      </c>
      <c r="Y28">
        <f>VLOOKUP(V28,カテゴリ!$B:$C,2,FALSE)</f>
        <v>17</v>
      </c>
      <c r="AA28" t="str">
        <f t="shared" si="10"/>
        <v>INSERT IGNORE INTO store_category (id, store_id, category_id) VALUES (16, 6, 15);</v>
      </c>
      <c r="AB28" t="str">
        <f t="shared" si="11"/>
        <v>INSERT IGNORE INTO store_category (id, store_id, category_id) VALUES (17, 6, 16);</v>
      </c>
      <c r="AC28" t="str">
        <f t="shared" si="12"/>
        <v>INSERT IGNORE INTO store_category (id, store_id, category_id) VALUES (18, 6, 17);</v>
      </c>
    </row>
    <row r="29" spans="1:29">
      <c r="A29">
        <f t="shared" si="4"/>
        <v>7</v>
      </c>
      <c r="B29" t="str">
        <f t="shared" ref="B29:D29" si="29">TEXT(B8,"'@'")</f>
        <v>'天むす小路'</v>
      </c>
      <c r="C29" t="str">
        <f t="shared" si="29"/>
        <v>'store07.jpg'</v>
      </c>
      <c r="D29" t="str">
        <f t="shared" si="29"/>
        <v>'もちもちのおむすび天むすが名物'</v>
      </c>
      <c r="E29" t="str">
        <f t="shared" ref="E29:F29" si="30">TEXT(E8,"'H:MM'")</f>
        <v>'8:00'</v>
      </c>
      <c r="F29" t="str">
        <f t="shared" si="30"/>
        <v>'19:00'</v>
      </c>
      <c r="G29" t="str">
        <f t="shared" ref="G29:H29" si="31">TEXT(G8,"'@'")</f>
        <v>'火曜日'</v>
      </c>
      <c r="H29" t="str">
        <f t="shared" si="31"/>
        <v>'500～800円'</v>
      </c>
      <c r="I29">
        <f t="shared" si="8"/>
        <v>20</v>
      </c>
      <c r="J29" t="str">
        <f t="shared" ref="J29:L29" si="32">TEXT(J8,"'@'")</f>
        <v>'460-0066'</v>
      </c>
      <c r="K29" t="str">
        <f t="shared" si="32"/>
        <v>'愛知県名古屋市昭和区広路町7-8-6'</v>
      </c>
      <c r="L29" t="str">
        <f t="shared" si="32"/>
        <v>'052-789-0123'</v>
      </c>
      <c r="O29" t="str">
        <f t="shared" si="0"/>
        <v>INSERT IGNORE INTO stores (id, name, image_name, description, open_hour, closed_hour, holiday, price, capacity, postal_code, address, phone_number) VALUES (7, '天むす小路', 'store07.jpg', 'もちもちのおむすび天むすが名物', '8:00', '19:00', '火曜日', '500～800円', 20, '460-0066', '愛知県名古屋市昭和区広路町7-8-6', '052-789-0123');</v>
      </c>
      <c r="Q29">
        <v>19</v>
      </c>
      <c r="R29">
        <v>20</v>
      </c>
      <c r="S29">
        <v>21</v>
      </c>
      <c r="T29" t="s">
        <v>380</v>
      </c>
      <c r="U29" t="s">
        <v>381</v>
      </c>
      <c r="V29" t="s">
        <v>382</v>
      </c>
      <c r="W29">
        <f>VLOOKUP(T29,カテゴリ!$B:$C,2,FALSE)</f>
        <v>18</v>
      </c>
      <c r="X29">
        <f>VLOOKUP(U29,カテゴリ!$B:$C,2,FALSE)</f>
        <v>19</v>
      </c>
      <c r="Y29">
        <f>VLOOKUP(V29,カテゴリ!$B:$C,2,FALSE)</f>
        <v>20</v>
      </c>
      <c r="AA29" t="str">
        <f t="shared" si="10"/>
        <v>INSERT IGNORE INTO store_category (id, store_id, category_id) VALUES (19, 7, 18);</v>
      </c>
      <c r="AB29" t="str">
        <f t="shared" si="11"/>
        <v>INSERT IGNORE INTO store_category (id, store_id, category_id) VALUES (20, 7, 19);</v>
      </c>
      <c r="AC29" t="str">
        <f t="shared" si="12"/>
        <v>INSERT IGNORE INTO store_category (id, store_id, category_id) VALUES (21, 7, 20);</v>
      </c>
    </row>
    <row r="30" spans="1:29">
      <c r="A30">
        <f t="shared" si="4"/>
        <v>8</v>
      </c>
      <c r="B30" t="str">
        <f t="shared" ref="B30:D30" si="33">TEXT(B9,"'@'")</f>
        <v>'きしめんの里'</v>
      </c>
      <c r="C30" t="str">
        <f t="shared" si="33"/>
        <v>'store08.jpg'</v>
      </c>
      <c r="D30" t="str">
        <f t="shared" si="33"/>
        <v>'名古屋伝統のきしめんを手軽に楽しめる'</v>
      </c>
      <c r="E30" t="str">
        <f t="shared" ref="E30:F30" si="34">TEXT(E9,"'H:MM'")</f>
        <v>'10:30'</v>
      </c>
      <c r="F30" t="str">
        <f t="shared" si="34"/>
        <v>'20:00'</v>
      </c>
      <c r="G30" t="str">
        <f t="shared" ref="G30:H30" si="35">TEXT(G9,"'@'")</f>
        <v>'水曜日'</v>
      </c>
      <c r="H30" t="str">
        <f t="shared" si="35"/>
        <v>'600～1000円'</v>
      </c>
      <c r="I30">
        <f t="shared" si="8"/>
        <v>40</v>
      </c>
      <c r="J30" t="str">
        <f t="shared" ref="J30:L30" si="36">TEXT(J9,"'@'")</f>
        <v>'460-0077'</v>
      </c>
      <c r="K30" t="str">
        <f t="shared" si="36"/>
        <v>'愛知県名古屋市西区大曽根3-9-7'</v>
      </c>
      <c r="L30" t="str">
        <f t="shared" si="36"/>
        <v>'052-890-1234'</v>
      </c>
      <c r="O30" t="str">
        <f t="shared" si="0"/>
        <v>INSERT IGNORE INTO stores (id, name, image_name, description, open_hour, closed_hour, holiday, price, capacity, postal_code, address, phone_number) VALUES (8, 'きしめんの里', 'store08.jpg', '名古屋伝統のきしめんを手軽に楽しめる', '10:30', '20:00', '水曜日', '600～1000円', 40, '460-0077', '愛知県名古屋市西区大曽根3-9-7', '052-890-1234');</v>
      </c>
      <c r="Q30">
        <v>22</v>
      </c>
      <c r="R30">
        <v>23</v>
      </c>
      <c r="S30">
        <v>24</v>
      </c>
      <c r="T30" t="s">
        <v>383</v>
      </c>
      <c r="U30" t="s">
        <v>384</v>
      </c>
      <c r="V30" t="s">
        <v>385</v>
      </c>
      <c r="W30">
        <f>VLOOKUP(T30,カテゴリ!$B:$C,2,FALSE)</f>
        <v>21</v>
      </c>
      <c r="X30">
        <f>VLOOKUP(U30,カテゴリ!$B:$C,2,FALSE)</f>
        <v>22</v>
      </c>
      <c r="Y30">
        <f>VLOOKUP(V30,カテゴリ!$B:$C,2,FALSE)</f>
        <v>23</v>
      </c>
      <c r="AA30" t="str">
        <f t="shared" si="10"/>
        <v>INSERT IGNORE INTO store_category (id, store_id, category_id) VALUES (22, 8, 21);</v>
      </c>
      <c r="AB30" t="str">
        <f t="shared" si="11"/>
        <v>INSERT IGNORE INTO store_category (id, store_id, category_id) VALUES (23, 8, 22);</v>
      </c>
      <c r="AC30" t="str">
        <f t="shared" si="12"/>
        <v>INSERT IGNORE INTO store_category (id, store_id, category_id) VALUES (24, 8, 23);</v>
      </c>
    </row>
    <row r="31" spans="1:29">
      <c r="A31">
        <f t="shared" si="4"/>
        <v>9</v>
      </c>
      <c r="B31" t="str">
        <f t="shared" ref="B31:D31" si="37">TEXT(B10,"'@'")</f>
        <v>'味噌おでん楽市'</v>
      </c>
      <c r="C31" t="str">
        <f t="shared" si="37"/>
        <v>'store09.jpg'</v>
      </c>
      <c r="D31" t="str">
        <f t="shared" si="37"/>
        <v>'地元産の味噌で作る濃厚おでん'</v>
      </c>
      <c r="E31" t="str">
        <f t="shared" ref="E31:F31" si="38">TEXT(E10,"'H:MM'")</f>
        <v>'15:00'</v>
      </c>
      <c r="F31" t="str">
        <f t="shared" si="38"/>
        <v>'23:00'</v>
      </c>
      <c r="G31" t="str">
        <f t="shared" ref="G31:H31" si="39">TEXT(G10,"'@'")</f>
        <v>'月曜日'</v>
      </c>
      <c r="H31" t="str">
        <f t="shared" si="39"/>
        <v>'800～1500円'</v>
      </c>
      <c r="I31">
        <f t="shared" si="8"/>
        <v>30</v>
      </c>
      <c r="J31" t="str">
        <f t="shared" ref="J31:L31" si="40">TEXT(J10,"'@'")</f>
        <v>'460-0088'</v>
      </c>
      <c r="K31" t="str">
        <f t="shared" si="40"/>
        <v>'愛知県名古屋市瑞穂区妙音通4-10-9'</v>
      </c>
      <c r="L31" t="str">
        <f t="shared" si="40"/>
        <v>'052-901-2345'</v>
      </c>
      <c r="O31" t="str">
        <f t="shared" si="0"/>
        <v>INSERT IGNORE INTO stores (id, name, image_name, description, open_hour, closed_hour, holiday, price, capacity, postal_code, address, phone_number) VALUES (9, '味噌おでん楽市', 'store09.jpg', '地元産の味噌で作る濃厚おでん', '15:00', '23:00', '月曜日', '800～1500円', 30, '460-0088', '愛知県名古屋市瑞穂区妙音通4-10-9', '052-901-2345');</v>
      </c>
      <c r="Q31">
        <v>25</v>
      </c>
      <c r="R31">
        <v>26</v>
      </c>
      <c r="S31">
        <v>27</v>
      </c>
      <c r="T31" t="s">
        <v>386</v>
      </c>
      <c r="U31" t="s">
        <v>377</v>
      </c>
      <c r="V31" t="s">
        <v>368</v>
      </c>
      <c r="W31">
        <f>VLOOKUP(T31,カテゴリ!$B:$C,2,FALSE)</f>
        <v>24</v>
      </c>
      <c r="X31">
        <f>VLOOKUP(U31,カテゴリ!$B:$C,2,FALSE)</f>
        <v>14</v>
      </c>
      <c r="Y31">
        <f>VLOOKUP(V31,カテゴリ!$B:$C,2,FALSE)</f>
        <v>5</v>
      </c>
      <c r="AA31" t="str">
        <f t="shared" si="10"/>
        <v>INSERT IGNORE INTO store_category (id, store_id, category_id) VALUES (25, 9, 24);</v>
      </c>
      <c r="AB31" t="str">
        <f t="shared" si="11"/>
        <v>INSERT IGNORE INTO store_category (id, store_id, category_id) VALUES (26, 9, 14);</v>
      </c>
      <c r="AC31" t="str">
        <f t="shared" si="12"/>
        <v>INSERT IGNORE INTO store_category (id, store_id, category_id) VALUES (27, 9, 5);</v>
      </c>
    </row>
    <row r="32" spans="1:29">
      <c r="A32">
        <f t="shared" si="4"/>
        <v>10</v>
      </c>
      <c r="B32" t="str">
        <f t="shared" ref="B32:D32" si="41">TEXT(B11,"'@'")</f>
        <v>'エビフリャーパーク'</v>
      </c>
      <c r="C32" t="str">
        <f t="shared" si="41"/>
        <v>'store10.jpg'</v>
      </c>
      <c r="D32" t="str">
        <f t="shared" si="41"/>
        <v>'名古屋名物エビフライが主役のカフェ風店'</v>
      </c>
      <c r="E32" t="str">
        <f t="shared" ref="E32:F32" si="42">TEXT(E11,"'H:MM'")</f>
        <v>'11:00'</v>
      </c>
      <c r="F32" t="str">
        <f t="shared" si="42"/>
        <v>'21:00'</v>
      </c>
      <c r="G32" t="str">
        <f t="shared" ref="G32:H32" si="43">TEXT(G11,"'@'")</f>
        <v>'なし'</v>
      </c>
      <c r="H32" t="str">
        <f t="shared" si="43"/>
        <v>'1200～2000円'</v>
      </c>
      <c r="I32">
        <f t="shared" si="8"/>
        <v>50</v>
      </c>
      <c r="J32" t="str">
        <f t="shared" ref="J32:L32" si="44">TEXT(J11,"'@'")</f>
        <v>'460-0099'</v>
      </c>
      <c r="K32" t="str">
        <f t="shared" si="44"/>
        <v>'愛知県名古屋市緑区鴻仏目2-8-10'</v>
      </c>
      <c r="L32" t="str">
        <f t="shared" si="44"/>
        <v>'052-012-3456'</v>
      </c>
      <c r="O32" t="str">
        <f t="shared" si="0"/>
        <v>INSERT IGNORE INTO stores (id, name, image_name, description, open_hour, closed_hour, holiday, price, capacity, postal_code, address, phone_number) VALUES (10, 'エビフリャーパーク', 'store10.jpg', '名古屋名物エビフライが主役のカフェ風店', '11:00', '21:00', 'なし', '1200～2000円', 50, '460-0099', '愛知県名古屋市緑区鴻仏目2-8-10', '052-012-3456');</v>
      </c>
      <c r="Q32">
        <v>28</v>
      </c>
      <c r="R32">
        <v>29</v>
      </c>
      <c r="S32">
        <v>30</v>
      </c>
      <c r="T32" t="s">
        <v>387</v>
      </c>
      <c r="U32" t="s">
        <v>388</v>
      </c>
      <c r="V32" t="s">
        <v>389</v>
      </c>
      <c r="W32">
        <f>VLOOKUP(T32,カテゴリ!$B:$C,2,FALSE)</f>
        <v>25</v>
      </c>
      <c r="X32">
        <f>VLOOKUP(U32,カテゴリ!$B:$C,2,FALSE)</f>
        <v>26</v>
      </c>
      <c r="Y32">
        <f>VLOOKUP(V32,カテゴリ!$B:$C,2,FALSE)</f>
        <v>27</v>
      </c>
      <c r="AA32" t="str">
        <f t="shared" si="10"/>
        <v>INSERT IGNORE INTO store_category (id, store_id, category_id) VALUES (28, 10, 25);</v>
      </c>
      <c r="AB32" t="str">
        <f t="shared" si="11"/>
        <v>INSERT IGNORE INTO store_category (id, store_id, category_id) VALUES (29, 10, 26);</v>
      </c>
      <c r="AC32" t="str">
        <f t="shared" si="12"/>
        <v>INSERT IGNORE INTO store_category (id, store_id, category_id) VALUES (30, 10, 27);</v>
      </c>
    </row>
    <row r="33" spans="1:29">
      <c r="A33">
        <f t="shared" si="4"/>
        <v>11</v>
      </c>
      <c r="B33" t="str">
        <f t="shared" ref="B33:D33" si="45">TEXT(B12,"'@'")</f>
        <v>'大須たこ焼き本舗'</v>
      </c>
      <c r="C33" t="str">
        <f t="shared" si="45"/>
        <v>'store11.jpg'</v>
      </c>
      <c r="D33" t="str">
        <f t="shared" si="45"/>
        <v>'外はカリカリ中はトロトロのたこ焼き専門店'</v>
      </c>
      <c r="E33" t="str">
        <f t="shared" ref="E33:F33" si="46">TEXT(E12,"'H:MM'")</f>
        <v>'12:00'</v>
      </c>
      <c r="F33" t="str">
        <f t="shared" si="46"/>
        <v>'22:00'</v>
      </c>
      <c r="G33" t="str">
        <f t="shared" ref="G33:H33" si="47">TEXT(G12,"'@'")</f>
        <v>'水曜日'</v>
      </c>
      <c r="H33" t="str">
        <f t="shared" si="47"/>
        <v>'300～800円'</v>
      </c>
      <c r="I33">
        <f t="shared" si="8"/>
        <v>15</v>
      </c>
      <c r="J33" t="str">
        <f t="shared" ref="J33:L33" si="48">TEXT(J12,"'@'")</f>
        <v>'460-8501'</v>
      </c>
      <c r="K33" t="str">
        <f t="shared" si="48"/>
        <v>'愛知県名古屋市中区大須3-9-18'</v>
      </c>
      <c r="L33" t="str">
        <f t="shared" si="48"/>
        <v>'052-123-6789'</v>
      </c>
      <c r="O33" t="str">
        <f t="shared" si="0"/>
        <v>INSERT IGNORE INTO stores (id, name, image_name, description, open_hour, closed_hour, holiday, price, capacity, postal_code, address, phone_number) VALUES (11, '大須たこ焼き本舗', 'store11.jpg', '外はカリカリ中はトロトロのたこ焼き専門店', '12:00', '22:00', '水曜日', '300～800円', 15, '460-8501', '愛知県名古屋市中区大須3-9-18', '052-123-6789');</v>
      </c>
      <c r="Q33">
        <v>31</v>
      </c>
      <c r="R33">
        <v>32</v>
      </c>
      <c r="S33">
        <v>33</v>
      </c>
      <c r="T33" t="s">
        <v>390</v>
      </c>
      <c r="U33" t="s">
        <v>381</v>
      </c>
      <c r="V33" t="s">
        <v>391</v>
      </c>
      <c r="W33">
        <f>VLOOKUP(T33,カテゴリ!$B:$C,2,FALSE)</f>
        <v>28</v>
      </c>
      <c r="X33">
        <f>VLOOKUP(U33,カテゴリ!$B:$C,2,FALSE)</f>
        <v>19</v>
      </c>
      <c r="Y33">
        <f>VLOOKUP(V33,カテゴリ!$B:$C,2,FALSE)</f>
        <v>29</v>
      </c>
      <c r="AA33" t="str">
        <f t="shared" si="10"/>
        <v>INSERT IGNORE INTO store_category (id, store_id, category_id) VALUES (31, 11, 28);</v>
      </c>
      <c r="AB33" t="str">
        <f t="shared" si="11"/>
        <v>INSERT IGNORE INTO store_category (id, store_id, category_id) VALUES (32, 11, 19);</v>
      </c>
      <c r="AC33" t="str">
        <f t="shared" si="12"/>
        <v>INSERT IGNORE INTO store_category (id, store_id, category_id) VALUES (33, 11, 29);</v>
      </c>
    </row>
    <row r="34" spans="1:29">
      <c r="A34">
        <f t="shared" si="4"/>
        <v>12</v>
      </c>
      <c r="B34" t="str">
        <f t="shared" ref="B34:D34" si="49">TEXT(B13,"'@'")</f>
        <v>'名古屋カレーうどん処'</v>
      </c>
      <c r="C34" t="str">
        <f t="shared" si="49"/>
        <v>'store12.jpg'</v>
      </c>
      <c r="D34" t="str">
        <f t="shared" si="49"/>
        <v>'スパイシーでコクのあるカレーうどんが評判'</v>
      </c>
      <c r="E34" t="str">
        <f t="shared" ref="E34:F34" si="50">TEXT(E13,"'H:MM'")</f>
        <v>'11:00'</v>
      </c>
      <c r="F34" t="str">
        <f t="shared" si="50"/>
        <v>'21:30'</v>
      </c>
      <c r="G34" t="str">
        <f t="shared" ref="G34:H34" si="51">TEXT(G13,"'@'")</f>
        <v>'火曜日'</v>
      </c>
      <c r="H34" t="str">
        <f t="shared" si="51"/>
        <v>'800～1500円'</v>
      </c>
      <c r="I34">
        <f t="shared" si="8"/>
        <v>35</v>
      </c>
      <c r="J34" t="str">
        <f t="shared" ref="J34:L34" si="52">TEXT(J13,"'@'")</f>
        <v>'460-8602'</v>
      </c>
      <c r="K34" t="str">
        <f t="shared" si="52"/>
        <v>'愛知県名古屋市中村区黄金通5-12-3'</v>
      </c>
      <c r="L34" t="str">
        <f t="shared" si="52"/>
        <v>'052-234-7890'</v>
      </c>
      <c r="O34" t="str">
        <f t="shared" si="0"/>
        <v>INSERT IGNORE INTO stores (id, name, image_name, description, open_hour, closed_hour, holiday, price, capacity, postal_code, address, phone_number) VALUES (12, '名古屋カレーうどん処', 'store12.jpg', 'スパイシーでコクのあるカレーうどんが評判', '11:00', '21:30', '火曜日', '800～1500円', 35, '460-8602', '愛知県名古屋市中村区黄金通5-12-3', '052-234-7890');</v>
      </c>
      <c r="Q34">
        <v>34</v>
      </c>
      <c r="R34">
        <v>35</v>
      </c>
      <c r="S34">
        <v>36</v>
      </c>
      <c r="T34" t="s">
        <v>392</v>
      </c>
      <c r="U34" t="s">
        <v>384</v>
      </c>
      <c r="V34" t="s">
        <v>393</v>
      </c>
      <c r="W34">
        <f>VLOOKUP(T34,カテゴリ!$B:$C,2,FALSE)</f>
        <v>30</v>
      </c>
      <c r="X34">
        <f>VLOOKUP(U34,カテゴリ!$B:$C,2,FALSE)</f>
        <v>22</v>
      </c>
      <c r="Y34">
        <f>VLOOKUP(V34,カテゴリ!$B:$C,2,FALSE)</f>
        <v>31</v>
      </c>
      <c r="AA34" t="str">
        <f t="shared" si="10"/>
        <v>INSERT IGNORE INTO store_category (id, store_id, category_id) VALUES (34, 12, 30);</v>
      </c>
      <c r="AB34" t="str">
        <f t="shared" si="11"/>
        <v>INSERT IGNORE INTO store_category (id, store_id, category_id) VALUES (35, 12, 22);</v>
      </c>
      <c r="AC34" t="str">
        <f t="shared" si="12"/>
        <v>INSERT IGNORE INTO store_category (id, store_id, category_id) VALUES (36, 12, 31);</v>
      </c>
    </row>
    <row r="35" spans="1:29">
      <c r="A35">
        <f t="shared" si="4"/>
        <v>13</v>
      </c>
      <c r="B35" t="str">
        <f t="shared" ref="B35:D35" si="53">TEXT(B14,"'@'")</f>
        <v>'八丁味噌バーガー'</v>
      </c>
      <c r="C35" t="str">
        <f t="shared" si="53"/>
        <v>'store13.jpg'</v>
      </c>
      <c r="D35" t="str">
        <f t="shared" si="53"/>
        <v>'八丁味噌を使った個性派バーガーが人気'</v>
      </c>
      <c r="E35" t="str">
        <f t="shared" ref="E35:F35" si="54">TEXT(E14,"'H:MM'")</f>
        <v>'10:00'</v>
      </c>
      <c r="F35" t="str">
        <f t="shared" si="54"/>
        <v>'20:00'</v>
      </c>
      <c r="G35" t="str">
        <f t="shared" ref="G35:H35" si="55">TEXT(G14,"'@'")</f>
        <v>'木曜日'</v>
      </c>
      <c r="H35" t="str">
        <f t="shared" si="55"/>
        <v>'500～1000円'</v>
      </c>
      <c r="I35">
        <f t="shared" si="8"/>
        <v>25</v>
      </c>
      <c r="J35" t="str">
        <f t="shared" ref="J35:L35" si="56">TEXT(J14,"'@'")</f>
        <v>'460-8703'</v>
      </c>
      <c r="K35" t="str">
        <f t="shared" si="56"/>
        <v>'愛知県名古屋市港区品川町1-15'</v>
      </c>
      <c r="L35" t="str">
        <f t="shared" si="56"/>
        <v>'052-345-8901'</v>
      </c>
      <c r="O35" t="str">
        <f t="shared" si="0"/>
        <v>INSERT IGNORE INTO stores (id, name, image_name, description, open_hour, closed_hour, holiday, price, capacity, postal_code, address, phone_number) VALUES (13, '八丁味噌バーガー', 'store13.jpg', '八丁味噌を使った個性派バーガーが人気', '10:00', '20:00', '木曜日', '500～1000円', 25, '460-8703', '愛知県名古屋市港区品川町1-15', '052-345-8901');</v>
      </c>
      <c r="Q35">
        <v>37</v>
      </c>
      <c r="R35">
        <v>38</v>
      </c>
      <c r="S35">
        <v>39</v>
      </c>
      <c r="T35" t="s">
        <v>394</v>
      </c>
      <c r="U35" t="s">
        <v>377</v>
      </c>
      <c r="V35" t="s">
        <v>395</v>
      </c>
      <c r="W35">
        <f>VLOOKUP(T35,カテゴリ!$B:$C,2,FALSE)</f>
        <v>32</v>
      </c>
      <c r="X35">
        <f>VLOOKUP(U35,カテゴリ!$B:$C,2,FALSE)</f>
        <v>14</v>
      </c>
      <c r="Y35">
        <f>VLOOKUP(V35,カテゴリ!$B:$C,2,FALSE)</f>
        <v>33</v>
      </c>
      <c r="AA35" t="str">
        <f t="shared" si="10"/>
        <v>INSERT IGNORE INTO store_category (id, store_id, category_id) VALUES (37, 13, 32);</v>
      </c>
      <c r="AB35" t="str">
        <f t="shared" si="11"/>
        <v>INSERT IGNORE INTO store_category (id, store_id, category_id) VALUES (38, 13, 14);</v>
      </c>
      <c r="AC35" t="str">
        <f t="shared" si="12"/>
        <v>INSERT IGNORE INTO store_category (id, store_id, category_id) VALUES (39, 13, 33);</v>
      </c>
    </row>
    <row r="36" spans="1:29">
      <c r="A36">
        <f t="shared" si="4"/>
        <v>14</v>
      </c>
      <c r="B36" t="str">
        <f t="shared" ref="B36:D36" si="57">TEXT(B15,"'@'")</f>
        <v>'焼きまんじゅう亭'</v>
      </c>
      <c r="C36" t="str">
        <f t="shared" si="57"/>
        <v>'store14.jpg'</v>
      </c>
      <c r="D36" t="str">
        <f t="shared" si="57"/>
        <v>'香ばしく焼き上げた甘じょっぱいまんじゅうが絶品'</v>
      </c>
      <c r="E36" t="str">
        <f t="shared" ref="E36:F36" si="58">TEXT(E15,"'H:MM'")</f>
        <v>'9:00'</v>
      </c>
      <c r="F36" t="str">
        <f t="shared" si="58"/>
        <v>'18:00'</v>
      </c>
      <c r="G36" t="str">
        <f t="shared" ref="G36:H36" si="59">TEXT(G15,"'@'")</f>
        <v>'月曜日'</v>
      </c>
      <c r="H36" t="str">
        <f t="shared" si="59"/>
        <v>'200～600円'</v>
      </c>
      <c r="I36">
        <f t="shared" si="8"/>
        <v>20</v>
      </c>
      <c r="J36" t="str">
        <f t="shared" ref="J36:L36" si="60">TEXT(J15,"'@'")</f>
        <v>'460-8804'</v>
      </c>
      <c r="K36" t="str">
        <f t="shared" si="60"/>
        <v>'愛知県名古屋市南区新田町2-4-6'</v>
      </c>
      <c r="L36" t="str">
        <f t="shared" si="60"/>
        <v>'052-456-9012'</v>
      </c>
      <c r="O36" t="str">
        <f t="shared" si="0"/>
        <v>INSERT IGNORE INTO stores (id, name, image_name, description, open_hour, closed_hour, holiday, price, capacity, postal_code, address, phone_number) VALUES (14, '焼きまんじゅう亭', 'store14.jpg', '香ばしく焼き上げた甘じょっぱいまんじゅうが絶品', '9:00', '18:00', '月曜日', '200～600円', 20, '460-8804', '愛知県名古屋市南区新田町2-4-6', '052-456-9012');</v>
      </c>
      <c r="Q36">
        <v>40</v>
      </c>
      <c r="R36">
        <v>41</v>
      </c>
      <c r="S36">
        <v>42</v>
      </c>
      <c r="T36" t="s">
        <v>396</v>
      </c>
      <c r="U36" t="s">
        <v>381</v>
      </c>
      <c r="V36" t="s">
        <v>382</v>
      </c>
      <c r="W36">
        <f>VLOOKUP(T36,カテゴリ!$B:$C,2,FALSE)</f>
        <v>34</v>
      </c>
      <c r="X36">
        <f>VLOOKUP(U36,カテゴリ!$B:$C,2,FALSE)</f>
        <v>19</v>
      </c>
      <c r="Y36">
        <f>VLOOKUP(V36,カテゴリ!$B:$C,2,FALSE)</f>
        <v>20</v>
      </c>
      <c r="AA36" t="str">
        <f t="shared" si="10"/>
        <v>INSERT IGNORE INTO store_category (id, store_id, category_id) VALUES (40, 14, 34);</v>
      </c>
      <c r="AB36" t="str">
        <f t="shared" si="11"/>
        <v>INSERT IGNORE INTO store_category (id, store_id, category_id) VALUES (41, 14, 19);</v>
      </c>
      <c r="AC36" t="str">
        <f t="shared" si="12"/>
        <v>INSERT IGNORE INTO store_category (id, store_id, category_id) VALUES (42, 14, 20);</v>
      </c>
    </row>
    <row r="37" spans="1:29">
      <c r="A37">
        <f t="shared" si="4"/>
        <v>15</v>
      </c>
      <c r="B37" t="str">
        <f t="shared" ref="B37:D37" si="61">TEXT(B16,"'@'")</f>
        <v>'ホルモン串楽屋'</v>
      </c>
      <c r="C37" t="str">
        <f t="shared" si="61"/>
        <v>'store15.jpg'</v>
      </c>
      <c r="D37" t="str">
        <f t="shared" si="61"/>
        <v>'味噌だれが絶妙なホルモン串の専門店'</v>
      </c>
      <c r="E37" t="str">
        <f t="shared" ref="E37:F37" si="62">TEXT(E16,"'H:MM'")</f>
        <v>'17:00'</v>
      </c>
      <c r="F37" t="str">
        <f t="shared" si="62"/>
        <v>'23:30'</v>
      </c>
      <c r="G37" t="str">
        <f t="shared" ref="G37:H37" si="63">TEXT(G16,"'@'")</f>
        <v>'日曜日'</v>
      </c>
      <c r="H37" t="str">
        <f t="shared" si="63"/>
        <v>'500～1200円'</v>
      </c>
      <c r="I37">
        <f t="shared" si="8"/>
        <v>30</v>
      </c>
      <c r="J37" t="str">
        <f t="shared" ref="J37:L37" si="64">TEXT(J16,"'@'")</f>
        <v>'460-8905'</v>
      </c>
      <c r="K37" t="str">
        <f t="shared" si="64"/>
        <v>'愛知県名古屋市中川区八田町3-8-9'</v>
      </c>
      <c r="L37" t="str">
        <f t="shared" si="64"/>
        <v>'052-567-0123'</v>
      </c>
      <c r="O37" t="str">
        <f t="shared" si="0"/>
        <v>INSERT IGNORE INTO stores (id, name, image_name, description, open_hour, closed_hour, holiday, price, capacity, postal_code, address, phone_number) VALUES (15, 'ホルモン串楽屋', 'store15.jpg', '味噌だれが絶妙なホルモン串の専門店', '17:00', '23:30', '日曜日', '500～1200円', 30, '460-8905', '愛知県名古屋市中川区八田町3-8-9', '052-567-0123');</v>
      </c>
      <c r="Q37">
        <v>43</v>
      </c>
      <c r="R37">
        <v>44</v>
      </c>
      <c r="S37">
        <v>45</v>
      </c>
      <c r="T37" t="s">
        <v>397</v>
      </c>
      <c r="U37" t="s">
        <v>398</v>
      </c>
      <c r="V37" t="s">
        <v>368</v>
      </c>
      <c r="W37">
        <f>VLOOKUP(T37,カテゴリ!$B:$C,2,FALSE)</f>
        <v>35</v>
      </c>
      <c r="X37">
        <f>VLOOKUP(U37,カテゴリ!$B:$C,2,FALSE)</f>
        <v>36</v>
      </c>
      <c r="Y37">
        <f>VLOOKUP(V37,カテゴリ!$B:$C,2,FALSE)</f>
        <v>5</v>
      </c>
      <c r="AA37" t="str">
        <f t="shared" si="10"/>
        <v>INSERT IGNORE INTO store_category (id, store_id, category_id) VALUES (43, 15, 35);</v>
      </c>
      <c r="AB37" t="str">
        <f t="shared" si="11"/>
        <v>INSERT IGNORE INTO store_category (id, store_id, category_id) VALUES (44, 15, 36);</v>
      </c>
      <c r="AC37" t="str">
        <f t="shared" si="12"/>
        <v>INSERT IGNORE INTO store_category (id, store_id, category_id) VALUES (45, 15, 5);</v>
      </c>
    </row>
    <row r="38" spans="1:29">
      <c r="A38">
        <f t="shared" si="4"/>
        <v>16</v>
      </c>
      <c r="B38" t="str">
        <f t="shared" ref="B38:D38" si="65">TEXT(B17,"'@'")</f>
        <v>'甘辛焼きそば堂'</v>
      </c>
      <c r="C38" t="str">
        <f t="shared" si="65"/>
        <v>'store16.jpg'</v>
      </c>
      <c r="D38" t="str">
        <f t="shared" si="65"/>
        <v>'甘辛いタレがクセになる焼きそばが看板メニュー'</v>
      </c>
      <c r="E38" t="str">
        <f t="shared" ref="E38:F38" si="66">TEXT(E17,"'H:MM'")</f>
        <v>'11:30'</v>
      </c>
      <c r="F38" t="str">
        <f t="shared" si="66"/>
        <v>'21:00'</v>
      </c>
      <c r="G38" t="str">
        <f t="shared" ref="G38:H38" si="67">TEXT(G17,"'@'")</f>
        <v>'水曜日'</v>
      </c>
      <c r="H38" t="str">
        <f t="shared" si="67"/>
        <v>'700～1300円'</v>
      </c>
      <c r="I38">
        <f t="shared" si="8"/>
        <v>35</v>
      </c>
      <c r="J38" t="str">
        <f t="shared" ref="J38:L38" si="68">TEXT(J17,"'@'")</f>
        <v>'460-9006'</v>
      </c>
      <c r="K38" t="str">
        <f t="shared" si="68"/>
        <v>'愛知県名古屋市守山区森田町1-7-2'</v>
      </c>
      <c r="L38" t="str">
        <f t="shared" si="68"/>
        <v>'052-678-1234'</v>
      </c>
      <c r="O38" t="str">
        <f t="shared" si="0"/>
        <v>INSERT IGNORE INTO stores (id, name, image_name, description, open_hour, closed_hour, holiday, price, capacity, postal_code, address, phone_number) VALUES (16, '甘辛焼きそば堂', 'store16.jpg', '甘辛いタレがクセになる焼きそばが看板メニュー', '11:30', '21:00', '水曜日', '700～1300円', 35, '460-9006', '愛知県名古屋市守山区森田町1-7-2', '052-678-1234');</v>
      </c>
      <c r="Q38">
        <v>46</v>
      </c>
      <c r="R38">
        <v>47</v>
      </c>
      <c r="S38">
        <v>48</v>
      </c>
      <c r="T38" t="s">
        <v>399</v>
      </c>
      <c r="U38" t="s">
        <v>381</v>
      </c>
      <c r="V38" t="s">
        <v>400</v>
      </c>
      <c r="W38">
        <f>VLOOKUP(T38,カテゴリ!$B:$C,2,FALSE)</f>
        <v>37</v>
      </c>
      <c r="X38">
        <f>VLOOKUP(U38,カテゴリ!$B:$C,2,FALSE)</f>
        <v>19</v>
      </c>
      <c r="Y38">
        <f>VLOOKUP(V38,カテゴリ!$B:$C,2,FALSE)</f>
        <v>38</v>
      </c>
      <c r="AA38" t="str">
        <f t="shared" si="10"/>
        <v>INSERT IGNORE INTO store_category (id, store_id, category_id) VALUES (46, 16, 37);</v>
      </c>
      <c r="AB38" t="str">
        <f t="shared" si="11"/>
        <v>INSERT IGNORE INTO store_category (id, store_id, category_id) VALUES (47, 16, 19);</v>
      </c>
      <c r="AC38" t="str">
        <f t="shared" si="12"/>
        <v>INSERT IGNORE INTO store_category (id, store_id, category_id) VALUES (48, 16, 38);</v>
      </c>
    </row>
    <row r="39" spans="1:29">
      <c r="A39">
        <f>A18</f>
        <v>17</v>
      </c>
      <c r="B39" t="str">
        <f>TEXT(B18,"'@'")</f>
        <v>'ナゴヤソウルフード'</v>
      </c>
      <c r="C39" t="str">
        <f t="shared" ref="C39:D39" si="69">TEXT(C18,"'@'")</f>
        <v>'store17.jpg'</v>
      </c>
      <c r="D39" t="str">
        <f t="shared" si="69"/>
        <v>'地元で愛されるB級グルメが集まる複合施設'</v>
      </c>
      <c r="E39" t="str">
        <f>TEXT(E18,"'H:MM'")</f>
        <v>'10:00'</v>
      </c>
      <c r="F39" t="str">
        <f>TEXT(F18,"'H:MM'")</f>
        <v>'22:00'</v>
      </c>
      <c r="G39" t="str">
        <f t="shared" ref="G39" si="70">TEXT(G18,"'@'")</f>
        <v>'なし'</v>
      </c>
      <c r="H39" t="str">
        <f>TEXT(H18,"'@'")</f>
        <v>'500～2000円'</v>
      </c>
      <c r="I39">
        <f>I18</f>
        <v>100</v>
      </c>
      <c r="J39" t="str">
        <f>TEXT(J18,"'@'")</f>
        <v>'460-9107'</v>
      </c>
      <c r="K39" t="str">
        <f t="shared" ref="K39:L39" si="71">TEXT(K18,"'@'")</f>
        <v>'愛知県名古屋市名東区引山町2-9-8'</v>
      </c>
      <c r="L39" t="str">
        <f t="shared" si="71"/>
        <v>'052-789-2345'</v>
      </c>
      <c r="O39" t="str">
        <f t="shared" si="0"/>
        <v>INSERT IGNORE INTO stores (id, name, image_name, description, open_hour, closed_hour, holiday, price, capacity, postal_code, address, phone_number) VALUES (17, 'ナゴヤソウルフード', 'store17.jpg', '地元で愛されるB級グルメが集まる複合施設', '10:00', '22:00', 'なし', '500～2000円', 100, '460-9107', '愛知県名古屋市名東区引山町2-9-8', '052-789-2345');</v>
      </c>
      <c r="Q39">
        <v>49</v>
      </c>
      <c r="R39">
        <v>50</v>
      </c>
      <c r="S39">
        <v>51</v>
      </c>
      <c r="T39" t="s">
        <v>401</v>
      </c>
      <c r="U39" t="s">
        <v>402</v>
      </c>
      <c r="V39" t="s">
        <v>369</v>
      </c>
      <c r="W39">
        <f>VLOOKUP(T39,カテゴリ!$B:$C,2,FALSE)</f>
        <v>39</v>
      </c>
      <c r="X39">
        <f>VLOOKUP(U39,カテゴリ!$B:$C,2,FALSE)</f>
        <v>40</v>
      </c>
      <c r="Y39">
        <f>VLOOKUP(V39,カテゴリ!$B:$C,2,FALSE)</f>
        <v>6</v>
      </c>
      <c r="AA39" t="str">
        <f t="shared" si="10"/>
        <v>INSERT IGNORE INTO store_category (id, store_id, category_id) VALUES (49, 17, 39);</v>
      </c>
      <c r="AB39" t="str">
        <f t="shared" si="11"/>
        <v>INSERT IGNORE INTO store_category (id, store_id, category_id) VALUES (50, 17, 40);</v>
      </c>
      <c r="AC39" t="str">
        <f t="shared" si="12"/>
        <v>INSERT IGNORE INTO store_category (id, store_id, category_id) VALUES (51, 17, 6);</v>
      </c>
    </row>
    <row r="40" spans="1:29">
      <c r="A40">
        <f t="shared" si="4"/>
        <v>18</v>
      </c>
      <c r="B40" t="str">
        <f t="shared" ref="B40:D40" si="72">TEXT(B19,"'@'")</f>
        <v>'えびせんの里屋台'</v>
      </c>
      <c r="C40" t="str">
        <f t="shared" si="72"/>
        <v>'store18.jpg'</v>
      </c>
      <c r="D40" t="str">
        <f t="shared" si="72"/>
        <v>'名古屋名物えびせんべいを揚げたてで提供'</v>
      </c>
      <c r="E40" t="str">
        <f t="shared" ref="E40:F40" si="73">TEXT(E19,"'H:MM'")</f>
        <v>'10:00'</v>
      </c>
      <c r="F40" t="str">
        <f t="shared" si="73"/>
        <v>'18:00'</v>
      </c>
      <c r="G40" t="str">
        <f t="shared" ref="G40:H40" si="74">TEXT(G19,"'@'")</f>
        <v>'木曜日'</v>
      </c>
      <c r="H40" t="str">
        <f t="shared" si="74"/>
        <v>'300～800円'</v>
      </c>
      <c r="I40">
        <f t="shared" si="8"/>
        <v>15</v>
      </c>
      <c r="J40" t="str">
        <f t="shared" ref="J40:L40" si="75">TEXT(J19,"'@'")</f>
        <v>'460-9208'</v>
      </c>
      <c r="K40" t="str">
        <f t="shared" si="75"/>
        <v>'愛知県名古屋市天白区植田町5-4-7'</v>
      </c>
      <c r="L40" t="str">
        <f t="shared" si="75"/>
        <v>'052-890-3456'</v>
      </c>
      <c r="O40" t="str">
        <f t="shared" si="0"/>
        <v>INSERT IGNORE INTO stores (id, name, image_name, description, open_hour, closed_hour, holiday, price, capacity, postal_code, address, phone_number) VALUES (18, 'えびせんの里屋台', 'store18.jpg', '名古屋名物えびせんべいを揚げたてで提供', '10:00', '18:00', '木曜日', '300～800円', 15, '460-9208', '愛知県名古屋市天白区植田町5-4-7', '052-890-3456');</v>
      </c>
      <c r="Q40">
        <v>52</v>
      </c>
      <c r="R40">
        <v>53</v>
      </c>
      <c r="S40">
        <v>54</v>
      </c>
      <c r="T40" t="s">
        <v>403</v>
      </c>
      <c r="U40" t="s">
        <v>381</v>
      </c>
      <c r="V40" t="s">
        <v>391</v>
      </c>
      <c r="W40">
        <f>VLOOKUP(T40,カテゴリ!$B:$C,2,FALSE)</f>
        <v>41</v>
      </c>
      <c r="X40">
        <f>VLOOKUP(U40,カテゴリ!$B:$C,2,FALSE)</f>
        <v>19</v>
      </c>
      <c r="Y40">
        <f>VLOOKUP(V40,カテゴリ!$B:$C,2,FALSE)</f>
        <v>29</v>
      </c>
      <c r="AA40" t="str">
        <f t="shared" si="10"/>
        <v>INSERT IGNORE INTO store_category (id, store_id, category_id) VALUES (52, 18, 41);</v>
      </c>
      <c r="AB40" t="str">
        <f t="shared" si="11"/>
        <v>INSERT IGNORE INTO store_category (id, store_id, category_id) VALUES (53, 18, 19);</v>
      </c>
      <c r="AC40" t="str">
        <f t="shared" si="12"/>
        <v>INSERT IGNORE INTO store_category (id, store_id, category_id) VALUES (54, 18, 29);</v>
      </c>
    </row>
    <row r="41" spans="1:29">
      <c r="A41">
        <f t="shared" si="4"/>
        <v>19</v>
      </c>
      <c r="B41" t="str">
        <f t="shared" ref="B41:D41" si="76">TEXT(B20,"'@'")</f>
        <v>'ジャンボ串かつ天国'</v>
      </c>
      <c r="C41" t="str">
        <f t="shared" si="76"/>
        <v>'store19.jpg'</v>
      </c>
      <c r="D41" t="str">
        <f t="shared" si="76"/>
        <v>'大ぶりでボリューム満点の串かつが自慢'</v>
      </c>
      <c r="E41" t="str">
        <f t="shared" ref="E41:F41" si="77">TEXT(E20,"'H:MM'")</f>
        <v>'16:00'</v>
      </c>
      <c r="F41" t="str">
        <f t="shared" si="77"/>
        <v>'23:00'</v>
      </c>
      <c r="G41" t="str">
        <f t="shared" ref="G41:H41" si="78">TEXT(G20,"'@'")</f>
        <v>'火曜日'</v>
      </c>
      <c r="H41" t="str">
        <f t="shared" si="78"/>
        <v>'500～1500円'</v>
      </c>
      <c r="I41">
        <f t="shared" si="8"/>
        <v>45</v>
      </c>
      <c r="J41" t="str">
        <f t="shared" ref="J41:L41" si="79">TEXT(J20,"'@'")</f>
        <v>'460-9309'</v>
      </c>
      <c r="K41" t="str">
        <f t="shared" si="79"/>
        <v>'愛知県名古屋市中村区太閤通6-7-8'</v>
      </c>
      <c r="L41" t="str">
        <f t="shared" si="79"/>
        <v>'052-901-4567'</v>
      </c>
      <c r="O41" t="str">
        <f t="shared" si="0"/>
        <v>INSERT IGNORE INTO stores (id, name, image_name, description, open_hour, closed_hour, holiday, price, capacity, postal_code, address, phone_number) VALUES (19, 'ジャンボ串かつ天国', 'store19.jpg', '大ぶりでボリューム満点の串かつが自慢', '16:00', '23:00', '火曜日', '500～1500円', 45, '460-9309', '愛知県名古屋市中村区太閤通6-7-8', '052-901-4567');</v>
      </c>
      <c r="Q41">
        <v>55</v>
      </c>
      <c r="R41">
        <v>56</v>
      </c>
      <c r="S41">
        <v>57</v>
      </c>
      <c r="T41" t="s">
        <v>404</v>
      </c>
      <c r="U41" t="s">
        <v>405</v>
      </c>
      <c r="V41" t="s">
        <v>368</v>
      </c>
      <c r="W41">
        <f>VLOOKUP(T41,カテゴリ!$B:$C,2,FALSE)</f>
        <v>44</v>
      </c>
      <c r="X41">
        <f>VLOOKUP(U41,カテゴリ!$B:$C,2,FALSE)</f>
        <v>42</v>
      </c>
      <c r="Y41">
        <f>VLOOKUP(V41,カテゴリ!$B:$C,2,FALSE)</f>
        <v>5</v>
      </c>
      <c r="AA41" t="str">
        <f t="shared" si="10"/>
        <v>INSERT IGNORE INTO store_category (id, store_id, category_id) VALUES (55, 19, 44);</v>
      </c>
      <c r="AB41" t="str">
        <f t="shared" si="11"/>
        <v>INSERT IGNORE INTO store_category (id, store_id, category_id) VALUES (56, 19, 42);</v>
      </c>
      <c r="AC41" t="str">
        <f t="shared" si="12"/>
        <v>INSERT IGNORE INTO store_category (id, store_id, category_id) VALUES (57, 19, 5);</v>
      </c>
    </row>
    <row r="42" spans="1:29">
      <c r="A42">
        <f t="shared" si="4"/>
        <v>20</v>
      </c>
      <c r="B42" t="str">
        <f t="shared" ref="B42:D42" si="80">TEXT(B21,"'@'")</f>
        <v>'鶏ちゃん横町'</v>
      </c>
      <c r="C42" t="str">
        <f t="shared" si="80"/>
        <v>'store20.jpg'</v>
      </c>
      <c r="D42" t="str">
        <f t="shared" si="80"/>
        <v>'香ばしく焼き上げた鶏ちゃんを提供する隠れ家的店'</v>
      </c>
      <c r="E42" t="str">
        <f t="shared" ref="E42:F42" si="81">TEXT(E21,"'H:MM'")</f>
        <v>'17:00'</v>
      </c>
      <c r="F42" t="str">
        <f t="shared" si="81"/>
        <v>'23:30'</v>
      </c>
      <c r="G42" t="str">
        <f t="shared" ref="G42:H42" si="82">TEXT(G21,"'@'")</f>
        <v>'水曜日'</v>
      </c>
      <c r="H42" t="str">
        <f t="shared" si="82"/>
        <v>'800～2000円'</v>
      </c>
      <c r="I42">
        <f t="shared" si="8"/>
        <v>25</v>
      </c>
      <c r="J42" t="str">
        <f t="shared" ref="J42:L42" si="83">TEXT(J21,"'@'")</f>
        <v>'460-9400'</v>
      </c>
      <c r="K42" t="str">
        <f t="shared" si="83"/>
        <v>'愛知県名古屋市東区泉町3-2-1'</v>
      </c>
      <c r="L42" t="str">
        <f t="shared" si="83"/>
        <v>'052-012-5678'</v>
      </c>
      <c r="O42" t="str">
        <f>"INSERT IGNORE INTO stores ("&amp;_xlfn.TEXTJOIN(", ",FALSE,$A$1:$L$1)&amp;") VALUES ("&amp;_xlfn.TEXTJOIN(", ",FALSE,A42:L42)&amp;");"</f>
        <v>INSERT IGNORE INTO stores (id, name, image_name, description, open_hour, closed_hour, holiday, price, capacity, postal_code, address, phone_number) VALUES (20, '鶏ちゃん横町', 'store20.jpg', '香ばしく焼き上げた鶏ちゃんを提供する隠れ家的店', '17:00', '23:30', '水曜日', '800～2000円', 25, '460-9400', '愛知県名古屋市東区泉町3-2-1', '052-012-5678');</v>
      </c>
      <c r="Q42">
        <v>58</v>
      </c>
      <c r="R42">
        <v>59</v>
      </c>
      <c r="S42">
        <v>60</v>
      </c>
      <c r="T42" t="s">
        <v>406</v>
      </c>
      <c r="U42" t="s">
        <v>369</v>
      </c>
      <c r="V42" t="s">
        <v>368</v>
      </c>
      <c r="W42">
        <f>VLOOKUP(T42,カテゴリ!$B:$C,2,FALSE)</f>
        <v>43</v>
      </c>
      <c r="X42">
        <f>VLOOKUP(U42,カテゴリ!$B:$C,2,FALSE)</f>
        <v>6</v>
      </c>
      <c r="Y42">
        <f>VLOOKUP(V42,カテゴリ!$B:$C,2,FALSE)</f>
        <v>5</v>
      </c>
      <c r="AA42" t="str">
        <f t="shared" si="10"/>
        <v>INSERT IGNORE INTO store_category (id, store_id, category_id) VALUES (58, 20, 43);</v>
      </c>
      <c r="AB42" t="str">
        <f t="shared" si="11"/>
        <v>INSERT IGNORE INTO store_category (id, store_id, category_id) VALUES (59, 20, 6);</v>
      </c>
      <c r="AC42" t="str">
        <f t="shared" si="12"/>
        <v>INSERT IGNORE INTO store_category (id, store_id, category_id) VALUES (60, 20, 5);</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35BBA-3196-43CE-90CA-3E0DAB2E8D7A}">
  <dimension ref="A1:F45"/>
  <sheetViews>
    <sheetView workbookViewId="0">
      <selection activeCell="F2" sqref="F2:F45"/>
    </sheetView>
  </sheetViews>
  <sheetFormatPr defaultRowHeight="18.75"/>
  <cols>
    <col min="6" max="6" width="64.875" customWidth="1"/>
  </cols>
  <sheetData>
    <row r="1" spans="1:6">
      <c r="A1" t="s">
        <v>0</v>
      </c>
      <c r="B1" t="s">
        <v>157</v>
      </c>
      <c r="C1" t="s">
        <v>408</v>
      </c>
    </row>
    <row r="2" spans="1:6">
      <c r="A2">
        <v>1</v>
      </c>
      <c r="B2" t="s">
        <v>362</v>
      </c>
      <c r="C2">
        <v>1</v>
      </c>
      <c r="D2" t="str">
        <f>TEXT(B2,"'@'")</f>
        <v>'味噌カツ'</v>
      </c>
      <c r="F2" t="str">
        <f>"INSERT IGNORE INTO categorys ("&amp;_xlfn.TEXTJOIN(", ",FALSE,$A$1:$B$1)&amp;") VALUES ("&amp;_xlfn.TEXTJOIN(", ",FALSE,C2:D2)&amp;");"</f>
        <v>INSERT IGNORE INTO categorys (id, name) VALUES (1, '味噌カツ');</v>
      </c>
    </row>
    <row r="3" spans="1:6">
      <c r="A3">
        <v>2</v>
      </c>
      <c r="B3" t="s">
        <v>366</v>
      </c>
      <c r="C3">
        <v>2</v>
      </c>
      <c r="D3" t="str">
        <f t="shared" ref="D3:D45" si="0">TEXT(B3,"'@'")</f>
        <v>'定食'</v>
      </c>
      <c r="F3" t="str">
        <f t="shared" ref="F3:F45" si="1">"INSERT IGNORE INTO categorys ("&amp;_xlfn.TEXTJOIN(", ",FALSE,$A$1:$B$1)&amp;") VALUES ("&amp;_xlfn.TEXTJOIN(", ",FALSE,C3:D3)&amp;");"</f>
        <v>INSERT IGNORE INTO categorys (id, name) VALUES (2, '定食');</v>
      </c>
    </row>
    <row r="4" spans="1:6">
      <c r="A4">
        <v>3</v>
      </c>
      <c r="B4" t="s">
        <v>367</v>
      </c>
      <c r="C4">
        <v>3</v>
      </c>
      <c r="D4" t="str">
        <f t="shared" si="0"/>
        <v>'老舗'</v>
      </c>
      <c r="F4" t="str">
        <f t="shared" si="1"/>
        <v>INSERT IGNORE INTO categorys (id, name) VALUES (3, '老舗');</v>
      </c>
    </row>
    <row r="5" spans="1:6">
      <c r="A5">
        <v>4</v>
      </c>
      <c r="B5" t="s">
        <v>363</v>
      </c>
      <c r="C5">
        <v>4</v>
      </c>
      <c r="D5" t="str">
        <f t="shared" si="0"/>
        <v>'手羽先'</v>
      </c>
      <c r="F5" t="str">
        <f t="shared" si="1"/>
        <v>INSERT IGNORE INTO categorys (id, name) VALUES (4, '手羽先');</v>
      </c>
    </row>
    <row r="6" spans="1:6">
      <c r="A6">
        <v>5</v>
      </c>
      <c r="B6" t="s">
        <v>368</v>
      </c>
      <c r="C6">
        <v>5</v>
      </c>
      <c r="D6" t="str">
        <f t="shared" si="0"/>
        <v>'居酒屋'</v>
      </c>
      <c r="F6" t="str">
        <f t="shared" si="1"/>
        <v>INSERT IGNORE INTO categorys (id, name) VALUES (5, '居酒屋');</v>
      </c>
    </row>
    <row r="7" spans="1:6">
      <c r="A7">
        <v>6</v>
      </c>
      <c r="B7" t="s">
        <v>369</v>
      </c>
      <c r="C7">
        <v>6</v>
      </c>
      <c r="D7" t="str">
        <f t="shared" si="0"/>
        <v>'地元料理'</v>
      </c>
      <c r="F7" t="str">
        <f t="shared" si="1"/>
        <v>INSERT IGNORE INTO categorys (id, name) VALUES (6, '地元料理');</v>
      </c>
    </row>
    <row r="8" spans="1:6">
      <c r="A8">
        <v>7</v>
      </c>
      <c r="B8" t="s">
        <v>370</v>
      </c>
      <c r="C8">
        <v>7</v>
      </c>
      <c r="D8" t="str">
        <f t="shared" si="0"/>
        <v>'あんかけスパ'</v>
      </c>
      <c r="F8" t="str">
        <f t="shared" si="1"/>
        <v>INSERT IGNORE INTO categorys (id, name) VALUES (7, 'あんかけスパ');</v>
      </c>
    </row>
    <row r="9" spans="1:6">
      <c r="A9">
        <v>8</v>
      </c>
      <c r="B9" t="s">
        <v>371</v>
      </c>
      <c r="C9">
        <v>8</v>
      </c>
      <c r="D9" t="str">
        <f t="shared" si="0"/>
        <v>'パスタ'</v>
      </c>
      <c r="F9" t="str">
        <f t="shared" si="1"/>
        <v>INSERT IGNORE INTO categorys (id, name) VALUES (8, 'パスタ');</v>
      </c>
    </row>
    <row r="10" spans="1:6">
      <c r="A10">
        <v>9</v>
      </c>
      <c r="B10" t="s">
        <v>372</v>
      </c>
      <c r="C10">
        <v>9</v>
      </c>
      <c r="D10" t="str">
        <f t="shared" si="0"/>
        <v>'専門店'</v>
      </c>
      <c r="F10" t="str">
        <f t="shared" si="1"/>
        <v>INSERT IGNORE INTO categorys (id, name) VALUES (9, '専門店');</v>
      </c>
    </row>
    <row r="11" spans="1:6">
      <c r="A11">
        <v>10</v>
      </c>
      <c r="B11" t="s">
        <v>373</v>
      </c>
      <c r="C11">
        <v>10</v>
      </c>
      <c r="D11" t="str">
        <f t="shared" si="0"/>
        <v>'ひつまぶし'</v>
      </c>
      <c r="F11" t="str">
        <f t="shared" si="1"/>
        <v>INSERT IGNORE INTO categorys (id, name) VALUES (10, 'ひつまぶし');</v>
      </c>
    </row>
    <row r="12" spans="1:6">
      <c r="A12">
        <v>11</v>
      </c>
      <c r="B12" t="s">
        <v>374</v>
      </c>
      <c r="C12">
        <v>11</v>
      </c>
      <c r="D12" t="str">
        <f t="shared" si="0"/>
        <v>'うなぎ'</v>
      </c>
      <c r="F12" t="str">
        <f t="shared" si="1"/>
        <v>INSERT IGNORE INTO categorys (id, name) VALUES (11, 'うなぎ');</v>
      </c>
    </row>
    <row r="13" spans="1:6">
      <c r="A13">
        <v>12</v>
      </c>
      <c r="B13" t="s">
        <v>375</v>
      </c>
      <c r="C13">
        <v>12</v>
      </c>
      <c r="D13" t="str">
        <f t="shared" si="0"/>
        <v>'高級店'</v>
      </c>
      <c r="F13" t="str">
        <f t="shared" si="1"/>
        <v>INSERT IGNORE INTO categorys (id, name) VALUES (12, '高級店');</v>
      </c>
    </row>
    <row r="14" spans="1:6">
      <c r="A14">
        <v>13</v>
      </c>
      <c r="B14" t="s">
        <v>376</v>
      </c>
      <c r="C14">
        <v>13</v>
      </c>
      <c r="D14" t="str">
        <f t="shared" si="0"/>
        <v>'どて煮'</v>
      </c>
      <c r="F14" t="str">
        <f t="shared" si="1"/>
        <v>INSERT IGNORE INTO categorys (id, name) VALUES (13, 'どて煮');</v>
      </c>
    </row>
    <row r="15" spans="1:6">
      <c r="A15">
        <v>14</v>
      </c>
      <c r="B15" t="s">
        <v>377</v>
      </c>
      <c r="C15">
        <v>14</v>
      </c>
      <c r="D15" t="str">
        <f t="shared" si="0"/>
        <v>'味噌料理'</v>
      </c>
      <c r="F15" t="str">
        <f t="shared" si="1"/>
        <v>INSERT IGNORE INTO categorys (id, name) VALUES (14, '味噌料理');</v>
      </c>
    </row>
    <row r="16" spans="1:6">
      <c r="A16">
        <v>15</v>
      </c>
      <c r="B16" t="s">
        <v>378</v>
      </c>
      <c r="C16">
        <v>15</v>
      </c>
      <c r="D16" t="str">
        <f t="shared" si="0"/>
        <v>'台湾ラーメン'</v>
      </c>
      <c r="F16" t="str">
        <f t="shared" si="1"/>
        <v>INSERT IGNORE INTO categorys (id, name) VALUES (15, '台湾ラーメン');</v>
      </c>
    </row>
    <row r="17" spans="1:6">
      <c r="A17">
        <v>16</v>
      </c>
      <c r="B17" t="s">
        <v>364</v>
      </c>
      <c r="C17">
        <v>16</v>
      </c>
      <c r="D17" t="str">
        <f t="shared" si="0"/>
        <v>'ラーメン'</v>
      </c>
      <c r="F17" t="str">
        <f t="shared" si="1"/>
        <v>INSERT IGNORE INTO categorys (id, name) VALUES (16, 'ラーメン');</v>
      </c>
    </row>
    <row r="18" spans="1:6">
      <c r="A18">
        <v>17</v>
      </c>
      <c r="B18" t="s">
        <v>379</v>
      </c>
      <c r="C18">
        <v>17</v>
      </c>
      <c r="D18" t="str">
        <f t="shared" si="0"/>
        <v>'辛い料理'</v>
      </c>
      <c r="F18" t="str">
        <f t="shared" si="1"/>
        <v>INSERT IGNORE INTO categorys (id, name) VALUES (17, '辛い料理');</v>
      </c>
    </row>
    <row r="19" spans="1:6">
      <c r="A19">
        <v>18</v>
      </c>
      <c r="B19" t="s">
        <v>380</v>
      </c>
      <c r="C19">
        <v>18</v>
      </c>
      <c r="D19" t="str">
        <f t="shared" si="0"/>
        <v>'天むす'</v>
      </c>
      <c r="F19" t="str">
        <f t="shared" si="1"/>
        <v>INSERT IGNORE INTO categorys (id, name) VALUES (18, '天むす');</v>
      </c>
    </row>
    <row r="20" spans="1:6">
      <c r="A20">
        <v>19</v>
      </c>
      <c r="B20" t="s">
        <v>381</v>
      </c>
      <c r="C20">
        <v>19</v>
      </c>
      <c r="D20" t="str">
        <f t="shared" si="0"/>
        <v>'軽食'</v>
      </c>
      <c r="F20" t="str">
        <f t="shared" si="1"/>
        <v>INSERT IGNORE INTO categorys (id, name) VALUES (19, '軽食');</v>
      </c>
    </row>
    <row r="21" spans="1:6">
      <c r="A21">
        <v>20</v>
      </c>
      <c r="B21" t="s">
        <v>382</v>
      </c>
      <c r="C21">
        <v>20</v>
      </c>
      <c r="D21" t="str">
        <f t="shared" si="0"/>
        <v>'テイクアウト'</v>
      </c>
      <c r="F21" t="str">
        <f t="shared" si="1"/>
        <v>INSERT IGNORE INTO categorys (id, name) VALUES (20, 'テイクアウト');</v>
      </c>
    </row>
    <row r="22" spans="1:6">
      <c r="A22">
        <v>21</v>
      </c>
      <c r="B22" t="s">
        <v>383</v>
      </c>
      <c r="C22">
        <v>21</v>
      </c>
      <c r="D22" t="str">
        <f t="shared" si="0"/>
        <v>'きしめん'</v>
      </c>
      <c r="F22" t="str">
        <f t="shared" si="1"/>
        <v>INSERT IGNORE INTO categorys (id, name) VALUES (21, 'きしめん');</v>
      </c>
    </row>
    <row r="23" spans="1:6">
      <c r="A23">
        <v>22</v>
      </c>
      <c r="B23" t="s">
        <v>384</v>
      </c>
      <c r="C23">
        <v>22</v>
      </c>
      <c r="D23" t="str">
        <f t="shared" si="0"/>
        <v>'麺類'</v>
      </c>
      <c r="F23" t="str">
        <f t="shared" si="1"/>
        <v>INSERT IGNORE INTO categorys (id, name) VALUES (22, '麺類');</v>
      </c>
    </row>
    <row r="24" spans="1:6">
      <c r="A24">
        <v>23</v>
      </c>
      <c r="B24" t="s">
        <v>385</v>
      </c>
      <c r="C24">
        <v>23</v>
      </c>
      <c r="D24" t="str">
        <f t="shared" si="0"/>
        <v>'伝統料理'</v>
      </c>
      <c r="F24" t="str">
        <f t="shared" si="1"/>
        <v>INSERT IGNORE INTO categorys (id, name) VALUES (23, '伝統料理');</v>
      </c>
    </row>
    <row r="25" spans="1:6">
      <c r="A25">
        <v>24</v>
      </c>
      <c r="B25" t="s">
        <v>386</v>
      </c>
      <c r="C25">
        <v>24</v>
      </c>
      <c r="D25" t="str">
        <f t="shared" si="0"/>
        <v>'おでん'</v>
      </c>
      <c r="F25" t="str">
        <f t="shared" si="1"/>
        <v>INSERT IGNORE INTO categorys (id, name) VALUES (24, 'おでん');</v>
      </c>
    </row>
    <row r="26" spans="1:6">
      <c r="A26">
        <v>25</v>
      </c>
      <c r="B26" t="s">
        <v>387</v>
      </c>
      <c r="C26">
        <v>25</v>
      </c>
      <c r="D26" t="str">
        <f t="shared" si="0"/>
        <v>'エビフライ'</v>
      </c>
      <c r="F26" t="str">
        <f t="shared" si="1"/>
        <v>INSERT IGNORE INTO categorys (id, name) VALUES (25, 'エビフライ');</v>
      </c>
    </row>
    <row r="27" spans="1:6">
      <c r="A27">
        <v>26</v>
      </c>
      <c r="B27" t="s">
        <v>388</v>
      </c>
      <c r="C27">
        <v>26</v>
      </c>
      <c r="D27" t="str">
        <f t="shared" si="0"/>
        <v>'洋食'</v>
      </c>
      <c r="F27" t="str">
        <f t="shared" si="1"/>
        <v>INSERT IGNORE INTO categorys (id, name) VALUES (26, '洋食');</v>
      </c>
    </row>
    <row r="28" spans="1:6">
      <c r="A28">
        <v>27</v>
      </c>
      <c r="B28" t="s">
        <v>389</v>
      </c>
      <c r="C28">
        <v>27</v>
      </c>
      <c r="D28" t="str">
        <f t="shared" si="0"/>
        <v>'カフェ'</v>
      </c>
      <c r="F28" t="str">
        <f t="shared" si="1"/>
        <v>INSERT IGNORE INTO categorys (id, name) VALUES (27, 'カフェ');</v>
      </c>
    </row>
    <row r="29" spans="1:6">
      <c r="A29">
        <v>28</v>
      </c>
      <c r="B29" t="s">
        <v>390</v>
      </c>
      <c r="C29">
        <v>28</v>
      </c>
      <c r="D29" t="str">
        <f t="shared" si="0"/>
        <v>'たこ焼き'</v>
      </c>
      <c r="F29" t="str">
        <f t="shared" si="1"/>
        <v>INSERT IGNORE INTO categorys (id, name) VALUES (28, 'たこ焼き');</v>
      </c>
    </row>
    <row r="30" spans="1:6">
      <c r="A30">
        <v>29</v>
      </c>
      <c r="B30" t="s">
        <v>391</v>
      </c>
      <c r="C30">
        <v>29</v>
      </c>
      <c r="D30" t="str">
        <f t="shared" si="0"/>
        <v>'屋台'</v>
      </c>
      <c r="F30" t="str">
        <f t="shared" si="1"/>
        <v>INSERT IGNORE INTO categorys (id, name) VALUES (29, '屋台');</v>
      </c>
    </row>
    <row r="31" spans="1:6">
      <c r="A31">
        <v>30</v>
      </c>
      <c r="B31" t="s">
        <v>392</v>
      </c>
      <c r="C31">
        <v>30</v>
      </c>
      <c r="D31" t="str">
        <f t="shared" si="0"/>
        <v>'カレーうどん'</v>
      </c>
      <c r="F31" t="str">
        <f t="shared" si="1"/>
        <v>INSERT IGNORE INTO categorys (id, name) VALUES (30, 'カレーうどん');</v>
      </c>
    </row>
    <row r="32" spans="1:6">
      <c r="A32">
        <v>31</v>
      </c>
      <c r="B32" t="s">
        <v>393</v>
      </c>
      <c r="C32">
        <v>31</v>
      </c>
      <c r="D32" t="str">
        <f t="shared" si="0"/>
        <v>'スパイシー'</v>
      </c>
      <c r="F32" t="str">
        <f t="shared" si="1"/>
        <v>INSERT IGNORE INTO categorys (id, name) VALUES (31, 'スパイシー');</v>
      </c>
    </row>
    <row r="33" spans="1:6">
      <c r="A33">
        <v>32</v>
      </c>
      <c r="B33" t="s">
        <v>394</v>
      </c>
      <c r="C33">
        <v>32</v>
      </c>
      <c r="D33" t="str">
        <f t="shared" si="0"/>
        <v>'バーガー'</v>
      </c>
      <c r="F33" t="str">
        <f t="shared" si="1"/>
        <v>INSERT IGNORE INTO categorys (id, name) VALUES (32, 'バーガー');</v>
      </c>
    </row>
    <row r="34" spans="1:6">
      <c r="A34">
        <v>33</v>
      </c>
      <c r="B34" t="s">
        <v>395</v>
      </c>
      <c r="C34">
        <v>33</v>
      </c>
      <c r="D34" t="str">
        <f t="shared" si="0"/>
        <v>'創作料理'</v>
      </c>
      <c r="F34" t="str">
        <f t="shared" si="1"/>
        <v>INSERT IGNORE INTO categorys (id, name) VALUES (33, '創作料理');</v>
      </c>
    </row>
    <row r="35" spans="1:6">
      <c r="A35">
        <v>34</v>
      </c>
      <c r="B35" t="s">
        <v>396</v>
      </c>
      <c r="C35">
        <v>34</v>
      </c>
      <c r="D35" t="str">
        <f t="shared" si="0"/>
        <v>'和菓子'</v>
      </c>
      <c r="F35" t="str">
        <f t="shared" si="1"/>
        <v>INSERT IGNORE INTO categorys (id, name) VALUES (34, '和菓子');</v>
      </c>
    </row>
    <row r="36" spans="1:6">
      <c r="A36">
        <v>35</v>
      </c>
      <c r="B36" t="s">
        <v>397</v>
      </c>
      <c r="C36">
        <v>35</v>
      </c>
      <c r="D36" t="str">
        <f t="shared" si="0"/>
        <v>'ホルモン'</v>
      </c>
      <c r="F36" t="str">
        <f t="shared" si="1"/>
        <v>INSERT IGNORE INTO categorys (id, name) VALUES (35, 'ホルモン');</v>
      </c>
    </row>
    <row r="37" spans="1:6">
      <c r="A37">
        <v>36</v>
      </c>
      <c r="B37" t="s">
        <v>398</v>
      </c>
      <c r="C37">
        <v>36</v>
      </c>
      <c r="D37" t="str">
        <f t="shared" si="0"/>
        <v>'串焼き'</v>
      </c>
      <c r="F37" t="str">
        <f t="shared" si="1"/>
        <v>INSERT IGNORE INTO categorys (id, name) VALUES (36, '串焼き');</v>
      </c>
    </row>
    <row r="38" spans="1:6">
      <c r="A38">
        <v>37</v>
      </c>
      <c r="B38" t="s">
        <v>399</v>
      </c>
      <c r="C38">
        <v>37</v>
      </c>
      <c r="D38" t="str">
        <f t="shared" si="0"/>
        <v>'焼きそば'</v>
      </c>
      <c r="F38" t="str">
        <f t="shared" si="1"/>
        <v>INSERT IGNORE INTO categorys (id, name) VALUES (37, '焼きそば');</v>
      </c>
    </row>
    <row r="39" spans="1:6">
      <c r="A39">
        <v>38</v>
      </c>
      <c r="B39" t="s">
        <v>400</v>
      </c>
      <c r="C39">
        <v>38</v>
      </c>
      <c r="D39" t="str">
        <f t="shared" si="0"/>
        <v>'鉄板焼き'</v>
      </c>
      <c r="F39" t="str">
        <f t="shared" si="1"/>
        <v>INSERT IGNORE INTO categorys (id, name) VALUES (38, '鉄板焼き');</v>
      </c>
    </row>
    <row r="40" spans="1:6">
      <c r="A40">
        <v>39</v>
      </c>
      <c r="B40" t="s">
        <v>401</v>
      </c>
      <c r="C40">
        <v>39</v>
      </c>
      <c r="D40" t="str">
        <f t="shared" si="0"/>
        <v>'B級グルメ'</v>
      </c>
      <c r="F40" t="str">
        <f t="shared" si="1"/>
        <v>INSERT IGNORE INTO categorys (id, name) VALUES (39, 'B級グルメ');</v>
      </c>
    </row>
    <row r="41" spans="1:6">
      <c r="A41">
        <v>40</v>
      </c>
      <c r="B41" t="s">
        <v>402</v>
      </c>
      <c r="C41">
        <v>40</v>
      </c>
      <c r="D41" t="str">
        <f t="shared" si="0"/>
        <v>'複合施設'</v>
      </c>
      <c r="F41" t="str">
        <f t="shared" si="1"/>
        <v>INSERT IGNORE INTO categorys (id, name) VALUES (40, '複合施設');</v>
      </c>
    </row>
    <row r="42" spans="1:6">
      <c r="A42">
        <v>41</v>
      </c>
      <c r="B42" t="s">
        <v>403</v>
      </c>
      <c r="C42">
        <v>41</v>
      </c>
      <c r="D42" t="str">
        <f t="shared" si="0"/>
        <v>'えびせんべい'</v>
      </c>
      <c r="F42" t="str">
        <f t="shared" si="1"/>
        <v>INSERT IGNORE INTO categorys (id, name) VALUES (41, 'えびせんべい');</v>
      </c>
    </row>
    <row r="43" spans="1:6">
      <c r="A43">
        <v>42</v>
      </c>
      <c r="B43" t="s">
        <v>405</v>
      </c>
      <c r="C43">
        <v>42</v>
      </c>
      <c r="D43" t="str">
        <f t="shared" si="0"/>
        <v>'揚げ物'</v>
      </c>
      <c r="F43" t="str">
        <f t="shared" si="1"/>
        <v>INSERT IGNORE INTO categorys (id, name) VALUES (42, '揚げ物');</v>
      </c>
    </row>
    <row r="44" spans="1:6">
      <c r="A44">
        <v>43</v>
      </c>
      <c r="B44" t="s">
        <v>406</v>
      </c>
      <c r="C44">
        <v>43</v>
      </c>
      <c r="D44" t="str">
        <f t="shared" si="0"/>
        <v>'鶏ちゃん'</v>
      </c>
      <c r="F44" t="str">
        <f t="shared" si="1"/>
        <v>INSERT IGNORE INTO categorys (id, name) VALUES (43, '鶏ちゃん');</v>
      </c>
    </row>
    <row r="45" spans="1:6">
      <c r="A45">
        <v>44</v>
      </c>
      <c r="B45" t="s">
        <v>409</v>
      </c>
      <c r="C45">
        <v>44</v>
      </c>
      <c r="D45" t="str">
        <f t="shared" si="0"/>
        <v>'串かつ'</v>
      </c>
      <c r="F45" t="str">
        <f t="shared" si="1"/>
        <v>INSERT IGNORE INTO categorys (id, name) VALUES (44, '串かつ');</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13F3C-D69D-4C74-8A4A-09EF2D5307F1}">
  <dimension ref="A1:N59"/>
  <sheetViews>
    <sheetView topLeftCell="I35" workbookViewId="0">
      <selection activeCell="N2" sqref="N2:N59"/>
    </sheetView>
  </sheetViews>
  <sheetFormatPr defaultRowHeight="18.75"/>
  <cols>
    <col min="1" max="1" width="20.125" bestFit="1" customWidth="1"/>
    <col min="2" max="2" width="12.875" bestFit="1" customWidth="1"/>
    <col min="3" max="3" width="75.25" bestFit="1" customWidth="1"/>
    <col min="4" max="4" width="16.875" bestFit="1" customWidth="1"/>
    <col min="5" max="5" width="4.25" style="19" bestFit="1" customWidth="1"/>
    <col min="6" max="6" width="8.375" style="19" bestFit="1" customWidth="1"/>
    <col min="7" max="7" width="7.875" style="19" bestFit="1" customWidth="1"/>
    <col min="8" max="8" width="6.125" bestFit="1" customWidth="1"/>
    <col min="9" max="9" width="75.25" bestFit="1" customWidth="1"/>
    <col min="10" max="10" width="20.75" customWidth="1"/>
  </cols>
  <sheetData>
    <row r="1" spans="1:14">
      <c r="A1" t="s">
        <v>430</v>
      </c>
      <c r="B1" t="s">
        <v>431</v>
      </c>
      <c r="C1" t="s">
        <v>549</v>
      </c>
      <c r="D1" t="s">
        <v>432</v>
      </c>
      <c r="E1" s="19" t="s">
        <v>0</v>
      </c>
      <c r="F1" s="19" t="s">
        <v>177</v>
      </c>
      <c r="G1" s="19" t="s">
        <v>1</v>
      </c>
      <c r="H1" t="s">
        <v>21</v>
      </c>
      <c r="I1" t="s">
        <v>26</v>
      </c>
      <c r="J1" t="s">
        <v>2</v>
      </c>
      <c r="K1" t="s">
        <v>3</v>
      </c>
    </row>
    <row r="2" spans="1:14">
      <c r="A2" t="s">
        <v>238</v>
      </c>
      <c r="B2" t="s">
        <v>433</v>
      </c>
      <c r="C2" t="s">
        <v>434</v>
      </c>
      <c r="D2" s="18">
        <v>45606.599826388891</v>
      </c>
      <c r="E2" s="19">
        <v>1</v>
      </c>
      <c r="F2" s="19">
        <f>VLOOKUP(A2,店情報!B:M,12,FALSE)</f>
        <v>1</v>
      </c>
      <c r="G2" s="19">
        <v>3</v>
      </c>
      <c r="H2">
        <v>5</v>
      </c>
      <c r="I2" t="str">
        <f>TEXT(C2,"'@'")</f>
        <v>'味噌の濃厚さが素晴らしく、ご飯が進みます！'</v>
      </c>
      <c r="J2" t="str">
        <f>TEXT($D2,"'YYYY-MM-DD hh:mm:ss'")</f>
        <v>'2024-11-10 14:23:45'</v>
      </c>
      <c r="K2" t="str">
        <f>TEXT($D2,"'YYYY-MM-DD hh:mm:ss'")</f>
        <v>'2024-11-10 14:23:45'</v>
      </c>
      <c r="N2" t="str">
        <f>"INSERT IGNORE INTO reviews ("&amp;_xlfn.TEXTJOIN(", ",FALSE,$E$1:$K$1)&amp;") VALUES("&amp;_xlfn.TEXTJOIN(", ",FALSE,E2:K2)&amp;");"</f>
        <v>INSERT IGNORE INTO reviews (id, store_id, user_id, score, comment, created_at, updated_at) VALUES(1, 1, 3, 5, '味噌の濃厚さが素晴らしく、ご飯が進みます！', '2024-11-10 14:23:45', '2024-11-10 14:23:45');</v>
      </c>
    </row>
    <row r="3" spans="1:14">
      <c r="A3" t="s">
        <v>238</v>
      </c>
      <c r="B3" t="s">
        <v>435</v>
      </c>
      <c r="C3" t="s">
        <v>436</v>
      </c>
      <c r="D3" s="18">
        <v>45608.47934027778</v>
      </c>
      <c r="E3" s="19">
        <v>2</v>
      </c>
      <c r="F3" s="19">
        <f>VLOOKUP(A3,店情報!B:M,12,FALSE)</f>
        <v>1</v>
      </c>
      <c r="G3" s="19">
        <v>4</v>
      </c>
      <c r="H3">
        <v>4</v>
      </c>
      <c r="I3" t="str">
        <f t="shared" ref="I3:I59" si="0">TEXT(C3,"'@'")</f>
        <v>'サクサクの衣と甘辛い味噌が絶妙でした。少し混んでいましたが待つ価値あり。'</v>
      </c>
      <c r="J3" t="str">
        <f t="shared" ref="J3:K34" si="1">TEXT($D3,"'YYYY-MM-DD hh:mm:ss'")</f>
        <v>'2024-11-12 11:30:15'</v>
      </c>
      <c r="K3" t="str">
        <f t="shared" si="1"/>
        <v>'2024-11-12 11:30:15'</v>
      </c>
      <c r="N3" t="str">
        <f t="shared" ref="N3:N59" si="2">"INSERT IGNORE INTO reviews ("&amp;_xlfn.TEXTJOIN(", ",FALSE,$E$1:$K$1)&amp;") VALUES("&amp;_xlfn.TEXTJOIN(", ",FALSE,E3:K3)&amp;");"</f>
        <v>INSERT IGNORE INTO reviews (id, store_id, user_id, score, comment, created_at, updated_at) VALUES(2, 1, 4, 4, 'サクサクの衣と甘辛い味噌が絶妙でした。少し混んでいましたが待つ価値あり。', '2024-11-12 11:30:15', '2024-11-12 11:30:15');</v>
      </c>
    </row>
    <row r="4" spans="1:14">
      <c r="A4" t="s">
        <v>238</v>
      </c>
      <c r="B4" t="s">
        <v>437</v>
      </c>
      <c r="C4" t="s">
        <v>438</v>
      </c>
      <c r="D4" s="18">
        <v>45611.781365740739</v>
      </c>
      <c r="E4" s="19">
        <v>3</v>
      </c>
      <c r="F4" s="19">
        <f>VLOOKUP(A4,店情報!B:M,12,FALSE)</f>
        <v>1</v>
      </c>
      <c r="G4" s="19">
        <v>5</v>
      </c>
      <c r="H4">
        <v>5</v>
      </c>
      <c r="I4" t="str">
        <f t="shared" si="0"/>
        <v>'旅行で立ち寄りました。期待以上の味で大満足！'</v>
      </c>
      <c r="J4" t="str">
        <f t="shared" si="1"/>
        <v>'2024-11-15 18:45:10'</v>
      </c>
      <c r="K4" t="str">
        <f t="shared" si="1"/>
        <v>'2024-11-15 18:45:10'</v>
      </c>
      <c r="N4" t="str">
        <f t="shared" si="2"/>
        <v>INSERT IGNORE INTO reviews (id, store_id, user_id, score, comment, created_at, updated_at) VALUES(3, 1, 5, 5, '旅行で立ち寄りました。期待以上の味で大満足！', '2024-11-15 18:45:10', '2024-11-15 18:45:10');</v>
      </c>
    </row>
    <row r="5" spans="1:14">
      <c r="A5" t="s">
        <v>238</v>
      </c>
      <c r="B5" t="s">
        <v>439</v>
      </c>
      <c r="C5" t="s">
        <v>440</v>
      </c>
      <c r="D5" s="18">
        <v>45612.500405092593</v>
      </c>
      <c r="E5" s="19">
        <v>4</v>
      </c>
      <c r="F5" s="19">
        <f>VLOOKUP(A5,店情報!B:M,12,FALSE)</f>
        <v>1</v>
      </c>
      <c r="G5" s="19">
        <v>6</v>
      </c>
      <c r="H5">
        <v>4</v>
      </c>
      <c r="I5" t="str">
        <f t="shared" si="0"/>
        <v>'家族で訪問しました。子供も喜んで食べていました。'</v>
      </c>
      <c r="J5" t="str">
        <f t="shared" si="1"/>
        <v>'2024-11-16 12:00:35'</v>
      </c>
      <c r="K5" t="str">
        <f t="shared" si="1"/>
        <v>'2024-11-16 12:00:35'</v>
      </c>
      <c r="N5" t="str">
        <f t="shared" si="2"/>
        <v>INSERT IGNORE INTO reviews (id, store_id, user_id, score, comment, created_at, updated_at) VALUES(4, 1, 6, 4, '家族で訪問しました。子供も喜んで食べていました。', '2024-11-16 12:00:35', '2024-11-16 12:00:35');</v>
      </c>
    </row>
    <row r="6" spans="1:14">
      <c r="A6" t="s">
        <v>238</v>
      </c>
      <c r="B6" t="s">
        <v>441</v>
      </c>
      <c r="C6" t="s">
        <v>442</v>
      </c>
      <c r="D6" s="18">
        <v>45613.800578703704</v>
      </c>
      <c r="E6" s="19">
        <v>5</v>
      </c>
      <c r="F6" s="19">
        <f>VLOOKUP(A6,店情報!B:M,12,FALSE)</f>
        <v>1</v>
      </c>
      <c r="G6" s="19">
        <v>7</v>
      </c>
      <c r="H6">
        <v>3</v>
      </c>
      <c r="I6" t="str">
        <f t="shared" si="0"/>
        <v>'味は良かったけど少し量が多いと感じました。'</v>
      </c>
      <c r="J6" t="str">
        <f t="shared" si="1"/>
        <v>'2024-11-17 19:12:50'</v>
      </c>
      <c r="K6" t="str">
        <f t="shared" si="1"/>
        <v>'2024-11-17 19:12:50'</v>
      </c>
      <c r="N6" t="str">
        <f t="shared" si="2"/>
        <v>INSERT IGNORE INTO reviews (id, store_id, user_id, score, comment, created_at, updated_at) VALUES(5, 1, 7, 3, '味は良かったけど少し量が多いと感じました。', '2024-11-17 19:12:50', '2024-11-17 19:12:50');</v>
      </c>
    </row>
    <row r="7" spans="1:14">
      <c r="A7" t="s">
        <v>245</v>
      </c>
      <c r="B7" t="s">
        <v>443</v>
      </c>
      <c r="C7" t="s">
        <v>444</v>
      </c>
      <c r="D7" s="18">
        <v>45604.84033564815</v>
      </c>
      <c r="E7" s="19">
        <v>6</v>
      </c>
      <c r="F7" s="19">
        <f>VLOOKUP(A7,店情報!B:M,12,FALSE)</f>
        <v>2</v>
      </c>
      <c r="G7" s="19">
        <v>3</v>
      </c>
      <c r="H7">
        <v>5</v>
      </c>
      <c r="I7" t="str">
        <f t="shared" si="0"/>
        <v>'手羽先のカリカリ感とジューシーさが最高です。ビールとの相性抜群！'</v>
      </c>
      <c r="J7" t="str">
        <f t="shared" si="1"/>
        <v>'2024-11-08 20:10:05'</v>
      </c>
      <c r="K7" t="str">
        <f t="shared" si="1"/>
        <v>'2024-11-08 20:10:05'</v>
      </c>
      <c r="N7" t="str">
        <f t="shared" si="2"/>
        <v>INSERT IGNORE INTO reviews (id, store_id, user_id, score, comment, created_at, updated_at) VALUES(6, 2, 3, 5, '手羽先のカリカリ感とジューシーさが最高です。ビールとの相性抜群！', '2024-11-08 20:10:05', '2024-11-08 20:10:05');</v>
      </c>
    </row>
    <row r="8" spans="1:14">
      <c r="A8" t="s">
        <v>245</v>
      </c>
      <c r="B8" t="s">
        <v>445</v>
      </c>
      <c r="C8" t="s">
        <v>446</v>
      </c>
      <c r="D8" s="18">
        <v>45605.750347222223</v>
      </c>
      <c r="E8" s="19">
        <v>7</v>
      </c>
      <c r="F8" s="19">
        <f>VLOOKUP(A8,店情報!B:M,12,FALSE)</f>
        <v>2</v>
      </c>
      <c r="G8" s="19">
        <v>4</v>
      </c>
      <c r="H8">
        <v>4</v>
      </c>
      <c r="I8" t="str">
        <f t="shared" si="0"/>
        <v>'味は良かったですが、店内が少し狭いのが気になりました。'</v>
      </c>
      <c r="J8" t="str">
        <f t="shared" si="1"/>
        <v>'2024-11-09 18:00:30'</v>
      </c>
      <c r="K8" t="str">
        <f t="shared" si="1"/>
        <v>'2024-11-09 18:00:30'</v>
      </c>
      <c r="N8" t="str">
        <f t="shared" si="2"/>
        <v>INSERT IGNORE INTO reviews (id, store_id, user_id, score, comment, created_at, updated_at) VALUES(7, 2, 4, 4, '味は良かったですが、店内が少し狭いのが気になりました。', '2024-11-09 18:00:30', '2024-11-09 18:00:30');</v>
      </c>
    </row>
    <row r="9" spans="1:14">
      <c r="A9" t="s">
        <v>245</v>
      </c>
      <c r="B9" t="s">
        <v>447</v>
      </c>
      <c r="C9" t="s">
        <v>448</v>
      </c>
      <c r="D9" s="18">
        <v>45610.823148148149</v>
      </c>
      <c r="E9" s="19">
        <v>8</v>
      </c>
      <c r="F9" s="19">
        <f>VLOOKUP(A9,店情報!B:M,12,FALSE)</f>
        <v>2</v>
      </c>
      <c r="G9" s="19">
        <v>5</v>
      </c>
      <c r="H9">
        <v>5</v>
      </c>
      <c r="I9" t="str">
        <f t="shared" si="0"/>
        <v>'ビールと一緒に食べる手羽先が最高！また行きたいです。'</v>
      </c>
      <c r="J9" t="str">
        <f t="shared" si="1"/>
        <v>'2024-11-14 19:45:20'</v>
      </c>
      <c r="K9" t="str">
        <f t="shared" si="1"/>
        <v>'2024-11-14 19:45:20'</v>
      </c>
      <c r="N9" t="str">
        <f t="shared" si="2"/>
        <v>INSERT IGNORE INTO reviews (id, store_id, user_id, score, comment, created_at, updated_at) VALUES(8, 2, 5, 5, 'ビールと一緒に食べる手羽先が最高！また行きたいです。', '2024-11-14 19:45:20', '2024-11-14 19:45:20');</v>
      </c>
    </row>
    <row r="10" spans="1:14">
      <c r="A10" t="s">
        <v>245</v>
      </c>
      <c r="B10" t="s">
        <v>449</v>
      </c>
      <c r="C10" t="s">
        <v>450</v>
      </c>
      <c r="D10" s="18">
        <v>45611.896469907406</v>
      </c>
      <c r="E10" s="19">
        <v>9</v>
      </c>
      <c r="F10" s="19">
        <f>VLOOKUP(A10,店情報!B:M,12,FALSE)</f>
        <v>2</v>
      </c>
      <c r="G10" s="19">
        <v>6</v>
      </c>
      <c r="H10">
        <v>4</v>
      </c>
      <c r="I10" t="str">
        <f t="shared" si="0"/>
        <v>'おつまみにぴったりの手羽先！お酒が進みます。'</v>
      </c>
      <c r="J10" t="str">
        <f t="shared" si="1"/>
        <v>'2024-11-15 21:30:55'</v>
      </c>
      <c r="K10" t="str">
        <f t="shared" si="1"/>
        <v>'2024-11-15 21:30:55'</v>
      </c>
      <c r="N10" t="str">
        <f t="shared" si="2"/>
        <v>INSERT IGNORE INTO reviews (id, store_id, user_id, score, comment, created_at, updated_at) VALUES(9, 2, 6, 4, 'おつまみにぴったりの手羽先！お酒が進みます。', '2024-11-15 21:30:55', '2024-11-15 21:30:55');</v>
      </c>
    </row>
    <row r="11" spans="1:14">
      <c r="A11" t="s">
        <v>245</v>
      </c>
      <c r="B11" t="s">
        <v>451</v>
      </c>
      <c r="C11" t="s">
        <v>452</v>
      </c>
      <c r="D11" s="18">
        <v>45612.843865740739</v>
      </c>
      <c r="E11" s="19">
        <v>10</v>
      </c>
      <c r="F11" s="19">
        <f>VLOOKUP(A11,店情報!B:M,12,FALSE)</f>
        <v>2</v>
      </c>
      <c r="G11" s="19">
        <v>7</v>
      </c>
      <c r="H11">
        <v>3</v>
      </c>
      <c r="I11" t="str">
        <f t="shared" si="0"/>
        <v>'少し塩気が強いかな？でもおいしかったです。'</v>
      </c>
      <c r="J11" t="str">
        <f t="shared" si="1"/>
        <v>'2024-11-16 20:15:10'</v>
      </c>
      <c r="K11" t="str">
        <f t="shared" si="1"/>
        <v>'2024-11-16 20:15:10'</v>
      </c>
      <c r="N11" t="str">
        <f t="shared" si="2"/>
        <v>INSERT IGNORE INTO reviews (id, store_id, user_id, score, comment, created_at, updated_at) VALUES(10, 2, 7, 3, '少し塩気が強いかな？でもおいしかったです。', '2024-11-16 20:15:10', '2024-11-16 20:15:10');</v>
      </c>
    </row>
    <row r="12" spans="1:14">
      <c r="A12" t="s">
        <v>252</v>
      </c>
      <c r="B12" t="s">
        <v>453</v>
      </c>
      <c r="C12" t="s">
        <v>454</v>
      </c>
      <c r="D12" s="18">
        <v>45607.572916666664</v>
      </c>
      <c r="E12" s="19">
        <v>11</v>
      </c>
      <c r="F12" s="19">
        <f>VLOOKUP(A12,店情報!B:M,12,FALSE)</f>
        <v>3</v>
      </c>
      <c r="G12" s="19">
        <v>3</v>
      </c>
      <c r="H12">
        <v>5</v>
      </c>
      <c r="I12" t="str">
        <f t="shared" si="0"/>
        <v>'独特のとろみのあるソースが新鮮で美味しかったです。リピート決定！'</v>
      </c>
      <c r="J12" t="str">
        <f t="shared" si="1"/>
        <v>'2024-11-11 13:45:00'</v>
      </c>
      <c r="K12" t="str">
        <f t="shared" si="1"/>
        <v>'2024-11-11 13:45:00'</v>
      </c>
      <c r="N12" t="str">
        <f t="shared" si="2"/>
        <v>INSERT IGNORE INTO reviews (id, store_id, user_id, score, comment, created_at, updated_at) VALUES(11, 3, 3, 5, '独特のとろみのあるソースが新鮮で美味しかったです。リピート決定！', '2024-11-11 13:45:00', '2024-11-11 13:45:00');</v>
      </c>
    </row>
    <row r="13" spans="1:14">
      <c r="A13" t="s">
        <v>252</v>
      </c>
      <c r="B13" t="s">
        <v>455</v>
      </c>
      <c r="C13" t="s">
        <v>456</v>
      </c>
      <c r="D13" s="18">
        <v>45606.510821759257</v>
      </c>
      <c r="E13" s="19">
        <v>12</v>
      </c>
      <c r="F13" s="19">
        <f>VLOOKUP(A13,店情報!B:M,12,FALSE)</f>
        <v>3</v>
      </c>
      <c r="G13" s="19">
        <v>4</v>
      </c>
      <c r="H13">
        <v>4</v>
      </c>
      <c r="I13" t="str">
        <f t="shared" si="0"/>
        <v>'量がちょうどよく、ランチに最適でした。女性にもおすすめです。'</v>
      </c>
      <c r="J13" t="str">
        <f t="shared" si="1"/>
        <v>'2024-11-10 12:15:35'</v>
      </c>
      <c r="K13" t="str">
        <f t="shared" si="1"/>
        <v>'2024-11-10 12:15:35'</v>
      </c>
      <c r="N13" t="str">
        <f t="shared" si="2"/>
        <v>INSERT IGNORE INTO reviews (id, store_id, user_id, score, comment, created_at, updated_at) VALUES(12, 3, 4, 4, '量がちょうどよく、ランチに最適でした。女性にもおすすめです。', '2024-11-10 12:15:35', '2024-11-10 12:15:35');</v>
      </c>
    </row>
    <row r="14" spans="1:14">
      <c r="A14" t="s">
        <v>252</v>
      </c>
      <c r="B14" t="s">
        <v>457</v>
      </c>
      <c r="C14" t="s">
        <v>458</v>
      </c>
      <c r="D14" s="18">
        <v>45610.646412037036</v>
      </c>
      <c r="E14" s="19">
        <v>13</v>
      </c>
      <c r="F14" s="19">
        <f>VLOOKUP(A14,店情報!B:M,12,FALSE)</f>
        <v>3</v>
      </c>
      <c r="G14" s="19">
        <v>5</v>
      </c>
      <c r="H14">
        <v>5</v>
      </c>
      <c r="I14" t="str">
        <f t="shared" si="0"/>
        <v>'名古屋らしい独特な味わい。クセになりそう。'</v>
      </c>
      <c r="J14" t="str">
        <f t="shared" si="1"/>
        <v>'2024-11-14 15:30:50'</v>
      </c>
      <c r="K14" t="str">
        <f t="shared" si="1"/>
        <v>'2024-11-14 15:30:50'</v>
      </c>
      <c r="N14" t="str">
        <f t="shared" si="2"/>
        <v>INSERT IGNORE INTO reviews (id, store_id, user_id, score, comment, created_at, updated_at) VALUES(13, 3, 5, 5, '名古屋らしい独特な味わい。クセになりそう。', '2024-11-14 15:30:50', '2024-11-14 15:30:50');</v>
      </c>
    </row>
    <row r="15" spans="1:14">
      <c r="A15" t="s">
        <v>252</v>
      </c>
      <c r="B15" t="s">
        <v>459</v>
      </c>
      <c r="C15" t="s">
        <v>460</v>
      </c>
      <c r="D15" s="18">
        <v>45611.531539351854</v>
      </c>
      <c r="E15" s="19">
        <v>14</v>
      </c>
      <c r="F15" s="19">
        <f>VLOOKUP(A15,店情報!B:M,12,FALSE)</f>
        <v>3</v>
      </c>
      <c r="G15" s="19">
        <v>6</v>
      </c>
      <c r="H15">
        <v>5</v>
      </c>
      <c r="I15" t="str">
        <f t="shared" si="0"/>
        <v>'お友達とシェアして食べましたが、どれも美味しかったです！'</v>
      </c>
      <c r="J15" t="str">
        <f t="shared" si="1"/>
        <v>'2024-11-15 12:45:25'</v>
      </c>
      <c r="K15" t="str">
        <f t="shared" si="1"/>
        <v>'2024-11-15 12:45:25'</v>
      </c>
      <c r="N15" t="str">
        <f t="shared" si="2"/>
        <v>INSERT IGNORE INTO reviews (id, store_id, user_id, score, comment, created_at, updated_at) VALUES(14, 3, 6, 5, 'お友達とシェアして食べましたが、どれも美味しかったです！', '2024-11-15 12:45:25', '2024-11-15 12:45:25');</v>
      </c>
    </row>
    <row r="16" spans="1:14">
      <c r="A16" t="s">
        <v>252</v>
      </c>
      <c r="B16" t="s">
        <v>461</v>
      </c>
      <c r="C16" t="s">
        <v>462</v>
      </c>
      <c r="D16" s="18">
        <v>45612.594212962962</v>
      </c>
      <c r="E16" s="19">
        <v>15</v>
      </c>
      <c r="F16" s="19">
        <f>VLOOKUP(A16,店情報!B:M,12,FALSE)</f>
        <v>3</v>
      </c>
      <c r="G16" s="19">
        <v>7</v>
      </c>
      <c r="H16">
        <v>4</v>
      </c>
      <c r="I16" t="str">
        <f t="shared" si="0"/>
        <v>'ソースが濃厚で、満足度高めです。また行きます！'</v>
      </c>
      <c r="J16" t="str">
        <f t="shared" si="1"/>
        <v>'2024-11-16 14:15:40'</v>
      </c>
      <c r="K16" t="str">
        <f t="shared" si="1"/>
        <v>'2024-11-16 14:15:40'</v>
      </c>
      <c r="N16" t="str">
        <f t="shared" si="2"/>
        <v>INSERT IGNORE INTO reviews (id, store_id, user_id, score, comment, created_at, updated_at) VALUES(15, 3, 7, 4, 'ソースが濃厚で、満足度高めです。また行きます！', '2024-11-16 14:15:40', '2024-11-16 14:15:40');</v>
      </c>
    </row>
    <row r="17" spans="1:14">
      <c r="A17" t="s">
        <v>259</v>
      </c>
      <c r="B17" t="s">
        <v>463</v>
      </c>
      <c r="C17" t="s">
        <v>464</v>
      </c>
      <c r="D17" s="18">
        <v>45603.534953703704</v>
      </c>
      <c r="E17" s="19">
        <v>16</v>
      </c>
      <c r="F17" s="19">
        <f>VLOOKUP(A17,店情報!B:M,12,FALSE)</f>
        <v>4</v>
      </c>
      <c r="G17" s="19">
        <v>3</v>
      </c>
      <c r="H17">
        <v>5</v>
      </c>
      <c r="I17" t="str">
        <f t="shared" si="0"/>
        <v>'ふっくらしたうなぎと香ばしさが絶品！贅沢な気分を味わえました。'</v>
      </c>
      <c r="J17" t="str">
        <f t="shared" si="1"/>
        <v>'2024-11-07 12:50:20'</v>
      </c>
      <c r="K17" t="str">
        <f t="shared" si="1"/>
        <v>'2024-11-07 12:50:20'</v>
      </c>
      <c r="N17" t="str">
        <f t="shared" si="2"/>
        <v>INSERT IGNORE INTO reviews (id, store_id, user_id, score, comment, created_at, updated_at) VALUES(16, 4, 3, 5, 'ふっくらしたうなぎと香ばしさが絶品！贅沢な気分を味わえました。', '2024-11-07 12:50:20', '2024-11-07 12:50:20');</v>
      </c>
    </row>
    <row r="18" spans="1:14">
      <c r="A18" t="s">
        <v>259</v>
      </c>
      <c r="B18" t="s">
        <v>465</v>
      </c>
      <c r="C18" t="s">
        <v>466</v>
      </c>
      <c r="D18" s="18">
        <v>45604.78125</v>
      </c>
      <c r="E18" s="19">
        <v>17</v>
      </c>
      <c r="F18" s="19">
        <f>VLOOKUP(A18,店情報!B:M,12,FALSE)</f>
        <v>4</v>
      </c>
      <c r="G18" s="19">
        <v>4</v>
      </c>
      <c r="H18">
        <v>5</v>
      </c>
      <c r="I18" t="str">
        <f t="shared" si="0"/>
        <v>'少し値段は高いですが、その価値があります。接客も丁寧で好印象。'</v>
      </c>
      <c r="J18" t="str">
        <f t="shared" si="1"/>
        <v>'2024-11-08 18:45:00'</v>
      </c>
      <c r="K18" t="str">
        <f t="shared" si="1"/>
        <v>'2024-11-08 18:45:00'</v>
      </c>
      <c r="N18" t="str">
        <f t="shared" si="2"/>
        <v>INSERT IGNORE INTO reviews (id, store_id, user_id, score, comment, created_at, updated_at) VALUES(17, 4, 4, 5, '少し値段は高いですが、その価値があります。接客も丁寧で好印象。', '2024-11-08 18:45:00', '2024-11-08 18:45:00');</v>
      </c>
    </row>
    <row r="19" spans="1:14">
      <c r="A19" t="s">
        <v>259</v>
      </c>
      <c r="B19" t="s">
        <v>467</v>
      </c>
      <c r="C19" t="s">
        <v>468</v>
      </c>
      <c r="D19" s="18">
        <v>45610.549131944441</v>
      </c>
      <c r="E19" s="19">
        <v>18</v>
      </c>
      <c r="F19" s="19">
        <f>VLOOKUP(A19,店情報!B:M,12,FALSE)</f>
        <v>4</v>
      </c>
      <c r="G19" s="19">
        <v>5</v>
      </c>
      <c r="H19">
        <v>5</v>
      </c>
      <c r="I19" t="str">
        <f t="shared" si="0"/>
        <v>'特別な日にぴったりの高級感。味も接客も素晴らしい。'</v>
      </c>
      <c r="J19" t="str">
        <f t="shared" si="1"/>
        <v>'2024-11-14 13:10:45'</v>
      </c>
      <c r="K19" t="str">
        <f t="shared" si="1"/>
        <v>'2024-11-14 13:10:45'</v>
      </c>
      <c r="N19" t="str">
        <f t="shared" si="2"/>
        <v>INSERT IGNORE INTO reviews (id, store_id, user_id, score, comment, created_at, updated_at) VALUES(18, 4, 5, 5, '特別な日にぴったりの高級感。味も接客も素晴らしい。', '2024-11-14 13:10:45', '2024-11-14 13:10:45');</v>
      </c>
    </row>
    <row r="20" spans="1:14">
      <c r="A20" t="s">
        <v>259</v>
      </c>
      <c r="B20" t="s">
        <v>469</v>
      </c>
      <c r="C20" t="s">
        <v>470</v>
      </c>
      <c r="D20" s="18">
        <v>45611.503819444442</v>
      </c>
      <c r="E20" s="19">
        <v>19</v>
      </c>
      <c r="F20" s="19">
        <f>VLOOKUP(A20,店情報!B:M,12,FALSE)</f>
        <v>4</v>
      </c>
      <c r="G20" s="19">
        <v>6</v>
      </c>
      <c r="H20">
        <v>5</v>
      </c>
      <c r="I20" t="str">
        <f t="shared" si="0"/>
        <v>'焼き加減がちょうどよく、タレも絶品でした！'</v>
      </c>
      <c r="J20" t="str">
        <f t="shared" si="1"/>
        <v>'2024-11-15 12:05:30'</v>
      </c>
      <c r="K20" t="str">
        <f t="shared" si="1"/>
        <v>'2024-11-15 12:05:30'</v>
      </c>
      <c r="N20" t="str">
        <f t="shared" si="2"/>
        <v>INSERT IGNORE INTO reviews (id, store_id, user_id, score, comment, created_at, updated_at) VALUES(19, 4, 6, 5, '焼き加減がちょうどよく、タレも絶品でした！', '2024-11-15 12:05:30', '2024-11-15 12:05:30');</v>
      </c>
    </row>
    <row r="21" spans="1:14">
      <c r="A21" t="s">
        <v>259</v>
      </c>
      <c r="B21" t="s">
        <v>471</v>
      </c>
      <c r="C21" t="s">
        <v>472</v>
      </c>
      <c r="D21" s="18">
        <v>45612.618287037039</v>
      </c>
      <c r="E21" s="19">
        <v>20</v>
      </c>
      <c r="F21" s="19">
        <f>VLOOKUP(A21,店情報!B:M,12,FALSE)</f>
        <v>4</v>
      </c>
      <c r="G21" s="19">
        <v>7</v>
      </c>
      <c r="H21">
        <v>4</v>
      </c>
      <c r="I21" t="str">
        <f t="shared" si="0"/>
        <v>'昼食で訪問しました。ゆっくり過ごせる空間でリラックスできました。'</v>
      </c>
      <c r="J21" t="str">
        <f t="shared" si="1"/>
        <v>'2024-11-16 14:50:20'</v>
      </c>
      <c r="K21" t="str">
        <f t="shared" si="1"/>
        <v>'2024-11-16 14:50:20'</v>
      </c>
      <c r="N21" t="str">
        <f t="shared" si="2"/>
        <v>INSERT IGNORE INTO reviews (id, store_id, user_id, score, comment, created_at, updated_at) VALUES(20, 4, 7, 4, '昼食で訪問しました。ゆっくり過ごせる空間でリラックスできました。', '2024-11-16 14:50:20', '2024-11-16 14:50:20');</v>
      </c>
    </row>
    <row r="22" spans="1:14">
      <c r="A22" t="s">
        <v>266</v>
      </c>
      <c r="B22" t="s">
        <v>473</v>
      </c>
      <c r="C22" t="s">
        <v>474</v>
      </c>
      <c r="D22" s="18">
        <v>45606.805671296293</v>
      </c>
      <c r="E22" s="19">
        <v>21</v>
      </c>
      <c r="F22" s="19">
        <f>VLOOKUP(A22,店情報!B:M,12,FALSE)</f>
        <v>5</v>
      </c>
      <c r="G22" s="19">
        <v>3</v>
      </c>
      <c r="H22">
        <v>5</v>
      </c>
      <c r="I22" t="str">
        <f t="shared" si="0"/>
        <v>'味噌のコクが深くてとても美味しかったです。お酒が進みます。'</v>
      </c>
      <c r="J22" t="str">
        <f t="shared" si="1"/>
        <v>'2024-11-10 19:20:10'</v>
      </c>
      <c r="K22" t="str">
        <f t="shared" si="1"/>
        <v>'2024-11-10 19:20:10'</v>
      </c>
      <c r="N22" t="str">
        <f t="shared" si="2"/>
        <v>INSERT IGNORE INTO reviews (id, store_id, user_id, score, comment, created_at, updated_at) VALUES(21, 5, 3, 5, '味噌のコクが深くてとても美味しかったです。お酒が進みます。', '2024-11-10 19:20:10', '2024-11-10 19:20:10');</v>
      </c>
    </row>
    <row r="23" spans="1:14">
      <c r="A23" t="s">
        <v>266</v>
      </c>
      <c r="B23" t="s">
        <v>475</v>
      </c>
      <c r="C23" t="s">
        <v>476</v>
      </c>
      <c r="D23" s="18">
        <v>45607.771296296298</v>
      </c>
      <c r="E23" s="19">
        <v>22</v>
      </c>
      <c r="F23" s="19">
        <f>VLOOKUP(A23,店情報!B:M,12,FALSE)</f>
        <v>5</v>
      </c>
      <c r="G23" s="19">
        <v>4</v>
      </c>
      <c r="H23">
        <v>3</v>
      </c>
      <c r="I23" t="str">
        <f t="shared" si="0"/>
        <v>'濃い味が好きな人にはぴったりですが、少し味が濃すぎるかも。'</v>
      </c>
      <c r="J23" t="str">
        <f t="shared" si="1"/>
        <v>'2024-11-11 18:30:40'</v>
      </c>
      <c r="K23" t="str">
        <f t="shared" si="1"/>
        <v>'2024-11-11 18:30:40'</v>
      </c>
      <c r="N23" t="str">
        <f t="shared" si="2"/>
        <v>INSERT IGNORE INTO reviews (id, store_id, user_id, score, comment, created_at, updated_at) VALUES(22, 5, 4, 3, '濃い味が好きな人にはぴったりですが、少し味が濃すぎるかも。', '2024-11-11 18:30:40', '2024-11-11 18:30:40');</v>
      </c>
    </row>
    <row r="24" spans="1:14">
      <c r="A24" t="s">
        <v>266</v>
      </c>
      <c r="B24" t="s">
        <v>477</v>
      </c>
      <c r="C24" t="s">
        <v>478</v>
      </c>
      <c r="D24" s="18">
        <v>45610.798611111109</v>
      </c>
      <c r="E24" s="19">
        <v>23</v>
      </c>
      <c r="F24" s="19">
        <f>VLOOKUP(A24,店情報!B:M,12,FALSE)</f>
        <v>5</v>
      </c>
      <c r="G24" s="19">
        <v>5</v>
      </c>
      <c r="H24">
        <v>5</v>
      </c>
      <c r="I24" t="str">
        <f t="shared" si="0"/>
        <v>'熱々のどて煮がとてもおいしかったです。寒い日にぴったり。'</v>
      </c>
      <c r="J24" t="str">
        <f t="shared" si="1"/>
        <v>'2024-11-14 19:10:00'</v>
      </c>
      <c r="K24" t="str">
        <f t="shared" si="1"/>
        <v>'2024-11-14 19:10:00'</v>
      </c>
      <c r="N24" t="str">
        <f t="shared" si="2"/>
        <v>INSERT IGNORE INTO reviews (id, store_id, user_id, score, comment, created_at, updated_at) VALUES(23, 5, 5, 5, '熱々のどて煮がとてもおいしかったです。寒い日にぴったり。', '2024-11-14 19:10:00', '2024-11-14 19:10:00');</v>
      </c>
    </row>
    <row r="25" spans="1:14">
      <c r="A25" t="s">
        <v>266</v>
      </c>
      <c r="B25" t="s">
        <v>479</v>
      </c>
      <c r="C25" t="s">
        <v>480</v>
      </c>
      <c r="D25" s="18">
        <v>45611.788715277777</v>
      </c>
      <c r="E25" s="19">
        <v>24</v>
      </c>
      <c r="F25" s="19">
        <f>VLOOKUP(A25,店情報!B:M,12,FALSE)</f>
        <v>5</v>
      </c>
      <c r="G25" s="19">
        <v>6</v>
      </c>
      <c r="H25">
        <v>5</v>
      </c>
      <c r="I25" t="str">
        <f t="shared" si="0"/>
        <v>'味噌の香りが心地よく、ビールとの相性も抜群です。'</v>
      </c>
      <c r="J25" t="str">
        <f t="shared" si="1"/>
        <v>'2024-11-15 18:55:45'</v>
      </c>
      <c r="K25" t="str">
        <f t="shared" si="1"/>
        <v>'2024-11-15 18:55:45'</v>
      </c>
      <c r="N25" t="str">
        <f t="shared" si="2"/>
        <v>INSERT IGNORE INTO reviews (id, store_id, user_id, score, comment, created_at, updated_at) VALUES(24, 5, 6, 5, '味噌の香りが心地よく、ビールとの相性も抜群です。', '2024-11-15 18:55:45', '2024-11-15 18:55:45');</v>
      </c>
    </row>
    <row r="26" spans="1:14">
      <c r="A26" t="s">
        <v>266</v>
      </c>
      <c r="B26" t="s">
        <v>481</v>
      </c>
      <c r="C26" t="s">
        <v>482</v>
      </c>
      <c r="D26" s="18">
        <v>45612.847511574073</v>
      </c>
      <c r="E26" s="19">
        <v>25</v>
      </c>
      <c r="F26" s="19">
        <f>VLOOKUP(A26,店情報!B:M,12,FALSE)</f>
        <v>5</v>
      </c>
      <c r="G26" s="19">
        <v>7</v>
      </c>
      <c r="H26">
        <v>4</v>
      </c>
      <c r="I26" t="str">
        <f t="shared" si="0"/>
        <v>'ちょっと味が濃いけど、お酒と一緒だとちょうど良いです。'</v>
      </c>
      <c r="J26" t="str">
        <f t="shared" si="1"/>
        <v>'2024-11-16 20:20:25'</v>
      </c>
      <c r="K26" t="str">
        <f t="shared" si="1"/>
        <v>'2024-11-16 20:20:25'</v>
      </c>
      <c r="N26" t="str">
        <f t="shared" si="2"/>
        <v>INSERT IGNORE INTO reviews (id, store_id, user_id, score, comment, created_at, updated_at) VALUES(25, 5, 7, 4, 'ちょっと味が濃いけど、お酒と一緒だとちょうど良いです。', '2024-11-16 20:20:25', '2024-11-16 20:20:25');</v>
      </c>
    </row>
    <row r="27" spans="1:14">
      <c r="A27" t="s">
        <v>273</v>
      </c>
      <c r="B27" t="s">
        <v>483</v>
      </c>
      <c r="C27" t="s">
        <v>484</v>
      </c>
      <c r="D27" s="18">
        <v>45605.885879629626</v>
      </c>
      <c r="E27" s="19">
        <v>26</v>
      </c>
      <c r="F27" s="19">
        <f>VLOOKUP(A27,店情報!B:M,12,FALSE)</f>
        <v>6</v>
      </c>
      <c r="G27" s="19">
        <v>3</v>
      </c>
      <c r="H27">
        <v>5</v>
      </c>
      <c r="I27" t="str">
        <f t="shared" si="0"/>
        <v>'辛さがちょうどよく、何度でも食べたくなる味です。'</v>
      </c>
      <c r="J27" t="str">
        <f t="shared" si="1"/>
        <v>'2024-11-09 21:15:40'</v>
      </c>
      <c r="K27" t="str">
        <f t="shared" si="1"/>
        <v>'2024-11-09 21:15:40'</v>
      </c>
      <c r="N27" t="str">
        <f t="shared" si="2"/>
        <v>INSERT IGNORE INTO reviews (id, store_id, user_id, score, comment, created_at, updated_at) VALUES(26, 6, 3, 5, '辛さがちょうどよく、何度でも食べたくなる味です。', '2024-11-09 21:15:40', '2024-11-09 21:15:40');</v>
      </c>
    </row>
    <row r="28" spans="1:14">
      <c r="A28" t="s">
        <v>273</v>
      </c>
      <c r="B28" t="s">
        <v>485</v>
      </c>
      <c r="C28" t="s">
        <v>486</v>
      </c>
      <c r="D28" s="18">
        <v>45608.923784722225</v>
      </c>
      <c r="E28" s="19">
        <v>27</v>
      </c>
      <c r="F28" s="19">
        <f>VLOOKUP(A28,店情報!B:M,12,FALSE)</f>
        <v>6</v>
      </c>
      <c r="G28" s="19">
        <v>4</v>
      </c>
      <c r="H28">
        <v>4</v>
      </c>
      <c r="I28" t="str">
        <f t="shared" si="0"/>
        <v>'かなり辛いですがクセになります！店内も清潔でした。'</v>
      </c>
      <c r="J28" t="str">
        <f t="shared" si="1"/>
        <v>'2024-11-12 22:10:15'</v>
      </c>
      <c r="K28" t="str">
        <f t="shared" si="1"/>
        <v>'2024-11-12 22:10:15'</v>
      </c>
      <c r="N28" t="str">
        <f t="shared" si="2"/>
        <v>INSERT IGNORE INTO reviews (id, store_id, user_id, score, comment, created_at, updated_at) VALUES(27, 6, 4, 4, 'かなり辛いですがクセになります！店内も清潔でした。', '2024-11-12 22:10:15', '2024-11-12 22:10:15');</v>
      </c>
    </row>
    <row r="29" spans="1:14">
      <c r="A29" t="s">
        <v>273</v>
      </c>
      <c r="B29" t="s">
        <v>487</v>
      </c>
      <c r="C29" t="s">
        <v>488</v>
      </c>
      <c r="D29" s="18">
        <v>45610.989930555559</v>
      </c>
      <c r="E29" s="19">
        <v>28</v>
      </c>
      <c r="F29" s="19">
        <f>VLOOKUP(A29,店情報!B:M,12,FALSE)</f>
        <v>6</v>
      </c>
      <c r="G29" s="19">
        <v>5</v>
      </c>
      <c r="H29">
        <v>3</v>
      </c>
      <c r="I29" t="str">
        <f t="shared" si="0"/>
        <v>'辛いものが苦手な私には少しきつかったですが、味は美味しいです。'</v>
      </c>
      <c r="J29" t="str">
        <f t="shared" si="1"/>
        <v>'2024-11-14 23:45:30'</v>
      </c>
      <c r="K29" t="str">
        <f t="shared" si="1"/>
        <v>'2024-11-14 23:45:30'</v>
      </c>
      <c r="N29" t="str">
        <f t="shared" si="2"/>
        <v>INSERT IGNORE INTO reviews (id, store_id, user_id, score, comment, created_at, updated_at) VALUES(28, 6, 5, 3, '辛いものが苦手な私には少しきつかったですが、味は美味しいです。', '2024-11-14 23:45:30', '2024-11-14 23:45:30');</v>
      </c>
    </row>
    <row r="30" spans="1:14">
      <c r="A30" t="s">
        <v>273</v>
      </c>
      <c r="B30" t="s">
        <v>489</v>
      </c>
      <c r="C30" t="s">
        <v>490</v>
      </c>
      <c r="D30" s="18">
        <v>45611.840509259258</v>
      </c>
      <c r="E30" s="19">
        <v>29</v>
      </c>
      <c r="F30" s="19">
        <f>VLOOKUP(A30,店情報!B:M,12,FALSE)</f>
        <v>6</v>
      </c>
      <c r="G30" s="19">
        <v>6</v>
      </c>
      <c r="H30">
        <v>4</v>
      </c>
      <c r="I30" t="str">
        <f t="shared" si="0"/>
        <v>'辛さ控えめにしてもらいましたが、それでも十分美味しかったです！'</v>
      </c>
      <c r="J30" t="str">
        <f t="shared" si="1"/>
        <v>'2024-11-15 20:10:20'</v>
      </c>
      <c r="K30" t="str">
        <f t="shared" si="1"/>
        <v>'2024-11-15 20:10:20'</v>
      </c>
      <c r="N30" t="str">
        <f t="shared" si="2"/>
        <v>INSERT IGNORE INTO reviews (id, store_id, user_id, score, comment, created_at, updated_at) VALUES(29, 6, 6, 4, '辛さ控えめにしてもらいましたが、それでも十分美味しかったです！', '2024-11-15 20:10:20', '2024-11-15 20:10:20');</v>
      </c>
    </row>
    <row r="31" spans="1:14">
      <c r="A31" t="s">
        <v>273</v>
      </c>
      <c r="B31" t="s">
        <v>491</v>
      </c>
      <c r="C31" t="s">
        <v>492</v>
      </c>
      <c r="D31" s="18">
        <v>45612.896354166667</v>
      </c>
      <c r="E31" s="19">
        <v>30</v>
      </c>
      <c r="F31" s="19">
        <f>VLOOKUP(A31,店情報!B:M,12,FALSE)</f>
        <v>6</v>
      </c>
      <c r="G31" s="19">
        <v>7</v>
      </c>
      <c r="H31">
        <v>5</v>
      </c>
      <c r="I31" t="str">
        <f t="shared" si="0"/>
        <v>'一口目でスープの辛さがガツンときます。クセになりますね。'</v>
      </c>
      <c r="J31" t="str">
        <f t="shared" si="1"/>
        <v>'2024-11-16 21:30:45'</v>
      </c>
      <c r="K31" t="str">
        <f t="shared" si="1"/>
        <v>'2024-11-16 21:30:45'</v>
      </c>
      <c r="N31" t="str">
        <f t="shared" si="2"/>
        <v>INSERT IGNORE INTO reviews (id, store_id, user_id, score, comment, created_at, updated_at) VALUES(30, 6, 7, 5, '一口目でスープの辛さがガツンときます。クセになりますね。', '2024-11-16 21:30:45', '2024-11-16 21:30:45');</v>
      </c>
    </row>
    <row r="32" spans="1:14">
      <c r="A32" t="s">
        <v>280</v>
      </c>
      <c r="B32" t="s">
        <v>493</v>
      </c>
      <c r="C32" t="s">
        <v>494</v>
      </c>
      <c r="D32" s="18">
        <v>45603.573263888888</v>
      </c>
      <c r="E32" s="19">
        <v>31</v>
      </c>
      <c r="F32" s="19">
        <f>VLOOKUP(A32,店情報!B:M,12,FALSE)</f>
        <v>7</v>
      </c>
      <c r="G32" s="19">
        <v>3</v>
      </c>
      <c r="H32">
        <v>5</v>
      </c>
      <c r="I32" t="str">
        <f t="shared" si="0"/>
        <v>'もちもちしたご飯とサクサクの天ぷらが絶妙な組み合わせです。'</v>
      </c>
      <c r="J32" t="str">
        <f t="shared" si="1"/>
        <v>'2024-11-07 13:45:30'</v>
      </c>
      <c r="K32" t="str">
        <f t="shared" si="1"/>
        <v>'2024-11-07 13:45:30'</v>
      </c>
      <c r="N32" t="str">
        <f t="shared" si="2"/>
        <v>INSERT IGNORE INTO reviews (id, store_id, user_id, score, comment, created_at, updated_at) VALUES(31, 7, 3, 5, 'もちもちしたご飯とサクサクの天ぷらが絶妙な組み合わせです。', '2024-11-07 13:45:30', '2024-11-07 13:45:30');</v>
      </c>
    </row>
    <row r="33" spans="1:14">
      <c r="A33" t="s">
        <v>280</v>
      </c>
      <c r="B33" t="s">
        <v>495</v>
      </c>
      <c r="C33" t="s">
        <v>496</v>
      </c>
      <c r="D33" s="18">
        <v>45604.520949074074</v>
      </c>
      <c r="E33" s="19">
        <v>32</v>
      </c>
      <c r="F33" s="19">
        <f>VLOOKUP(A33,店情報!B:M,12,FALSE)</f>
        <v>7</v>
      </c>
      <c r="G33" s="19">
        <v>4</v>
      </c>
      <c r="H33">
        <v>4</v>
      </c>
      <c r="I33" t="str">
        <f t="shared" si="0"/>
        <v>'手軽に持ち帰りできて便利！味も大満足です。'</v>
      </c>
      <c r="J33" t="str">
        <f t="shared" si="1"/>
        <v>'2024-11-08 12:30:10'</v>
      </c>
      <c r="K33" t="str">
        <f t="shared" si="1"/>
        <v>'2024-11-08 12:30:10'</v>
      </c>
      <c r="N33" t="str">
        <f t="shared" si="2"/>
        <v>INSERT IGNORE INTO reviews (id, store_id, user_id, score, comment, created_at, updated_at) VALUES(32, 7, 4, 4, '手軽に持ち帰りできて便利！味も大満足です。', '2024-11-08 12:30:10', '2024-11-08 12:30:10');</v>
      </c>
    </row>
    <row r="34" spans="1:14">
      <c r="A34" t="s">
        <v>286</v>
      </c>
      <c r="B34" t="s">
        <v>497</v>
      </c>
      <c r="C34" t="s">
        <v>498</v>
      </c>
      <c r="D34" s="18">
        <v>45606.469212962962</v>
      </c>
      <c r="E34" s="19">
        <v>33</v>
      </c>
      <c r="F34" s="19">
        <f>VLOOKUP(A34,店情報!B:M,12,FALSE)</f>
        <v>8</v>
      </c>
      <c r="G34" s="19">
        <v>3</v>
      </c>
      <c r="H34">
        <v>5</v>
      </c>
      <c r="I34" t="str">
        <f t="shared" si="0"/>
        <v>'麺がツルツルでだしの風味が最高でした。名古屋に来たらぜひ！'</v>
      </c>
      <c r="J34" t="str">
        <f t="shared" si="1"/>
        <v>'2024-11-10 11:15:40'</v>
      </c>
      <c r="K34" t="str">
        <f t="shared" si="1"/>
        <v>'2024-11-10 11:15:40'</v>
      </c>
      <c r="N34" t="str">
        <f t="shared" si="2"/>
        <v>INSERT IGNORE INTO reviews (id, store_id, user_id, score, comment, created_at, updated_at) VALUES(33, 8, 3, 5, '麺がツルツルでだしの風味が最高でした。名古屋に来たらぜひ！', '2024-11-10 11:15:40', '2024-11-10 11:15:40');</v>
      </c>
    </row>
    <row r="35" spans="1:14">
      <c r="A35" t="s">
        <v>286</v>
      </c>
      <c r="B35" t="s">
        <v>499</v>
      </c>
      <c r="C35" t="s">
        <v>500</v>
      </c>
      <c r="D35" s="18">
        <v>45607.600925925923</v>
      </c>
      <c r="E35" s="19">
        <v>34</v>
      </c>
      <c r="F35" s="19">
        <f>VLOOKUP(A35,店情報!B:M,12,FALSE)</f>
        <v>8</v>
      </c>
      <c r="G35" s="19">
        <v>4</v>
      </c>
      <c r="H35">
        <v>5</v>
      </c>
      <c r="I35" t="str">
        <f t="shared" si="0"/>
        <v>'シンプルながら奥深い味わいで飽きません。家族連れにもおすすめ。'</v>
      </c>
      <c r="J35" t="str">
        <f t="shared" ref="J35:K59" si="3">TEXT($D35,"'YYYY-MM-DD hh:mm:ss'")</f>
        <v>'2024-11-11 14:25:20'</v>
      </c>
      <c r="K35" t="str">
        <f t="shared" si="3"/>
        <v>'2024-11-11 14:25:20'</v>
      </c>
      <c r="N35" t="str">
        <f t="shared" si="2"/>
        <v>INSERT IGNORE INTO reviews (id, store_id, user_id, score, comment, created_at, updated_at) VALUES(34, 8, 4, 5, 'シンプルながら奥深い味わいで飽きません。家族連れにもおすすめ。', '2024-11-11 14:25:20', '2024-11-11 14:25:20');</v>
      </c>
    </row>
    <row r="36" spans="1:14">
      <c r="A36" t="s">
        <v>292</v>
      </c>
      <c r="B36" t="s">
        <v>501</v>
      </c>
      <c r="C36" t="s">
        <v>502</v>
      </c>
      <c r="D36" s="18">
        <v>45605.823321759257</v>
      </c>
      <c r="E36" s="19">
        <v>35</v>
      </c>
      <c r="F36" s="19">
        <f>VLOOKUP(A36,店情報!B:M,12,FALSE)</f>
        <v>9</v>
      </c>
      <c r="G36" s="19">
        <v>3</v>
      </c>
      <c r="H36">
        <v>5</v>
      </c>
      <c r="I36" t="str">
        <f t="shared" si="0"/>
        <v>'濃厚な味噌がおでんにぴったり！冬にぴったりの温かい一品です。'</v>
      </c>
      <c r="J36" t="str">
        <f t="shared" si="3"/>
        <v>'2024-11-09 19:45:35'</v>
      </c>
      <c r="K36" t="str">
        <f t="shared" si="3"/>
        <v>'2024-11-09 19:45:35'</v>
      </c>
      <c r="N36" t="str">
        <f t="shared" si="2"/>
        <v>INSERT IGNORE INTO reviews (id, store_id, user_id, score, comment, created_at, updated_at) VALUES(35, 9, 3, 5, '濃厚な味噌がおでんにぴったり！冬にぴったりの温かい一品です。', '2024-11-09 19:45:35', '2024-11-09 19:45:35');</v>
      </c>
    </row>
    <row r="37" spans="1:14">
      <c r="A37" t="s">
        <v>292</v>
      </c>
      <c r="B37" t="s">
        <v>503</v>
      </c>
      <c r="C37" t="s">
        <v>504</v>
      </c>
      <c r="D37" s="18">
        <v>45606.844270833331</v>
      </c>
      <c r="E37" s="19">
        <v>36</v>
      </c>
      <c r="F37" s="19">
        <f>VLOOKUP(A37,店情報!B:M,12,FALSE)</f>
        <v>9</v>
      </c>
      <c r="G37" s="19">
        <v>4</v>
      </c>
      <c r="H37">
        <v>4</v>
      </c>
      <c r="I37" t="str">
        <f t="shared" si="0"/>
        <v>'味は美味しいけど、混んでいて少し待ちました。'</v>
      </c>
      <c r="J37" t="str">
        <f t="shared" si="3"/>
        <v>'2024-11-10 20:15:45'</v>
      </c>
      <c r="K37" t="str">
        <f t="shared" si="3"/>
        <v>'2024-11-10 20:15:45'</v>
      </c>
      <c r="N37" t="str">
        <f t="shared" si="2"/>
        <v>INSERT IGNORE INTO reviews (id, store_id, user_id, score, comment, created_at, updated_at) VALUES(36, 9, 4, 4, '味は美味しいけど、混んでいて少し待ちました。', '2024-11-10 20:15:45', '2024-11-10 20:15:45');</v>
      </c>
    </row>
    <row r="38" spans="1:14">
      <c r="A38" t="s">
        <v>297</v>
      </c>
      <c r="B38" t="s">
        <v>505</v>
      </c>
      <c r="C38" t="s">
        <v>506</v>
      </c>
      <c r="D38" s="18">
        <v>45604.597800925927</v>
      </c>
      <c r="E38" s="19">
        <v>37</v>
      </c>
      <c r="F38" s="19">
        <f>VLOOKUP(A38,店情報!B:M,12,FALSE)</f>
        <v>10</v>
      </c>
      <c r="G38" s="19">
        <v>3</v>
      </c>
      <c r="H38">
        <v>5</v>
      </c>
      <c r="I38" t="str">
        <f t="shared" si="0"/>
        <v>'ぷりぷりのエビが贅沢で大満足です！雰囲気もオシャレ。'</v>
      </c>
      <c r="J38" t="str">
        <f t="shared" si="3"/>
        <v>'2024-11-08 14:20:50'</v>
      </c>
      <c r="K38" t="str">
        <f t="shared" si="3"/>
        <v>'2024-11-08 14:20:50'</v>
      </c>
      <c r="N38" t="str">
        <f t="shared" si="2"/>
        <v>INSERT IGNORE INTO reviews (id, store_id, user_id, score, comment, created_at, updated_at) VALUES(37, 10, 3, 5, 'ぷりぷりのエビが贅沢で大満足です！雰囲気もオシャレ。', '2024-11-08 14:20:50', '2024-11-08 14:20:50');</v>
      </c>
    </row>
    <row r="39" spans="1:14">
      <c r="A39" t="s">
        <v>297</v>
      </c>
      <c r="B39" t="s">
        <v>507</v>
      </c>
      <c r="C39" t="s">
        <v>508</v>
      </c>
      <c r="D39" s="18">
        <v>45605.785069444442</v>
      </c>
      <c r="E39" s="19">
        <v>38</v>
      </c>
      <c r="F39" s="19">
        <f>VLOOKUP(A39,店情報!B:M,12,FALSE)</f>
        <v>10</v>
      </c>
      <c r="G39" s="19">
        <v>4</v>
      </c>
      <c r="H39">
        <v>4</v>
      </c>
      <c r="I39" t="str">
        <f t="shared" si="0"/>
        <v>'少し値段が高いですが、ボリュームがあって良いです。'</v>
      </c>
      <c r="J39" t="str">
        <f t="shared" si="3"/>
        <v>'2024-11-09 18:50:30'</v>
      </c>
      <c r="K39" t="str">
        <f t="shared" si="3"/>
        <v>'2024-11-09 18:50:30'</v>
      </c>
      <c r="N39" t="str">
        <f t="shared" si="2"/>
        <v>INSERT IGNORE INTO reviews (id, store_id, user_id, score, comment, created_at, updated_at) VALUES(38, 10, 4, 4, '少し値段が高いですが、ボリュームがあって良いです。', '2024-11-09 18:50:30', '2024-11-09 18:50:30');</v>
      </c>
    </row>
    <row r="40" spans="1:14">
      <c r="A40" t="s">
        <v>303</v>
      </c>
      <c r="B40" t="s">
        <v>509</v>
      </c>
      <c r="C40" t="s">
        <v>510</v>
      </c>
      <c r="D40" s="18">
        <v>45606.646296296298</v>
      </c>
      <c r="E40" s="19">
        <v>39</v>
      </c>
      <c r="F40" s="19">
        <f>VLOOKUP(A40,店情報!B:M,12,FALSE)</f>
        <v>11</v>
      </c>
      <c r="G40" s="19">
        <v>3</v>
      </c>
      <c r="H40">
        <v>5</v>
      </c>
      <c r="I40" t="str">
        <f t="shared" si="0"/>
        <v>'外はカリッと中はトロトロで最高のたこ焼きでした！'</v>
      </c>
      <c r="J40" t="str">
        <f t="shared" si="3"/>
        <v>'2024-11-10 15:30:40'</v>
      </c>
      <c r="K40" t="str">
        <f t="shared" si="3"/>
        <v>'2024-11-10 15:30:40'</v>
      </c>
      <c r="N40" t="str">
        <f t="shared" si="2"/>
        <v>INSERT IGNORE INTO reviews (id, store_id, user_id, score, comment, created_at, updated_at) VALUES(39, 11, 3, 5, '外はカリッと中はトロトロで最高のたこ焼きでした！', '2024-11-10 15:30:40', '2024-11-10 15:30:40');</v>
      </c>
    </row>
    <row r="41" spans="1:14">
      <c r="A41" t="s">
        <v>303</v>
      </c>
      <c r="B41" t="s">
        <v>511</v>
      </c>
      <c r="C41" t="s">
        <v>512</v>
      </c>
      <c r="D41" s="18">
        <v>45607.614814814813</v>
      </c>
      <c r="E41" s="19">
        <v>40</v>
      </c>
      <c r="F41" s="19">
        <f>VLOOKUP(A41,店情報!B:M,12,FALSE)</f>
        <v>11</v>
      </c>
      <c r="G41" s="19">
        <v>4</v>
      </c>
      <c r="H41">
        <v>4</v>
      </c>
      <c r="I41" t="str">
        <f t="shared" si="0"/>
        <v>'値段も手頃で美味しかったです。また行きたい。'</v>
      </c>
      <c r="J41" t="str">
        <f t="shared" si="3"/>
        <v>'2024-11-11 14:45:20'</v>
      </c>
      <c r="K41" t="str">
        <f t="shared" si="3"/>
        <v>'2024-11-11 14:45:20'</v>
      </c>
      <c r="N41" t="str">
        <f t="shared" si="2"/>
        <v>INSERT IGNORE INTO reviews (id, store_id, user_id, score, comment, created_at, updated_at) VALUES(40, 11, 4, 4, '値段も手頃で美味しかったです。また行きたい。', '2024-11-11 14:45:20', '2024-11-11 14:45:20');</v>
      </c>
    </row>
    <row r="42" spans="1:14">
      <c r="A42" t="s">
        <v>309</v>
      </c>
      <c r="B42" t="s">
        <v>513</v>
      </c>
      <c r="C42" t="s">
        <v>514</v>
      </c>
      <c r="D42" s="18">
        <v>45605.510416666664</v>
      </c>
      <c r="E42" s="19">
        <v>41</v>
      </c>
      <c r="F42" s="19">
        <f>VLOOKUP(A42,店情報!B:M,12,FALSE)</f>
        <v>12</v>
      </c>
      <c r="G42" s="19">
        <v>3</v>
      </c>
      <c r="H42">
        <v>5</v>
      </c>
      <c r="I42" t="str">
        <f t="shared" si="0"/>
        <v>'カレーが濃厚で麺との絡みも抜群！'</v>
      </c>
      <c r="J42" t="str">
        <f t="shared" si="3"/>
        <v>'2024-11-09 12:15:00'</v>
      </c>
      <c r="K42" t="str">
        <f t="shared" si="3"/>
        <v>'2024-11-09 12:15:00'</v>
      </c>
      <c r="N42" t="str">
        <f t="shared" si="2"/>
        <v>INSERT IGNORE INTO reviews (id, store_id, user_id, score, comment, created_at, updated_at) VALUES(41, 12, 3, 5, 'カレーが濃厚で麺との絡みも抜群！', '2024-11-09 12:15:00', '2024-11-09 12:15:00');</v>
      </c>
    </row>
    <row r="43" spans="1:14">
      <c r="A43" t="s">
        <v>309</v>
      </c>
      <c r="B43" t="s">
        <v>515</v>
      </c>
      <c r="C43" t="s">
        <v>516</v>
      </c>
      <c r="D43" s="18">
        <v>45608.556076388886</v>
      </c>
      <c r="E43" s="19">
        <v>42</v>
      </c>
      <c r="F43" s="19">
        <f>VLOOKUP(A43,店情報!B:M,12,FALSE)</f>
        <v>12</v>
      </c>
      <c r="G43" s="19">
        <v>4</v>
      </c>
      <c r="H43">
        <v>4</v>
      </c>
      <c r="I43" t="str">
        <f t="shared" si="0"/>
        <v>'スパイスの効いたカレーがクセになります。'</v>
      </c>
      <c r="J43" t="str">
        <f t="shared" si="3"/>
        <v>'2024-11-12 13:20:45'</v>
      </c>
      <c r="K43" t="str">
        <f t="shared" si="3"/>
        <v>'2024-11-12 13:20:45'</v>
      </c>
      <c r="N43" t="str">
        <f t="shared" si="2"/>
        <v>INSERT IGNORE INTO reviews (id, store_id, user_id, score, comment, created_at, updated_at) VALUES(42, 12, 4, 4, 'スパイスの効いたカレーがクセになります。', '2024-11-12 13:20:45', '2024-11-12 13:20:45');</v>
      </c>
    </row>
    <row r="44" spans="1:14">
      <c r="A44" t="s">
        <v>314</v>
      </c>
      <c r="B44" t="s">
        <v>517</v>
      </c>
      <c r="C44" t="s">
        <v>518</v>
      </c>
      <c r="D44" s="18">
        <v>45606.479398148149</v>
      </c>
      <c r="E44" s="19">
        <v>43</v>
      </c>
      <c r="F44" s="19">
        <f>VLOOKUP(A44,店情報!B:M,12,FALSE)</f>
        <v>13</v>
      </c>
      <c r="G44" s="19">
        <v>3</v>
      </c>
      <c r="H44">
        <v>5</v>
      </c>
      <c r="I44" t="str">
        <f t="shared" si="0"/>
        <v>'味噌とバーガーの組み合わせが意外に合う！'</v>
      </c>
      <c r="J44" t="str">
        <f t="shared" si="3"/>
        <v>'2024-11-10 11:30:20'</v>
      </c>
      <c r="K44" t="str">
        <f t="shared" si="3"/>
        <v>'2024-11-10 11:30:20'</v>
      </c>
      <c r="N44" t="str">
        <f t="shared" si="2"/>
        <v>INSERT IGNORE INTO reviews (id, store_id, user_id, score, comment, created_at, updated_at) VALUES(43, 13, 3, 5, '味噌とバーガーの組み合わせが意外に合う！', '2024-11-10 11:30:20', '2024-11-10 11:30:20');</v>
      </c>
    </row>
    <row r="45" spans="1:14">
      <c r="A45" t="s">
        <v>314</v>
      </c>
      <c r="B45" t="s">
        <v>519</v>
      </c>
      <c r="C45" t="s">
        <v>520</v>
      </c>
      <c r="D45" s="18">
        <v>45607.548958333333</v>
      </c>
      <c r="E45" s="19">
        <v>44</v>
      </c>
      <c r="F45" s="19">
        <f>VLOOKUP(A45,店情報!B:M,12,FALSE)</f>
        <v>13</v>
      </c>
      <c r="G45" s="19">
        <v>4</v>
      </c>
      <c r="H45">
        <v>4</v>
      </c>
      <c r="I45" t="str">
        <f t="shared" si="0"/>
        <v>'ユニークな味わいで、他では味わえない特別な一品です。'</v>
      </c>
      <c r="J45" t="str">
        <f t="shared" si="3"/>
        <v>'2024-11-11 13:10:30'</v>
      </c>
      <c r="K45" t="str">
        <f t="shared" si="3"/>
        <v>'2024-11-11 13:10:30'</v>
      </c>
      <c r="N45" t="str">
        <f t="shared" si="2"/>
        <v>INSERT IGNORE INTO reviews (id, store_id, user_id, score, comment, created_at, updated_at) VALUES(44, 13, 4, 4, 'ユニークな味わいで、他では味わえない特別な一品です。', '2024-11-11 13:10:30', '2024-11-11 13:10:30');</v>
      </c>
    </row>
    <row r="46" spans="1:14">
      <c r="A46" t="s">
        <v>320</v>
      </c>
      <c r="B46" t="s">
        <v>521</v>
      </c>
      <c r="C46" t="s">
        <v>522</v>
      </c>
      <c r="D46" s="18">
        <v>45604.451851851853</v>
      </c>
      <c r="E46" s="19">
        <v>45</v>
      </c>
      <c r="F46" s="19">
        <f>VLOOKUP(A46,店情報!B:M,12,FALSE)</f>
        <v>14</v>
      </c>
      <c r="G46" s="19">
        <v>3</v>
      </c>
      <c r="H46">
        <v>5</v>
      </c>
      <c r="I46" t="str">
        <f t="shared" si="0"/>
        <v>'焼きたての香ばしいまんじゅうが最高！甘辛ダレが絶妙です。'</v>
      </c>
      <c r="J46" t="str">
        <f t="shared" si="3"/>
        <v>'2024-11-08 10:50:40'</v>
      </c>
      <c r="K46" t="str">
        <f t="shared" si="3"/>
        <v>'2024-11-08 10:50:40'</v>
      </c>
      <c r="N46" t="str">
        <f t="shared" si="2"/>
        <v>INSERT IGNORE INTO reviews (id, store_id, user_id, score, comment, created_at, updated_at) VALUES(45, 14, 3, 5, '焼きたての香ばしいまんじゅうが最高！甘辛ダレが絶妙です。', '2024-11-08 10:50:40', '2024-11-08 10:50:40');</v>
      </c>
    </row>
    <row r="47" spans="1:14">
      <c r="A47" t="s">
        <v>320</v>
      </c>
      <c r="B47" t="s">
        <v>523</v>
      </c>
      <c r="C47" t="s">
        <v>524</v>
      </c>
      <c r="D47" s="18">
        <v>45605.475810185184</v>
      </c>
      <c r="E47" s="19">
        <v>46</v>
      </c>
      <c r="F47" s="19">
        <f>VLOOKUP(A47,店情報!B:M,12,FALSE)</f>
        <v>14</v>
      </c>
      <c r="G47" s="19">
        <v>4</v>
      </c>
      <c r="H47">
        <v>4</v>
      </c>
      <c r="I47" t="str">
        <f t="shared" si="0"/>
        <v>'少し甘めですが、子供も喜ぶ味でした。'</v>
      </c>
      <c r="J47" t="str">
        <f t="shared" si="3"/>
        <v>'2024-11-09 11:25:10'</v>
      </c>
      <c r="K47" t="str">
        <f t="shared" si="3"/>
        <v>'2024-11-09 11:25:10'</v>
      </c>
      <c r="N47" t="str">
        <f t="shared" si="2"/>
        <v>INSERT IGNORE INTO reviews (id, store_id, user_id, score, comment, created_at, updated_at) VALUES(46, 14, 4, 4, '少し甘めですが、子供も喜ぶ味でした。', '2024-11-09 11:25:10', '2024-11-09 11:25:10');</v>
      </c>
    </row>
    <row r="48" spans="1:14">
      <c r="A48" t="s">
        <v>326</v>
      </c>
      <c r="B48" t="s">
        <v>525</v>
      </c>
      <c r="C48" t="s">
        <v>526</v>
      </c>
      <c r="D48" s="18">
        <v>45606.844039351854</v>
      </c>
      <c r="E48" s="19">
        <v>47</v>
      </c>
      <c r="F48" s="19">
        <f>VLOOKUP(A48,店情報!B:M,12,FALSE)</f>
        <v>15</v>
      </c>
      <c r="G48" s="19">
        <v>3</v>
      </c>
      <c r="H48">
        <v>5</v>
      </c>
      <c r="I48" t="str">
        <f t="shared" si="0"/>
        <v>'プリプリのホルモンと濃厚なタレが最高！ビールにぴったりです。'</v>
      </c>
      <c r="J48" t="str">
        <f t="shared" si="3"/>
        <v>'2024-11-10 20:15:25'</v>
      </c>
      <c r="K48" t="str">
        <f t="shared" si="3"/>
        <v>'2024-11-10 20:15:25'</v>
      </c>
      <c r="N48" t="str">
        <f t="shared" si="2"/>
        <v>INSERT IGNORE INTO reviews (id, store_id, user_id, score, comment, created_at, updated_at) VALUES(47, 15, 3, 5, 'プリプリのホルモンと濃厚なタレが最高！ビールにぴったりです。', '2024-11-10 20:15:25', '2024-11-10 20:15:25');</v>
      </c>
    </row>
    <row r="49" spans="1:14">
      <c r="A49" t="s">
        <v>326</v>
      </c>
      <c r="B49" t="s">
        <v>527</v>
      </c>
      <c r="C49" t="s">
        <v>528</v>
      </c>
      <c r="D49" s="18">
        <v>45607.882407407407</v>
      </c>
      <c r="E49" s="19">
        <v>48</v>
      </c>
      <c r="F49" s="19">
        <f>VLOOKUP(A49,店情報!B:M,12,FALSE)</f>
        <v>15</v>
      </c>
      <c r="G49" s="19">
        <v>4</v>
      </c>
      <c r="H49">
        <v>4</v>
      </c>
      <c r="I49" t="str">
        <f t="shared" si="0"/>
        <v>'ホルモンが苦手な私でも美味しく食べられました！'</v>
      </c>
      <c r="J49" t="str">
        <f t="shared" si="3"/>
        <v>'2024-11-11 21:10:40'</v>
      </c>
      <c r="K49" t="str">
        <f t="shared" si="3"/>
        <v>'2024-11-11 21:10:40'</v>
      </c>
      <c r="N49" t="str">
        <f t="shared" si="2"/>
        <v>INSERT IGNORE INTO reviews (id, store_id, user_id, score, comment, created_at, updated_at) VALUES(48, 15, 4, 4, 'ホルモンが苦手な私でも美味しく食べられました！', '2024-11-11 21:10:40', '2024-11-11 21:10:40');</v>
      </c>
    </row>
    <row r="50" spans="1:14">
      <c r="A50" t="s">
        <v>332</v>
      </c>
      <c r="B50" t="s">
        <v>529</v>
      </c>
      <c r="C50" t="s">
        <v>530</v>
      </c>
      <c r="D50" s="18">
        <v>45605.531365740739</v>
      </c>
      <c r="E50" s="19">
        <v>49</v>
      </c>
      <c r="F50" s="19">
        <f>VLOOKUP(A50,店情報!B:M,12,FALSE)</f>
        <v>16</v>
      </c>
      <c r="G50" s="19">
        <v>3</v>
      </c>
      <c r="H50">
        <v>5</v>
      </c>
      <c r="I50" t="str">
        <f t="shared" si="0"/>
        <v>'甘辛いタレが焼きそばに絡んで絶妙でした！'</v>
      </c>
      <c r="J50" t="str">
        <f t="shared" si="3"/>
        <v>'2024-11-09 12:45:10'</v>
      </c>
      <c r="K50" t="str">
        <f t="shared" si="3"/>
        <v>'2024-11-09 12:45:10'</v>
      </c>
      <c r="N50" t="str">
        <f t="shared" si="2"/>
        <v>INSERT IGNORE INTO reviews (id, store_id, user_id, score, comment, created_at, updated_at) VALUES(49, 16, 3, 5, '甘辛いタレが焼きそばに絡んで絶妙でした！', '2024-11-09 12:45:10', '2024-11-09 12:45:10');</v>
      </c>
    </row>
    <row r="51" spans="1:14">
      <c r="A51" t="s">
        <v>332</v>
      </c>
      <c r="B51" t="s">
        <v>531</v>
      </c>
      <c r="C51" t="s">
        <v>532</v>
      </c>
      <c r="D51" s="18">
        <v>45606.556134259263</v>
      </c>
      <c r="E51" s="19">
        <v>50</v>
      </c>
      <c r="F51" s="19">
        <f>VLOOKUP(A51,店情報!B:M,12,FALSE)</f>
        <v>16</v>
      </c>
      <c r="G51" s="19">
        <v>4</v>
      </c>
      <c r="H51">
        <v>4</v>
      </c>
      <c r="I51" t="str">
        <f t="shared" si="0"/>
        <v>'シンプルながらクセになる味わい。コスパも良いです。'</v>
      </c>
      <c r="J51" t="str">
        <f t="shared" si="3"/>
        <v>'2024-11-10 13:20:50'</v>
      </c>
      <c r="K51" t="str">
        <f t="shared" si="3"/>
        <v>'2024-11-10 13:20:50'</v>
      </c>
      <c r="N51" t="str">
        <f t="shared" si="2"/>
        <v>INSERT IGNORE INTO reviews (id, store_id, user_id, score, comment, created_at, updated_at) VALUES(50, 16, 4, 4, 'シンプルながらクセになる味わい。コスパも良いです。', '2024-11-10 13:20:50', '2024-11-10 13:20:50');</v>
      </c>
    </row>
    <row r="52" spans="1:14">
      <c r="A52" t="s">
        <v>338</v>
      </c>
      <c r="B52" t="s">
        <v>533</v>
      </c>
      <c r="C52" t="s">
        <v>534</v>
      </c>
      <c r="D52" s="18">
        <v>45604.47934027778</v>
      </c>
      <c r="E52" s="19">
        <v>51</v>
      </c>
      <c r="F52" s="19">
        <f>VLOOKUP(A52,店情報!B:M,12,FALSE)</f>
        <v>17</v>
      </c>
      <c r="G52" s="19">
        <v>3</v>
      </c>
      <c r="H52">
        <v>5</v>
      </c>
      <c r="I52" t="str">
        <f t="shared" si="0"/>
        <v>'名古屋名物を一度に楽しめる夢のような施設！'</v>
      </c>
      <c r="J52" t="str">
        <f t="shared" si="3"/>
        <v>'2024-11-08 11:30:15'</v>
      </c>
      <c r="K52" t="str">
        <f t="shared" si="3"/>
        <v>'2024-11-08 11:30:15'</v>
      </c>
      <c r="N52" t="str">
        <f t="shared" si="2"/>
        <v>INSERT IGNORE INTO reviews (id, store_id, user_id, score, comment, created_at, updated_at) VALUES(51, 17, 3, 5, '名古屋名物を一度に楽しめる夢のような施設！', '2024-11-08 11:30:15', '2024-11-08 11:30:15');</v>
      </c>
    </row>
    <row r="53" spans="1:14">
      <c r="A53" t="s">
        <v>338</v>
      </c>
      <c r="B53" t="s">
        <v>535</v>
      </c>
      <c r="C53" t="s">
        <v>536</v>
      </c>
      <c r="D53" s="18">
        <v>45605.656481481485</v>
      </c>
      <c r="E53" s="19">
        <v>52</v>
      </c>
      <c r="F53" s="19">
        <f>VLOOKUP(A53,店情報!B:M,12,FALSE)</f>
        <v>17</v>
      </c>
      <c r="G53" s="19">
        <v>4</v>
      </c>
      <c r="H53">
        <v>5</v>
      </c>
      <c r="I53" t="str">
        <f t="shared" si="0"/>
        <v>'友達と行きましたが、いろいろ試せて楽しかったです！'</v>
      </c>
      <c r="J53" t="str">
        <f t="shared" si="3"/>
        <v>'2024-11-09 15:45:20'</v>
      </c>
      <c r="K53" t="str">
        <f t="shared" si="3"/>
        <v>'2024-11-09 15:45:20'</v>
      </c>
      <c r="N53" t="str">
        <f t="shared" si="2"/>
        <v>INSERT IGNORE INTO reviews (id, store_id, user_id, score, comment, created_at, updated_at) VALUES(52, 17, 4, 5, '友達と行きましたが、いろいろ試せて楽しかったです！', '2024-11-09 15:45:20', '2024-11-09 15:45:20');</v>
      </c>
    </row>
    <row r="54" spans="1:14">
      <c r="A54" t="s">
        <v>344</v>
      </c>
      <c r="B54" t="s">
        <v>537</v>
      </c>
      <c r="C54" t="s">
        <v>538</v>
      </c>
      <c r="D54" s="18">
        <v>45606.590567129628</v>
      </c>
      <c r="E54" s="19">
        <v>53</v>
      </c>
      <c r="F54" s="19">
        <f>VLOOKUP(A54,店情報!B:M,12,FALSE)</f>
        <v>18</v>
      </c>
      <c r="G54" s="19">
        <v>3</v>
      </c>
      <c r="H54">
        <v>5</v>
      </c>
      <c r="I54" t="str">
        <f t="shared" si="0"/>
        <v>'揚げたてのえびせんがサクサクで絶品でした！'</v>
      </c>
      <c r="J54" t="str">
        <f t="shared" si="3"/>
        <v>'2024-11-10 14:10:25'</v>
      </c>
      <c r="K54" t="str">
        <f t="shared" si="3"/>
        <v>'2024-11-10 14:10:25'</v>
      </c>
      <c r="N54" t="str">
        <f t="shared" si="2"/>
        <v>INSERT IGNORE INTO reviews (id, store_id, user_id, score, comment, created_at, updated_at) VALUES(53, 18, 3, 5, '揚げたてのえびせんがサクサクで絶品でした！', '2024-11-10 14:10:25', '2024-11-10 14:10:25');</v>
      </c>
    </row>
    <row r="55" spans="1:14">
      <c r="A55" t="s">
        <v>344</v>
      </c>
      <c r="B55" t="s">
        <v>539</v>
      </c>
      <c r="C55" t="s">
        <v>540</v>
      </c>
      <c r="D55" s="18">
        <v>45607.534895833334</v>
      </c>
      <c r="E55" s="19">
        <v>54</v>
      </c>
      <c r="F55" s="19">
        <f>VLOOKUP(A55,店情報!B:M,12,FALSE)</f>
        <v>18</v>
      </c>
      <c r="G55" s="19">
        <v>4</v>
      </c>
      <c r="H55">
        <v>4</v>
      </c>
      <c r="I55" t="str">
        <f t="shared" si="0"/>
        <v>'軽食にぴったり！お土産にも良さそう。'</v>
      </c>
      <c r="J55" t="str">
        <f t="shared" si="3"/>
        <v>'2024-11-11 12:50:15'</v>
      </c>
      <c r="K55" t="str">
        <f t="shared" si="3"/>
        <v>'2024-11-11 12:50:15'</v>
      </c>
      <c r="N55" t="str">
        <f t="shared" si="2"/>
        <v>INSERT IGNORE INTO reviews (id, store_id, user_id, score, comment, created_at, updated_at) VALUES(54, 18, 4, 4, '軽食にぴったり！お土産にも良さそう。', '2024-11-11 12:50:15', '2024-11-11 12:50:15');</v>
      </c>
    </row>
    <row r="56" spans="1:14">
      <c r="A56" t="s">
        <v>349</v>
      </c>
      <c r="B56" t="s">
        <v>541</v>
      </c>
      <c r="C56" t="s">
        <v>542</v>
      </c>
      <c r="D56" s="18">
        <v>45605.819791666669</v>
      </c>
      <c r="E56" s="19">
        <v>55</v>
      </c>
      <c r="F56" s="19">
        <f>VLOOKUP(A56,店情報!B:M,12,FALSE)</f>
        <v>19</v>
      </c>
      <c r="G56" s="19">
        <v>3</v>
      </c>
      <c r="H56">
        <v>5</v>
      </c>
      <c r="I56" t="str">
        <f t="shared" si="0"/>
        <v>'大きな串かつでボリューム満点！味も最高です。'</v>
      </c>
      <c r="J56" t="str">
        <f t="shared" si="3"/>
        <v>'2024-11-09 19:40:30'</v>
      </c>
      <c r="K56" t="str">
        <f t="shared" si="3"/>
        <v>'2024-11-09 19:40:30'</v>
      </c>
      <c r="N56" t="str">
        <f t="shared" si="2"/>
        <v>INSERT IGNORE INTO reviews (id, store_id, user_id, score, comment, created_at, updated_at) VALUES(55, 19, 3, 5, '大きな串かつでボリューム満点！味も最高です。', '2024-11-09 19:40:30', '2024-11-09 19:40:30');</v>
      </c>
    </row>
    <row r="57" spans="1:14">
      <c r="A57" t="s">
        <v>349</v>
      </c>
      <c r="B57" t="s">
        <v>543</v>
      </c>
      <c r="C57" t="s">
        <v>544</v>
      </c>
      <c r="D57" s="18">
        <v>45608.844212962962</v>
      </c>
      <c r="E57" s="19">
        <v>56</v>
      </c>
      <c r="F57" s="19">
        <f>VLOOKUP(A57,店情報!B:M,12,FALSE)</f>
        <v>19</v>
      </c>
      <c r="G57" s="19">
        <v>4</v>
      </c>
      <c r="H57">
        <v>4</v>
      </c>
      <c r="I57" t="str">
        <f t="shared" si="0"/>
        <v>'衣がサクサクで美味しい！家族連れにもおすすめ。'</v>
      </c>
      <c r="J57" t="str">
        <f t="shared" si="3"/>
        <v>'2024-11-12 20:15:40'</v>
      </c>
      <c r="K57" t="str">
        <f t="shared" si="3"/>
        <v>'2024-11-12 20:15:40'</v>
      </c>
      <c r="N57" t="str">
        <f t="shared" si="2"/>
        <v>INSERT IGNORE INTO reviews (id, store_id, user_id, score, comment, created_at, updated_at) VALUES(56, 19, 4, 4, '衣がサクサクで美味しい！家族連れにもおすすめ。', '2024-11-12 20:15:40', '2024-11-12 20:15:40');</v>
      </c>
    </row>
    <row r="58" spans="1:14">
      <c r="A58" t="s">
        <v>354</v>
      </c>
      <c r="B58" t="s">
        <v>545</v>
      </c>
      <c r="C58" t="s">
        <v>546</v>
      </c>
      <c r="D58" s="18">
        <v>45606.764293981483</v>
      </c>
      <c r="E58" s="19">
        <v>57</v>
      </c>
      <c r="F58" s="19">
        <f>VLOOKUP(A58,店情報!B:M,12,FALSE)</f>
        <v>20</v>
      </c>
      <c r="G58" s="19">
        <v>3</v>
      </c>
      <c r="H58">
        <v>5</v>
      </c>
      <c r="I58" t="str">
        <f t="shared" si="0"/>
        <v>'鶏ちゃんの香ばしさがたまりません！ご飯が進む味です。'</v>
      </c>
      <c r="J58" t="str">
        <f t="shared" si="3"/>
        <v>'2024-11-10 18:20:35'</v>
      </c>
      <c r="K58" t="str">
        <f t="shared" si="3"/>
        <v>'2024-11-10 18:20:35'</v>
      </c>
      <c r="N58" t="str">
        <f t="shared" si="2"/>
        <v>INSERT IGNORE INTO reviews (id, store_id, user_id, score, comment, created_at, updated_at) VALUES(57, 20, 3, 5, '鶏ちゃんの香ばしさがたまりません！ご飯が進む味です。', '2024-11-10 18:20:35', '2024-11-10 18:20:35');</v>
      </c>
    </row>
    <row r="59" spans="1:14">
      <c r="A59" t="s">
        <v>354</v>
      </c>
      <c r="B59" t="s">
        <v>547</v>
      </c>
      <c r="C59" t="s">
        <v>548</v>
      </c>
      <c r="D59" s="18">
        <v>45607.826620370368</v>
      </c>
      <c r="E59" s="19">
        <v>58</v>
      </c>
      <c r="F59" s="19">
        <f>VLOOKUP(A59,店情報!B:M,12,FALSE)</f>
        <v>20</v>
      </c>
      <c r="G59" s="19">
        <v>4</v>
      </c>
      <c r="H59">
        <v>4</v>
      </c>
      <c r="I59" t="str">
        <f t="shared" si="0"/>
        <v>'少し濃い味ですが、お酒に合います。落ち着いた雰囲気も良い。'</v>
      </c>
      <c r="J59" t="str">
        <f t="shared" si="3"/>
        <v>'2024-11-11 19:50:20'</v>
      </c>
      <c r="K59" t="str">
        <f t="shared" si="3"/>
        <v>'2024-11-11 19:50:20'</v>
      </c>
      <c r="N59" t="str">
        <f t="shared" si="2"/>
        <v>INSERT IGNORE INTO reviews (id, store_id, user_id, score, comment, created_at, updated_at) VALUES(58, 20, 4, 4, '少し濃い味ですが、お酒に合います。落ち着いた雰囲気も良い。', '2024-11-11 19:50:20', '2024-11-11 19:50:20');</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E47CC-2207-46D7-A98B-CEA853A8402A}">
  <dimension ref="A1:J21"/>
  <sheetViews>
    <sheetView workbookViewId="0"/>
  </sheetViews>
  <sheetFormatPr defaultRowHeight="18.75"/>
  <cols>
    <col min="4" max="4" width="9.875" customWidth="1"/>
    <col min="6" max="6" width="17.875" customWidth="1"/>
    <col min="7" max="7" width="11.25" customWidth="1"/>
  </cols>
  <sheetData>
    <row r="1" spans="1:10">
      <c r="A1" t="s">
        <v>0</v>
      </c>
      <c r="B1" t="s">
        <v>4</v>
      </c>
      <c r="C1" t="s">
        <v>1</v>
      </c>
      <c r="D1" t="s">
        <v>21</v>
      </c>
      <c r="E1" t="s">
        <v>26</v>
      </c>
      <c r="F1" t="s">
        <v>2</v>
      </c>
      <c r="G1" t="s">
        <v>3</v>
      </c>
      <c r="J1" t="str">
        <f>"INSERT IGNORE INTO reviews (" &amp;$A$1&amp;", "&amp;$B$1&amp;", "&amp;$C$1&amp;", "&amp;$D$1&amp;", "&amp;$E$1&amp;", "&amp;$F$1&amp;", "&amp;G1&amp;") VALUE ("</f>
        <v>INSERT IGNORE INTO reviews (id, house_id, user_id, score, comment, created_at, updated_at) VALUE (</v>
      </c>
    </row>
    <row r="2" spans="1:10">
      <c r="A2">
        <v>1</v>
      </c>
      <c r="B2">
        <v>1</v>
      </c>
      <c r="C2">
        <v>1</v>
      </c>
      <c r="D2">
        <v>1</v>
      </c>
      <c r="E2" t="s">
        <v>5</v>
      </c>
      <c r="F2" s="1" t="s">
        <v>13</v>
      </c>
      <c r="G2" s="1" t="s">
        <v>13</v>
      </c>
      <c r="J2" t="str">
        <f>$J$1&amp;A2&amp;", "&amp;B2&amp;", "&amp;C2&amp;", "&amp;D2&amp;", '"&amp;E2&amp;"', '"&amp;F2&amp;"', '"&amp;G2&amp;"');"</f>
        <v>INSERT IGNORE INTO reviews (id, house_id, user_id, score, comment, created_at, updated_at) VALUE (1, 1, 1, 1, 'テスト１', '2024-10-20 17:56:02', '2024-10-20 17:56:02');</v>
      </c>
    </row>
    <row r="3" spans="1:10">
      <c r="A3">
        <v>2</v>
      </c>
      <c r="B3">
        <v>1</v>
      </c>
      <c r="C3">
        <v>3</v>
      </c>
      <c r="D3">
        <v>2</v>
      </c>
      <c r="E3" t="s">
        <v>6</v>
      </c>
      <c r="F3" s="1" t="s">
        <v>14</v>
      </c>
      <c r="G3" s="1" t="s">
        <v>14</v>
      </c>
      <c r="J3" t="str">
        <f t="shared" ref="J3:J13" si="0">$J$1&amp;A3&amp;", "&amp;B3&amp;", "&amp;C3&amp;", "&amp;D3&amp;", '"&amp;E3&amp;"', '"&amp;F3&amp;"', '"&amp;G3&amp;"');"</f>
        <v>INSERT IGNORE INTO reviews (id, house_id, user_id, score, comment, created_at, updated_at) VALUE (2, 1, 3, 2, 'テスト２', '2024-10-21 16:56:02', '2024-10-21 16:56:02');</v>
      </c>
    </row>
    <row r="4" spans="1:10">
      <c r="A4">
        <v>3</v>
      </c>
      <c r="B4">
        <v>1</v>
      </c>
      <c r="C4">
        <v>4</v>
      </c>
      <c r="D4">
        <v>3</v>
      </c>
      <c r="E4" t="s">
        <v>7</v>
      </c>
      <c r="F4" s="1" t="s">
        <v>15</v>
      </c>
      <c r="G4" s="1" t="s">
        <v>15</v>
      </c>
      <c r="J4" t="str">
        <f t="shared" si="0"/>
        <v>INSERT IGNORE INTO reviews (id, house_id, user_id, score, comment, created_at, updated_at) VALUE (3, 1, 4, 3, 'テスト３', '2024-10-22 15:56:03', '2024-10-22 15:56:03');</v>
      </c>
    </row>
    <row r="5" spans="1:10">
      <c r="A5">
        <v>4</v>
      </c>
      <c r="B5">
        <v>1</v>
      </c>
      <c r="C5">
        <v>5</v>
      </c>
      <c r="D5">
        <v>4</v>
      </c>
      <c r="E5" t="s">
        <v>8</v>
      </c>
      <c r="F5" s="1" t="s">
        <v>16</v>
      </c>
      <c r="G5" s="1" t="s">
        <v>16</v>
      </c>
      <c r="J5" t="str">
        <f t="shared" si="0"/>
        <v>INSERT IGNORE INTO reviews (id, house_id, user_id, score, comment, created_at, updated_at) VALUE (4, 1, 5, 4, 'テスト４', '2024-10-23 14:56:04', '2024-10-23 14:56:04');</v>
      </c>
    </row>
    <row r="6" spans="1:10">
      <c r="A6">
        <v>5</v>
      </c>
      <c r="B6">
        <v>1</v>
      </c>
      <c r="C6">
        <v>6</v>
      </c>
      <c r="D6">
        <v>5</v>
      </c>
      <c r="E6" t="s">
        <v>9</v>
      </c>
      <c r="F6" s="1" t="s">
        <v>17</v>
      </c>
      <c r="G6" s="1" t="s">
        <v>17</v>
      </c>
      <c r="J6" t="str">
        <f t="shared" si="0"/>
        <v>INSERT IGNORE INTO reviews (id, house_id, user_id, score, comment, created_at, updated_at) VALUE (5, 1, 6, 5, 'テスト５', '2024-10-24 13:56:05', '2024-10-24 13:56:05');</v>
      </c>
    </row>
    <row r="7" spans="1:10">
      <c r="A7">
        <v>6</v>
      </c>
      <c r="B7">
        <v>1</v>
      </c>
      <c r="C7">
        <v>7</v>
      </c>
      <c r="D7">
        <v>0</v>
      </c>
      <c r="E7" t="s">
        <v>10</v>
      </c>
      <c r="F7" s="1" t="s">
        <v>18</v>
      </c>
      <c r="G7" s="1" t="s">
        <v>18</v>
      </c>
      <c r="J7" t="str">
        <f t="shared" si="0"/>
        <v>INSERT IGNORE INTO reviews (id, house_id, user_id, score, comment, created_at, updated_at) VALUE (6, 1, 7, 0, 'テスト６', '2024-10-25 12:56:06', '2024-10-25 12:56:06');</v>
      </c>
    </row>
    <row r="8" spans="1:10">
      <c r="A8">
        <v>7</v>
      </c>
      <c r="B8">
        <v>1</v>
      </c>
      <c r="C8">
        <v>8</v>
      </c>
      <c r="D8">
        <v>1</v>
      </c>
      <c r="E8" t="s">
        <v>11</v>
      </c>
      <c r="F8" s="1" t="s">
        <v>19</v>
      </c>
      <c r="G8" s="1" t="s">
        <v>19</v>
      </c>
      <c r="J8" t="str">
        <f t="shared" si="0"/>
        <v>INSERT IGNORE INTO reviews (id, house_id, user_id, score, comment, created_at, updated_at) VALUE (7, 1, 8, 1, 'テスト７', '2024-10-26 11:56:07', '2024-10-26 11:56:07');</v>
      </c>
    </row>
    <row r="9" spans="1:10">
      <c r="A9">
        <v>8</v>
      </c>
      <c r="B9">
        <v>2</v>
      </c>
      <c r="C9">
        <v>9</v>
      </c>
      <c r="D9">
        <v>2</v>
      </c>
      <c r="E9" t="s">
        <v>12</v>
      </c>
      <c r="F9" s="1" t="s">
        <v>20</v>
      </c>
      <c r="G9" s="1" t="s">
        <v>20</v>
      </c>
      <c r="J9" t="str">
        <f t="shared" si="0"/>
        <v>INSERT IGNORE INTO reviews (id, house_id, user_id, score, comment, created_at, updated_at) VALUE (8, 2, 9, 2, 'テスト８', '2024-10-27 10:56:08', '2024-10-27 10:56:08');</v>
      </c>
    </row>
    <row r="10" spans="1:10">
      <c r="A10">
        <v>9</v>
      </c>
      <c r="B10">
        <v>1</v>
      </c>
      <c r="C10">
        <v>5</v>
      </c>
      <c r="D10">
        <v>1</v>
      </c>
      <c r="E10" t="s">
        <v>22</v>
      </c>
      <c r="F10" s="1" t="s">
        <v>27</v>
      </c>
      <c r="G10" s="1" t="s">
        <v>27</v>
      </c>
      <c r="J10" t="str">
        <f t="shared" si="0"/>
        <v>INSERT IGNORE INTO reviews (id, house_id, user_id, score, comment, created_at, updated_at) VALUE (9, 1, 5, 1, 'テスト９', '2024-10-27 10:56:09', '2024-10-27 10:56:09');</v>
      </c>
    </row>
    <row r="11" spans="1:10">
      <c r="A11">
        <v>10</v>
      </c>
      <c r="B11">
        <v>1</v>
      </c>
      <c r="C11">
        <v>6</v>
      </c>
      <c r="D11">
        <v>2</v>
      </c>
      <c r="E11" t="s">
        <v>23</v>
      </c>
      <c r="F11" s="1" t="s">
        <v>28</v>
      </c>
      <c r="G11" s="1" t="s">
        <v>28</v>
      </c>
      <c r="J11" t="str">
        <f t="shared" si="0"/>
        <v>INSERT IGNORE INTO reviews (id, house_id, user_id, score, comment, created_at, updated_at) VALUE (10, 1, 6, 2, 'テスト１０', '2024-10-27 10:56:10', '2024-10-27 10:56:10');</v>
      </c>
    </row>
    <row r="12" spans="1:10">
      <c r="A12">
        <v>11</v>
      </c>
      <c r="B12">
        <v>1</v>
      </c>
      <c r="C12">
        <v>7</v>
      </c>
      <c r="D12">
        <v>3</v>
      </c>
      <c r="E12" t="s">
        <v>24</v>
      </c>
      <c r="F12" s="1" t="s">
        <v>29</v>
      </c>
      <c r="G12" s="1" t="s">
        <v>29</v>
      </c>
      <c r="J12" t="str">
        <f t="shared" si="0"/>
        <v>INSERT IGNORE INTO reviews (id, house_id, user_id, score, comment, created_at, updated_at) VALUE (11, 1, 7, 3, 'テスト１１', '2024-10-27 10:56:11', '2024-10-27 10:56:11');</v>
      </c>
    </row>
    <row r="13" spans="1:10">
      <c r="A13">
        <v>12</v>
      </c>
      <c r="B13">
        <v>1</v>
      </c>
      <c r="C13">
        <v>8</v>
      </c>
      <c r="D13">
        <v>4</v>
      </c>
      <c r="E13" t="s">
        <v>25</v>
      </c>
      <c r="F13" s="1" t="s">
        <v>30</v>
      </c>
      <c r="G13" s="1" t="s">
        <v>30</v>
      </c>
      <c r="J13" t="str">
        <f t="shared" si="0"/>
        <v>INSERT IGNORE INTO reviews (id, house_id, user_id, score, comment, created_at, updated_at) VALUE (12, 1, 8, 4, 'テスト１２', '2024-10-27 10:56:12', '2024-10-27 10:56:12');</v>
      </c>
    </row>
    <row r="16" spans="1:10">
      <c r="A16" t="s">
        <v>180</v>
      </c>
    </row>
    <row r="17" spans="1:10">
      <c r="A17" s="9" t="s">
        <v>185</v>
      </c>
      <c r="B17" s="9" t="s">
        <v>205</v>
      </c>
      <c r="C17" s="9" t="s">
        <v>206</v>
      </c>
      <c r="D17" s="9" t="s">
        <v>204</v>
      </c>
      <c r="E17" s="9" t="s">
        <v>209</v>
      </c>
    </row>
    <row r="18" spans="1:10">
      <c r="A18" s="9" t="s">
        <v>0</v>
      </c>
      <c r="B18" s="9" t="s">
        <v>177</v>
      </c>
      <c r="C18" s="9" t="s">
        <v>1</v>
      </c>
      <c r="D18" s="9" t="s">
        <v>2</v>
      </c>
      <c r="E18" s="9" t="s">
        <v>3</v>
      </c>
      <c r="J18" t="str">
        <f>"INSERT IGNORE INTO reviews (" &amp;$A$1&amp;", "&amp;$B$1&amp;", "&amp;$C$1&amp;", "&amp;$D$1&amp;", "&amp;$E$1&amp;", "&amp;$F$1&amp;", "&amp;G18&amp;") VALUE ("</f>
        <v>INSERT IGNORE INTO reviews (id, house_id, user_id, score, comment, created_at, ) VALUE (</v>
      </c>
    </row>
    <row r="19" spans="1:10">
      <c r="A19" s="9"/>
      <c r="B19" s="9"/>
      <c r="C19" s="9"/>
      <c r="D19" s="9"/>
      <c r="E19" s="9"/>
    </row>
    <row r="20" spans="1:10">
      <c r="A20" s="9"/>
      <c r="B20" s="9"/>
      <c r="C20" s="9"/>
      <c r="D20" s="9"/>
      <c r="E20" s="9"/>
    </row>
    <row r="21" spans="1:10">
      <c r="A21" s="9"/>
      <c r="B21" s="9"/>
      <c r="C21" s="9"/>
      <c r="D21" s="9"/>
      <c r="E21" s="9"/>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Top</vt:lpstr>
      <vt:lpstr>参考資料1</vt:lpstr>
      <vt:lpstr>参考資料2</vt:lpstr>
      <vt:lpstr>作業用シート→</vt:lpstr>
      <vt:lpstr>データベース</vt:lpstr>
      <vt:lpstr>店情報</vt:lpstr>
      <vt:lpstr>カテゴリ</vt:lpstr>
      <vt:lpstr>レビュー</vt:lpstr>
      <vt:lpstr>Sheet1</vt:lpstr>
      <vt:lpstr>Top!Print_Titles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 KYA</dc:creator>
  <cp:lastModifiedBy>yuri KYA</cp:lastModifiedBy>
  <dcterms:created xsi:type="dcterms:W3CDTF">2024-10-27T01:40:21Z</dcterms:created>
  <dcterms:modified xsi:type="dcterms:W3CDTF">2024-12-11T10:45:49Z</dcterms:modified>
</cp:coreProperties>
</file>