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ac/Desktop/US ski and Snowboard /"/>
    </mc:Choice>
  </mc:AlternateContent>
  <xr:revisionPtr revIDLastSave="0" documentId="8_{4030EC96-54C4-8847-8639-687339427696}" xr6:coauthVersionLast="47" xr6:coauthVersionMax="47" xr10:uidLastSave="{00000000-0000-0000-0000-000000000000}"/>
  <bookViews>
    <workbookView xWindow="760" yWindow="500" windowWidth="28040" windowHeight="16320" activeTab="2" xr2:uid="{CE8DCA1C-8855-394C-8406-6E4632D0925A}"/>
  </bookViews>
  <sheets>
    <sheet name="Athlete 1" sheetId="1" r:id="rId1"/>
    <sheet name="Athlete 2" sheetId="4" r:id="rId2"/>
    <sheet name="Athlete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C29" i="5"/>
  <c r="C28" i="5"/>
  <c r="C27" i="5"/>
  <c r="B27" i="5"/>
  <c r="B30" i="4"/>
  <c r="B30" i="5"/>
  <c r="C28" i="4"/>
  <c r="C29" i="4"/>
  <c r="C30" i="4"/>
  <c r="C27" i="4"/>
  <c r="B29" i="4"/>
  <c r="B28" i="4"/>
  <c r="B27" i="4"/>
  <c r="C31" i="1"/>
  <c r="C30" i="1"/>
  <c r="C29" i="1"/>
  <c r="B31" i="1"/>
  <c r="B30" i="1"/>
  <c r="B29" i="1"/>
  <c r="B28" i="1"/>
  <c r="C28" i="1"/>
  <c r="B2" i="4"/>
  <c r="B29" i="5"/>
  <c r="B28" i="5"/>
  <c r="A4" i="5"/>
  <c r="A3" i="5"/>
  <c r="A2" i="5"/>
  <c r="B4" i="5"/>
  <c r="B3" i="5"/>
  <c r="B2" i="5"/>
  <c r="B4" i="4"/>
  <c r="B3" i="4"/>
</calcChain>
</file>

<file path=xl/sharedStrings.xml><?xml version="1.0" encoding="utf-8"?>
<sst xmlns="http://schemas.openxmlformats.org/spreadsheetml/2006/main" count="29" uniqueCount="10">
  <si>
    <t xml:space="preserve">Velocity </t>
  </si>
  <si>
    <t>Load</t>
  </si>
  <si>
    <t>10% Dec</t>
  </si>
  <si>
    <t>25% Dec</t>
  </si>
  <si>
    <t>Decrements</t>
  </si>
  <si>
    <t>Velocity</t>
  </si>
  <si>
    <t>Weight(kg)</t>
  </si>
  <si>
    <t>15% Dec</t>
  </si>
  <si>
    <t>5% Dec</t>
  </si>
  <si>
    <t>20%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</si>
</sst>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'Athlete 1'!$B$1</c:f>
              <c:strCache>
                <c:ptCount val="1"/>
                <c:pt idx="0">
                  <c:v>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90726159230096E-4"/>
                  <c:y val="-0.44560112277631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'Athlete 1'!$B$2:$B$4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xVal>
          <c:yVal>
            <c:numRef>
              <c:f>'Athlete 1'!$A$2:$A$4</c:f>
              <c:numCache>
                <c:formatCode>General</c:formatCode>
                <c:ptCount val="3"/>
                <c:pt idx="0">
                  <c:v>3.84</c:v>
                </c:pt>
                <c:pt idx="1">
                  <c:v>3.52</c:v>
                </c:pt>
                <c:pt idx="2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2-274E-8BD0-0D66C4DF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26880"/>
        <c:axId val="1561147648"/>
      </c:scatterChart>
      <c:valAx>
        <c:axId val="15612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47648"/>
        <c:crosses val="autoZero"/>
        <c:crossBetween val="midCat"/>
      </c:valAx>
      <c:valAx>
        <c:axId val="1561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'Athlete 2'!$B$1</c:f>
              <c:strCache>
                <c:ptCount val="1"/>
                <c:pt idx="0">
                  <c:v>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90726159230096E-4"/>
                  <c:y val="-0.44560112277631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'Athlete 2'!$B$2:$B$4</c:f>
              <c:numCache>
                <c:formatCode>0</c:formatCode>
                <c:ptCount val="3"/>
                <c:pt idx="0">
                  <c:v>3.8000000000000003</c:v>
                </c:pt>
                <c:pt idx="1">
                  <c:v>7.6000000000000005</c:v>
                </c:pt>
                <c:pt idx="2">
                  <c:v>11.4</c:v>
                </c:pt>
              </c:numCache>
            </c:numRef>
          </c:xVal>
          <c:yVal>
            <c:numRef>
              <c:f>'Athlete 2'!$A$2:$A$4</c:f>
              <c:numCache>
                <c:formatCode>General</c:formatCode>
                <c:ptCount val="3"/>
                <c:pt idx="0">
                  <c:v>3.41</c:v>
                </c:pt>
                <c:pt idx="1">
                  <c:v>3.22</c:v>
                </c:pt>
                <c:pt idx="2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2-904D-9A00-C3C90391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26880"/>
        <c:axId val="1561147648"/>
      </c:scatterChart>
      <c:valAx>
        <c:axId val="15612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47648"/>
        <c:crosses val="autoZero"/>
        <c:crossBetween val="midCat"/>
      </c:valAx>
      <c:valAx>
        <c:axId val="1561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'Athlete 3'!$B$1</c:f>
              <c:strCache>
                <c:ptCount val="1"/>
                <c:pt idx="0">
                  <c:v>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90726159230096E-4"/>
                  <c:y val="-0.44560112277631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'Athlete 3'!$B$2:$B$4</c:f>
              <c:numCache>
                <c:formatCode>0</c:formatCode>
                <c:ptCount val="3"/>
                <c:pt idx="0">
                  <c:v>3.2</c:v>
                </c:pt>
                <c:pt idx="1">
                  <c:v>6.4</c:v>
                </c:pt>
                <c:pt idx="2">
                  <c:v>9.6</c:v>
                </c:pt>
              </c:numCache>
            </c:numRef>
          </c:xVal>
          <c:yVal>
            <c:numRef>
              <c:f>'Athlete 3'!$A$2:$A$4</c:f>
              <c:numCache>
                <c:formatCode>0.00</c:formatCode>
                <c:ptCount val="3"/>
                <c:pt idx="0">
                  <c:v>3.1233333333333335</c:v>
                </c:pt>
                <c:pt idx="1">
                  <c:v>3.043333333333333</c:v>
                </c:pt>
                <c:pt idx="2">
                  <c:v>2.9766666666666666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F-0A44-996D-0B15CCB2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26880"/>
        <c:axId val="1561147648"/>
      </c:scatterChart>
      <c:valAx>
        <c:axId val="15612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47648"/>
        <c:crosses val="autoZero"/>
        <c:crossBetween val="midCat"/>
      </c:valAx>
      <c:valAx>
        <c:axId val="1561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10</xdr:row>
      <xdr:rowOff>67732</xdr:rowOff>
    </xdr:from>
    <xdr:to>
      <xdr:col>8</xdr:col>
      <xdr:colOff>16933</xdr:colOff>
      <xdr:row>23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1CC134-F458-9D3D-440F-98B3BAFB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10</xdr:row>
      <xdr:rowOff>67732</xdr:rowOff>
    </xdr:from>
    <xdr:to>
      <xdr:col>8</xdr:col>
      <xdr:colOff>16933</xdr:colOff>
      <xdr:row>23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32E2C-F369-DF4D-96CF-46E51D17F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10</xdr:row>
      <xdr:rowOff>67732</xdr:rowOff>
    </xdr:from>
    <xdr:to>
      <xdr:col>8</xdr:col>
      <xdr:colOff>16933</xdr:colOff>
      <xdr:row>23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4795F-4E9B-924F-BF37-5478D21D3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380B-2FE8-4944-A78D-E5AFA08D39C1}">
  <dimension ref="A1:C31"/>
  <sheetViews>
    <sheetView workbookViewId="0">
      <selection activeCell="A31" sqref="A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3.84</v>
      </c>
      <c r="B2">
        <v>3</v>
      </c>
    </row>
    <row r="3" spans="1:2" x14ac:dyDescent="0.2">
      <c r="A3">
        <v>3.52</v>
      </c>
      <c r="B3">
        <v>6</v>
      </c>
    </row>
    <row r="4" spans="1:2" x14ac:dyDescent="0.2">
      <c r="A4">
        <v>3.39</v>
      </c>
      <c r="B4">
        <v>9</v>
      </c>
    </row>
    <row r="27" spans="1:3" x14ac:dyDescent="0.2">
      <c r="A27" t="s">
        <v>4</v>
      </c>
      <c r="B27" t="s">
        <v>5</v>
      </c>
      <c r="C27" t="s">
        <v>1</v>
      </c>
    </row>
    <row r="28" spans="1:3" x14ac:dyDescent="0.2">
      <c r="A28" t="s">
        <v>8</v>
      </c>
      <c r="B28" s="2">
        <f>4.03*0.95</f>
        <v>3.8285</v>
      </c>
      <c r="C28" s="1">
        <f>(B28-4.03)/(-0.075)</f>
        <v>2.6866666666666701</v>
      </c>
    </row>
    <row r="29" spans="1:3" x14ac:dyDescent="0.2">
      <c r="A29" t="s">
        <v>2</v>
      </c>
      <c r="B29" s="2">
        <f>4.03*0.9</f>
        <v>3.6270000000000002</v>
      </c>
      <c r="C29" s="1">
        <f>(B29-4.03)/(-0.075)</f>
        <v>5.373333333333334</v>
      </c>
    </row>
    <row r="30" spans="1:3" x14ac:dyDescent="0.2">
      <c r="A30" t="s">
        <v>7</v>
      </c>
      <c r="B30" s="2">
        <f>4.03*0.85</f>
        <v>3.4255</v>
      </c>
      <c r="C30" s="1">
        <f>(B30-4.03)/(-0.075)</f>
        <v>8.0600000000000041</v>
      </c>
    </row>
    <row r="31" spans="1:3" x14ac:dyDescent="0.2">
      <c r="A31" t="s">
        <v>3</v>
      </c>
      <c r="B31" s="2">
        <f>4.03*0.75</f>
        <v>3.0225</v>
      </c>
      <c r="C31" s="1">
        <f>(B31-4.03)/(-0.075)</f>
        <v>13.433333333333337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AD3B-EEC5-3043-A02A-AA72032A8924}">
  <dimension ref="A1:C30"/>
  <sheetViews>
    <sheetView topLeftCell="A5" zoomScale="125" workbookViewId="0">
      <selection activeCell="B31" sqref="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6</v>
      </c>
    </row>
    <row r="2" spans="1:3" x14ac:dyDescent="0.2">
      <c r="A2">
        <v>3.41</v>
      </c>
      <c r="B2" s="1">
        <f>0.05*$C$2</f>
        <v>3.8000000000000003</v>
      </c>
      <c r="C2">
        <v>76</v>
      </c>
    </row>
    <row r="3" spans="1:3" x14ac:dyDescent="0.2">
      <c r="A3">
        <v>3.22</v>
      </c>
      <c r="B3" s="1">
        <f>0.1*$C$2</f>
        <v>7.6000000000000005</v>
      </c>
    </row>
    <row r="4" spans="1:3" x14ac:dyDescent="0.2">
      <c r="A4">
        <v>3.09</v>
      </c>
      <c r="B4" s="1">
        <f>0.15*$C$2</f>
        <v>11.4</v>
      </c>
    </row>
    <row r="26" spans="1:3" x14ac:dyDescent="0.2">
      <c r="A26" t="s">
        <v>4</v>
      </c>
      <c r="B26" t="s">
        <v>5</v>
      </c>
      <c r="C26" t="s">
        <v>1</v>
      </c>
    </row>
    <row r="27" spans="1:3" x14ac:dyDescent="0.2">
      <c r="A27" t="s">
        <v>8</v>
      </c>
      <c r="B27" s="2">
        <f>3.56*0.95</f>
        <v>3.3819999999999997</v>
      </c>
      <c r="C27" s="1">
        <f>(B27-3.56)/(-0.0421)</f>
        <v>4.2280285035629541</v>
      </c>
    </row>
    <row r="28" spans="1:3" x14ac:dyDescent="0.2">
      <c r="A28" t="s">
        <v>2</v>
      </c>
      <c r="B28" s="2">
        <f>3.56*0.9</f>
        <v>3.2040000000000002</v>
      </c>
      <c r="C28" s="1">
        <f>(B28-3.56)/(-0.0421)</f>
        <v>8.4560570071258887</v>
      </c>
    </row>
    <row r="29" spans="1:3" x14ac:dyDescent="0.2">
      <c r="A29" t="s">
        <v>7</v>
      </c>
      <c r="B29" s="2">
        <f>3.56*0.85</f>
        <v>3.0259999999999998</v>
      </c>
      <c r="C29" s="1">
        <f t="shared" ref="C28:C30" si="0">(B29-3.56)/(-0.0421)</f>
        <v>12.684085510688842</v>
      </c>
    </row>
    <row r="30" spans="1:3" x14ac:dyDescent="0.2">
      <c r="A30" t="s">
        <v>9</v>
      </c>
      <c r="B30" s="2">
        <f>3.56*0.8</f>
        <v>2.8480000000000003</v>
      </c>
      <c r="C30" s="1">
        <f t="shared" si="0"/>
        <v>16.912114014251777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FCD1-BFF9-F149-9BBB-7EAD542ADD92}">
  <dimension ref="A1:C30"/>
  <sheetViews>
    <sheetView tabSelected="1" topLeftCell="A4" zoomScale="125" workbookViewId="0">
      <selection activeCell="C31" sqref="C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6</v>
      </c>
    </row>
    <row r="2" spans="1:3" x14ac:dyDescent="0.2">
      <c r="A2" s="2">
        <f>AVERAGE(3.09,3.04,3.24)</f>
        <v>3.1233333333333335</v>
      </c>
      <c r="B2" s="1">
        <f>0.05*$C$2</f>
        <v>3.2</v>
      </c>
      <c r="C2">
        <v>64</v>
      </c>
    </row>
    <row r="3" spans="1:3" x14ac:dyDescent="0.2">
      <c r="A3" s="2">
        <f>AVERAGE(3,3.02,3.11)</f>
        <v>3.043333333333333</v>
      </c>
      <c r="B3" s="1">
        <f>0.1*$C$2</f>
        <v>6.4</v>
      </c>
    </row>
    <row r="4" spans="1:3" x14ac:dyDescent="0.2">
      <c r="A4" s="2">
        <f>AVERAGE(2.9,3,3.03)</f>
        <v>2.9766666666666666</v>
      </c>
      <c r="B4" s="1">
        <f>0.15*$C$2</f>
        <v>9.6</v>
      </c>
    </row>
    <row r="26" spans="1:3" x14ac:dyDescent="0.2">
      <c r="A26" t="s">
        <v>4</v>
      </c>
      <c r="B26" t="s">
        <v>5</v>
      </c>
      <c r="C26" t="s">
        <v>1</v>
      </c>
    </row>
    <row r="27" spans="1:3" x14ac:dyDescent="0.2">
      <c r="A27" t="s">
        <v>8</v>
      </c>
      <c r="B27" s="2">
        <f>3.1944*0.95</f>
        <v>3.0346799999999998</v>
      </c>
      <c r="C27" s="1">
        <f>(B27-3.1944)/(-0.0229)</f>
        <v>6.9746724890829732</v>
      </c>
    </row>
    <row r="28" spans="1:3" x14ac:dyDescent="0.2">
      <c r="A28" t="s">
        <v>2</v>
      </c>
      <c r="B28" s="2">
        <f>3.19*0.9</f>
        <v>2.871</v>
      </c>
      <c r="C28" s="1">
        <f>(B28-3.1944)/(-0.0229)</f>
        <v>14.122270742358074</v>
      </c>
    </row>
    <row r="29" spans="1:3" x14ac:dyDescent="0.2">
      <c r="A29" t="s">
        <v>7</v>
      </c>
      <c r="B29" s="2">
        <f>3.1944*0.85</f>
        <v>2.7152399999999997</v>
      </c>
      <c r="C29" s="1">
        <f>(B29-3.1944)/(-0.0229)</f>
        <v>20.92401746724892</v>
      </c>
    </row>
    <row r="30" spans="1:3" x14ac:dyDescent="0.2">
      <c r="A30" t="s">
        <v>9</v>
      </c>
      <c r="B30" s="2">
        <f>3.1944*0.8</f>
        <v>2.55552</v>
      </c>
      <c r="C30" s="1">
        <f>(B30-3.1944)/(-0.0229)</f>
        <v>27.898689956331872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Athlete 1</vt:lpstr>
      <vt:lpstr>Athlete 2</vt:lpstr>
      <vt:lpstr>Athlete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Kya D</dc:creator>
  <cp:lastModifiedBy>Carroll, Kya D</cp:lastModifiedBy>
  <dcterms:created xsi:type="dcterms:W3CDTF">2025-06-23T20:18:35Z</dcterms:created>
  <dcterms:modified xsi:type="dcterms:W3CDTF">2025-07-28T20:59:30Z</dcterms:modified>
</cp:coreProperties>
</file>