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r-1\staff$\SFCBiologist3\Documents\Documents\Misc Projects\Meziadin Lake\2021 Hydroacoustic data\July\"/>
    </mc:Choice>
  </mc:AlternateContent>
  <xr:revisionPtr revIDLastSave="0" documentId="13_ncr:1_{57045794-242F-4F93-AC98-9726BEA9AD4C}" xr6:coauthVersionLast="47" xr6:coauthVersionMax="47" xr10:uidLastSave="{00000000-0000-0000-0000-000000000000}"/>
  <bookViews>
    <workbookView xWindow="27285" yWindow="195" windowWidth="19830" windowHeight="11010" tabRatio="863" activeTab="1" xr2:uid="{00000000-000D-0000-FFFF-FFFF00000000}"/>
  </bookViews>
  <sheets>
    <sheet name="STATUS" sheetId="1" r:id="rId1"/>
    <sheet name="LAKE_SUM" sheetId="2" r:id="rId2"/>
    <sheet name="TRANS_SUM" sheetId="3" r:id="rId3"/>
    <sheet name="VOL_AREA" sheetId="4" r:id="rId4"/>
    <sheet name="NOTES" sheetId="5" r:id="rId5"/>
    <sheet name="SOCKEYE%" sheetId="6" r:id="rId6"/>
    <sheet name="T1" sheetId="7" r:id="rId7"/>
    <sheet name="T1.5" sheetId="8" r:id="rId8"/>
    <sheet name="T2" sheetId="9" r:id="rId9"/>
    <sheet name="T2.5" sheetId="10" r:id="rId10"/>
    <sheet name="T3.1" sheetId="11" r:id="rId11"/>
    <sheet name="T3.7" sheetId="12" r:id="rId12"/>
    <sheet name="T4.3" sheetId="13" r:id="rId13"/>
    <sheet name="T4.9" sheetId="36" r:id="rId14"/>
    <sheet name="T5.6" sheetId="37" r:id="rId15"/>
    <sheet name="T6.3" sheetId="38" r:id="rId16"/>
  </sheets>
  <definedNames>
    <definedName name="_4PR">'SOCKEYE%'!$B$1:$M$46</definedName>
    <definedName name="_Order1" hidden="1">255</definedName>
    <definedName name="_Order2" hidden="1">255</definedName>
    <definedName name="_xlnm.Print_Area" localSheetId="1">LAKE_SUM!$A$1:$K$67</definedName>
    <definedName name="_xlnm.Print_Area" localSheetId="4">NOTES!$A$4:$A$541</definedName>
    <definedName name="_xlnm.Print_Area" localSheetId="0">STATUS!$A$1:$O$27</definedName>
    <definedName name="_xlnm.Print_Area" localSheetId="2">TRANS_SUM!$A$1:$K$100</definedName>
    <definedName name="Print_Area_MI" localSheetId="0">STATUS!$A$4:$K$40</definedName>
    <definedName name="_xlnm.Print_Titles" localSheetId="1">LAKE_SUM!$1:$3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9" l="1"/>
  <c r="K17" i="9"/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C72" i="3" l="1"/>
  <c r="C73" i="3"/>
  <c r="C74" i="3"/>
  <c r="C75" i="3"/>
  <c r="C76" i="3"/>
  <c r="C77" i="3"/>
  <c r="C78" i="3"/>
  <c r="C79" i="3"/>
  <c r="C80" i="3"/>
  <c r="C71" i="3"/>
  <c r="Q7" i="38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Q26" i="38"/>
  <c r="Q27" i="38"/>
  <c r="Q28" i="38"/>
  <c r="Q29" i="38"/>
  <c r="Q30" i="38"/>
  <c r="Q31" i="38"/>
  <c r="Q32" i="38"/>
  <c r="Q33" i="38"/>
  <c r="Q34" i="38"/>
  <c r="Q35" i="38"/>
  <c r="Q36" i="38"/>
  <c r="Q37" i="38"/>
  <c r="Q38" i="38"/>
  <c r="Q39" i="38"/>
  <c r="Q40" i="38"/>
  <c r="Q41" i="38"/>
  <c r="Q42" i="38"/>
  <c r="Q43" i="38"/>
  <c r="Q44" i="38"/>
  <c r="Q45" i="38"/>
  <c r="Q4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P28" i="38"/>
  <c r="P29" i="38"/>
  <c r="P30" i="38"/>
  <c r="P31" i="38"/>
  <c r="P32" i="38"/>
  <c r="P33" i="38"/>
  <c r="P34" i="38"/>
  <c r="P35" i="38"/>
  <c r="P36" i="38"/>
  <c r="P37" i="38"/>
  <c r="P38" i="38"/>
  <c r="P39" i="38"/>
  <c r="P40" i="38"/>
  <c r="P41" i="38"/>
  <c r="P42" i="38"/>
  <c r="P43" i="38"/>
  <c r="P44" i="38"/>
  <c r="P45" i="38"/>
  <c r="P46" i="38"/>
  <c r="Q6" i="38"/>
  <c r="P6" i="38"/>
  <c r="Q7" i="37"/>
  <c r="Q8" i="37"/>
  <c r="Q9" i="37"/>
  <c r="Q10" i="37"/>
  <c r="Q11" i="37"/>
  <c r="Q12" i="37"/>
  <c r="Q13" i="37"/>
  <c r="Q14" i="37"/>
  <c r="Q15" i="37"/>
  <c r="Q16" i="37"/>
  <c r="Q17" i="37"/>
  <c r="Q18" i="37"/>
  <c r="Q19" i="37"/>
  <c r="Q20" i="37"/>
  <c r="Q21" i="37"/>
  <c r="Q22" i="37"/>
  <c r="Q23" i="37"/>
  <c r="Q24" i="37"/>
  <c r="Q25" i="37"/>
  <c r="Q26" i="37"/>
  <c r="Q27" i="37"/>
  <c r="Q28" i="37"/>
  <c r="Q29" i="37"/>
  <c r="Q30" i="37"/>
  <c r="Q31" i="37"/>
  <c r="Q32" i="37"/>
  <c r="Q33" i="37"/>
  <c r="Q34" i="37"/>
  <c r="Q35" i="37"/>
  <c r="Q36" i="37"/>
  <c r="Q37" i="37"/>
  <c r="Q38" i="37"/>
  <c r="Q39" i="37"/>
  <c r="Q40" i="37"/>
  <c r="Q41" i="37"/>
  <c r="Q42" i="37"/>
  <c r="Q43" i="37"/>
  <c r="Q44" i="37"/>
  <c r="Q45" i="37"/>
  <c r="Q46" i="37"/>
  <c r="P7" i="37"/>
  <c r="P8" i="37"/>
  <c r="P9" i="37"/>
  <c r="P10" i="37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Q6" i="37"/>
  <c r="P6" i="37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Q6" i="36"/>
  <c r="P6" i="36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Q6" i="13"/>
  <c r="P6" i="13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6" i="12"/>
  <c r="C7" i="38" l="1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L36" i="38" s="1"/>
  <c r="C37" i="38"/>
  <c r="L37" i="38" s="1"/>
  <c r="C38" i="38"/>
  <c r="L38" i="38" s="1"/>
  <c r="C39" i="38"/>
  <c r="C40" i="38"/>
  <c r="C41" i="38"/>
  <c r="L41" i="38" s="1"/>
  <c r="C42" i="38"/>
  <c r="L42" i="38" s="1"/>
  <c r="C43" i="38"/>
  <c r="C44" i="38"/>
  <c r="L44" i="38" s="1"/>
  <c r="C45" i="38"/>
  <c r="C46" i="38"/>
  <c r="C6" i="38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L38" i="37" s="1"/>
  <c r="C39" i="37"/>
  <c r="C40" i="37"/>
  <c r="L40" i="37" s="1"/>
  <c r="C41" i="37"/>
  <c r="C42" i="37"/>
  <c r="L42" i="37" s="1"/>
  <c r="C43" i="37"/>
  <c r="C44" i="37"/>
  <c r="C45" i="37"/>
  <c r="C46" i="37"/>
  <c r="C6" i="37"/>
  <c r="O46" i="38"/>
  <c r="N46" i="38"/>
  <c r="M46" i="38"/>
  <c r="K46" i="38"/>
  <c r="O45" i="38"/>
  <c r="N45" i="38"/>
  <c r="O44" i="38"/>
  <c r="N44" i="38"/>
  <c r="M44" i="38"/>
  <c r="O43" i="38"/>
  <c r="N43" i="38"/>
  <c r="M43" i="38"/>
  <c r="L43" i="38"/>
  <c r="O42" i="38"/>
  <c r="N42" i="38"/>
  <c r="M42" i="38"/>
  <c r="O41" i="38"/>
  <c r="N41" i="38"/>
  <c r="M41" i="38"/>
  <c r="O40" i="38"/>
  <c r="N40" i="38"/>
  <c r="M40" i="38"/>
  <c r="L40" i="38"/>
  <c r="O39" i="38"/>
  <c r="N39" i="38"/>
  <c r="M39" i="38"/>
  <c r="L39" i="38"/>
  <c r="O38" i="38"/>
  <c r="N38" i="38"/>
  <c r="M38" i="38"/>
  <c r="O37" i="38"/>
  <c r="N37" i="38"/>
  <c r="M37" i="38"/>
  <c r="S37" i="38" s="1"/>
  <c r="O36" i="38"/>
  <c r="N36" i="38"/>
  <c r="M36" i="38"/>
  <c r="O35" i="38"/>
  <c r="N35" i="38"/>
  <c r="K35" i="38"/>
  <c r="L35" i="38" s="1"/>
  <c r="O34" i="38"/>
  <c r="N34" i="38"/>
  <c r="K34" i="38"/>
  <c r="L34" i="38" s="1"/>
  <c r="T34" i="38" s="1"/>
  <c r="O33" i="38"/>
  <c r="N33" i="38"/>
  <c r="M33" i="38"/>
  <c r="K33" i="38"/>
  <c r="L33" i="38" s="1"/>
  <c r="O32" i="38"/>
  <c r="N32" i="38"/>
  <c r="M32" i="38"/>
  <c r="K32" i="38"/>
  <c r="L32" i="38" s="1"/>
  <c r="T32" i="38" s="1"/>
  <c r="O31" i="38"/>
  <c r="N31" i="38"/>
  <c r="M31" i="38"/>
  <c r="K31" i="38"/>
  <c r="L31" i="38" s="1"/>
  <c r="V31" i="38" s="1"/>
  <c r="O30" i="38"/>
  <c r="N30" i="38"/>
  <c r="M30" i="38"/>
  <c r="K30" i="38"/>
  <c r="L30" i="38" s="1"/>
  <c r="T30" i="38" s="1"/>
  <c r="O29" i="38"/>
  <c r="N29" i="38"/>
  <c r="K29" i="38"/>
  <c r="O28" i="38"/>
  <c r="N28" i="38"/>
  <c r="K28" i="38"/>
  <c r="L28" i="38" s="1"/>
  <c r="O27" i="38"/>
  <c r="N27" i="38"/>
  <c r="M27" i="38"/>
  <c r="K27" i="38"/>
  <c r="L27" i="38" s="1"/>
  <c r="O26" i="38"/>
  <c r="N26" i="38"/>
  <c r="M26" i="38"/>
  <c r="K26" i="38"/>
  <c r="L26" i="38" s="1"/>
  <c r="O25" i="38"/>
  <c r="N25" i="38"/>
  <c r="K25" i="38"/>
  <c r="L25" i="38" s="1"/>
  <c r="V25" i="38" s="1"/>
  <c r="O24" i="38"/>
  <c r="N24" i="38"/>
  <c r="K24" i="38"/>
  <c r="L24" i="38" s="1"/>
  <c r="M24" i="38" s="1"/>
  <c r="O23" i="38"/>
  <c r="N23" i="38"/>
  <c r="K23" i="38"/>
  <c r="L23" i="38" s="1"/>
  <c r="M23" i="38" s="1"/>
  <c r="O22" i="38"/>
  <c r="N22" i="38"/>
  <c r="K22" i="38"/>
  <c r="O21" i="38"/>
  <c r="N21" i="38"/>
  <c r="K21" i="38"/>
  <c r="O20" i="38"/>
  <c r="N20" i="38"/>
  <c r="K20" i="38"/>
  <c r="O19" i="38"/>
  <c r="N19" i="38"/>
  <c r="K19" i="38"/>
  <c r="L19" i="38" s="1"/>
  <c r="M19" i="38" s="1"/>
  <c r="O18" i="38"/>
  <c r="N18" i="38"/>
  <c r="K18" i="38"/>
  <c r="L18" i="38" s="1"/>
  <c r="O17" i="38"/>
  <c r="N17" i="38"/>
  <c r="K17" i="38"/>
  <c r="L17" i="38" s="1"/>
  <c r="O16" i="38"/>
  <c r="N16" i="38"/>
  <c r="K16" i="38"/>
  <c r="L16" i="38" s="1"/>
  <c r="O15" i="38"/>
  <c r="N15" i="38"/>
  <c r="K15" i="38"/>
  <c r="L15" i="38" s="1"/>
  <c r="O14" i="38"/>
  <c r="N14" i="38"/>
  <c r="K14" i="38"/>
  <c r="O13" i="38"/>
  <c r="N13" i="38"/>
  <c r="K13" i="38"/>
  <c r="O12" i="38"/>
  <c r="N12" i="38"/>
  <c r="K12" i="38"/>
  <c r="O11" i="38"/>
  <c r="N11" i="38"/>
  <c r="K11" i="38"/>
  <c r="L11" i="38" s="1"/>
  <c r="O10" i="38"/>
  <c r="N10" i="38"/>
  <c r="K10" i="38"/>
  <c r="L10" i="38" s="1"/>
  <c r="O9" i="38"/>
  <c r="N9" i="38"/>
  <c r="K9" i="38"/>
  <c r="L9" i="38" s="1"/>
  <c r="M9" i="38" s="1"/>
  <c r="O8" i="38"/>
  <c r="N8" i="38"/>
  <c r="K8" i="38"/>
  <c r="L8" i="38" s="1"/>
  <c r="M8" i="38" s="1"/>
  <c r="O7" i="38"/>
  <c r="N7" i="38"/>
  <c r="K7" i="38"/>
  <c r="L7" i="38" s="1"/>
  <c r="M7" i="38" s="1"/>
  <c r="B7" i="38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O6" i="38"/>
  <c r="N6" i="38"/>
  <c r="M6" i="38"/>
  <c r="K6" i="38"/>
  <c r="L6" i="38" s="1"/>
  <c r="O46" i="37"/>
  <c r="N46" i="37"/>
  <c r="M46" i="37"/>
  <c r="K46" i="37"/>
  <c r="O45" i="37"/>
  <c r="N45" i="37"/>
  <c r="O44" i="37"/>
  <c r="N44" i="37"/>
  <c r="M44" i="37"/>
  <c r="L44" i="37"/>
  <c r="O43" i="37"/>
  <c r="N43" i="37"/>
  <c r="M43" i="37"/>
  <c r="L43" i="37"/>
  <c r="O42" i="37"/>
  <c r="N42" i="37"/>
  <c r="M42" i="37"/>
  <c r="O41" i="37"/>
  <c r="N41" i="37"/>
  <c r="M41" i="37"/>
  <c r="L41" i="37"/>
  <c r="O40" i="37"/>
  <c r="N40" i="37"/>
  <c r="M40" i="37"/>
  <c r="O39" i="37"/>
  <c r="N39" i="37"/>
  <c r="M39" i="37"/>
  <c r="L39" i="37"/>
  <c r="O38" i="37"/>
  <c r="N38" i="37"/>
  <c r="M38" i="37"/>
  <c r="O37" i="37"/>
  <c r="N37" i="37"/>
  <c r="M37" i="37"/>
  <c r="L37" i="37"/>
  <c r="O36" i="37"/>
  <c r="N36" i="37"/>
  <c r="M36" i="37"/>
  <c r="W36" i="37" s="1"/>
  <c r="L36" i="37"/>
  <c r="O35" i="37"/>
  <c r="N35" i="37"/>
  <c r="K35" i="37"/>
  <c r="L35" i="37" s="1"/>
  <c r="O34" i="37"/>
  <c r="N34" i="37"/>
  <c r="K34" i="37"/>
  <c r="O33" i="37"/>
  <c r="N33" i="37"/>
  <c r="M33" i="37"/>
  <c r="U33" i="37" s="1"/>
  <c r="K33" i="37"/>
  <c r="L33" i="37" s="1"/>
  <c r="V33" i="37" s="1"/>
  <c r="O32" i="37"/>
  <c r="N32" i="37"/>
  <c r="M32" i="37"/>
  <c r="K32" i="37"/>
  <c r="L32" i="37" s="1"/>
  <c r="T32" i="37" s="1"/>
  <c r="O31" i="37"/>
  <c r="N31" i="37"/>
  <c r="M31" i="37"/>
  <c r="K31" i="37"/>
  <c r="L31" i="37" s="1"/>
  <c r="V31" i="37" s="1"/>
  <c r="O30" i="37"/>
  <c r="N30" i="37"/>
  <c r="M30" i="37"/>
  <c r="K30" i="37"/>
  <c r="L30" i="37" s="1"/>
  <c r="T30" i="37" s="1"/>
  <c r="O29" i="37"/>
  <c r="N29" i="37"/>
  <c r="K29" i="37"/>
  <c r="L29" i="37" s="1"/>
  <c r="O28" i="37"/>
  <c r="N28" i="37"/>
  <c r="K28" i="37"/>
  <c r="O27" i="37"/>
  <c r="N27" i="37"/>
  <c r="K27" i="37"/>
  <c r="L27" i="37" s="1"/>
  <c r="M27" i="37" s="1"/>
  <c r="O26" i="37"/>
  <c r="N26" i="37"/>
  <c r="M26" i="37"/>
  <c r="K26" i="37"/>
  <c r="L26" i="37" s="1"/>
  <c r="O25" i="37"/>
  <c r="N25" i="37"/>
  <c r="K25" i="37"/>
  <c r="L25" i="37" s="1"/>
  <c r="O24" i="37"/>
  <c r="N24" i="37"/>
  <c r="K24" i="37"/>
  <c r="L24" i="37" s="1"/>
  <c r="M24" i="37" s="1"/>
  <c r="O23" i="37"/>
  <c r="N23" i="37"/>
  <c r="K23" i="37"/>
  <c r="L23" i="37" s="1"/>
  <c r="M23" i="37" s="1"/>
  <c r="O22" i="37"/>
  <c r="N22" i="37"/>
  <c r="K22" i="37"/>
  <c r="O21" i="37"/>
  <c r="N21" i="37"/>
  <c r="K21" i="37"/>
  <c r="O20" i="37"/>
  <c r="N20" i="37"/>
  <c r="K20" i="37"/>
  <c r="O19" i="37"/>
  <c r="N19" i="37"/>
  <c r="K19" i="37"/>
  <c r="L19" i="37" s="1"/>
  <c r="O18" i="37"/>
  <c r="N18" i="37"/>
  <c r="K18" i="37"/>
  <c r="L18" i="37" s="1"/>
  <c r="O17" i="37"/>
  <c r="N17" i="37"/>
  <c r="K17" i="37"/>
  <c r="L17" i="37" s="1"/>
  <c r="O16" i="37"/>
  <c r="N16" i="37"/>
  <c r="K16" i="37"/>
  <c r="O15" i="37"/>
  <c r="N15" i="37"/>
  <c r="K15" i="37"/>
  <c r="L15" i="37" s="1"/>
  <c r="O14" i="37"/>
  <c r="N14" i="37"/>
  <c r="K14" i="37"/>
  <c r="O13" i="37"/>
  <c r="N13" i="37"/>
  <c r="K13" i="37"/>
  <c r="O12" i="37"/>
  <c r="N12" i="37"/>
  <c r="K12" i="37"/>
  <c r="O11" i="37"/>
  <c r="N11" i="37"/>
  <c r="K11" i="37"/>
  <c r="L11" i="37" s="1"/>
  <c r="O10" i="37"/>
  <c r="N10" i="37"/>
  <c r="K10" i="37"/>
  <c r="O9" i="37"/>
  <c r="N9" i="37"/>
  <c r="K9" i="37"/>
  <c r="L9" i="37" s="1"/>
  <c r="M9" i="37" s="1"/>
  <c r="O8" i="37"/>
  <c r="N8" i="37"/>
  <c r="K8" i="37"/>
  <c r="L8" i="37" s="1"/>
  <c r="O7" i="37"/>
  <c r="N7" i="37"/>
  <c r="K7" i="37"/>
  <c r="L7" i="37" s="1"/>
  <c r="M7" i="37" s="1"/>
  <c r="B7" i="37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X6" i="37"/>
  <c r="V6" i="37"/>
  <c r="O6" i="37"/>
  <c r="N6" i="37"/>
  <c r="M6" i="37"/>
  <c r="K6" i="37"/>
  <c r="L6" i="37" s="1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6" i="36"/>
  <c r="C47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6" i="13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6" i="12"/>
  <c r="C47" i="12" s="1"/>
  <c r="C47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6" i="1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6" i="10"/>
  <c r="C47" i="10" s="1"/>
  <c r="C47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6" i="9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6" i="8"/>
  <c r="C47" i="8" s="1"/>
  <c r="D53" i="4"/>
  <c r="E53" i="4"/>
  <c r="F53" i="4"/>
  <c r="G53" i="4"/>
  <c r="H53" i="4"/>
  <c r="I53" i="4"/>
  <c r="J53" i="4"/>
  <c r="K53" i="4"/>
  <c r="L53" i="4"/>
  <c r="M53" i="4"/>
  <c r="N53" i="4"/>
  <c r="C53" i="4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6" i="7"/>
  <c r="C47" i="7" s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7" i="4"/>
  <c r="O53" i="4" s="1"/>
  <c r="C47" i="36" l="1"/>
  <c r="T6" i="38"/>
  <c r="R6" i="38"/>
  <c r="Y37" i="38"/>
  <c r="U31" i="38"/>
  <c r="S38" i="38"/>
  <c r="L22" i="38"/>
  <c r="X22" i="38" s="1"/>
  <c r="T39" i="37"/>
  <c r="S39" i="37"/>
  <c r="L14" i="38"/>
  <c r="X14" i="38" s="1"/>
  <c r="W31" i="37"/>
  <c r="W38" i="38"/>
  <c r="Y42" i="38"/>
  <c r="Y41" i="38"/>
  <c r="Y40" i="38"/>
  <c r="T43" i="38"/>
  <c r="W7" i="38"/>
  <c r="W24" i="38"/>
  <c r="V7" i="37"/>
  <c r="W37" i="37"/>
  <c r="W40" i="37"/>
  <c r="Y6" i="38"/>
  <c r="T18" i="38"/>
  <c r="S27" i="38"/>
  <c r="Y43" i="38"/>
  <c r="S43" i="37"/>
  <c r="W39" i="38"/>
  <c r="U32" i="38"/>
  <c r="T38" i="38"/>
  <c r="T19" i="37"/>
  <c r="S19" i="38"/>
  <c r="V15" i="38"/>
  <c r="W27" i="37"/>
  <c r="W23" i="37"/>
  <c r="U26" i="38"/>
  <c r="T8" i="38"/>
  <c r="U8" i="38"/>
  <c r="M18" i="38"/>
  <c r="U7" i="38"/>
  <c r="Y36" i="38"/>
  <c r="Y39" i="38"/>
  <c r="S39" i="38"/>
  <c r="S43" i="38"/>
  <c r="Y38" i="38"/>
  <c r="V7" i="38"/>
  <c r="X7" i="38"/>
  <c r="T16" i="38"/>
  <c r="V16" i="38"/>
  <c r="X23" i="38"/>
  <c r="Y27" i="38"/>
  <c r="R30" i="38"/>
  <c r="W32" i="38"/>
  <c r="X15" i="38"/>
  <c r="V24" i="38"/>
  <c r="V30" i="38"/>
  <c r="V8" i="37"/>
  <c r="M8" i="37"/>
  <c r="W8" i="37" s="1"/>
  <c r="T18" i="37"/>
  <c r="M18" i="37"/>
  <c r="S18" i="37" s="1"/>
  <c r="X23" i="37"/>
  <c r="M19" i="37"/>
  <c r="Y19" i="37" s="1"/>
  <c r="Y40" i="37"/>
  <c r="Y39" i="37"/>
  <c r="Y6" i="37"/>
  <c r="L34" i="37"/>
  <c r="R34" i="37" s="1"/>
  <c r="L10" i="37"/>
  <c r="X10" i="37" s="1"/>
  <c r="Y36" i="37"/>
  <c r="R30" i="37"/>
  <c r="S41" i="37"/>
  <c r="Y42" i="37"/>
  <c r="V30" i="37"/>
  <c r="L16" i="37"/>
  <c r="T16" i="37" s="1"/>
  <c r="X7" i="37"/>
  <c r="T8" i="37"/>
  <c r="W24" i="37"/>
  <c r="Y41" i="37"/>
  <c r="L22" i="37"/>
  <c r="V22" i="37" s="1"/>
  <c r="Y44" i="37"/>
  <c r="W19" i="37"/>
  <c r="W39" i="37"/>
  <c r="W43" i="37"/>
  <c r="V15" i="37"/>
  <c r="W30" i="37"/>
  <c r="U18" i="37"/>
  <c r="U26" i="37"/>
  <c r="R29" i="37"/>
  <c r="W32" i="37"/>
  <c r="W19" i="38"/>
  <c r="R28" i="38"/>
  <c r="W37" i="38"/>
  <c r="V25" i="37"/>
  <c r="W38" i="37"/>
  <c r="W42" i="37"/>
  <c r="T40" i="37"/>
  <c r="U18" i="38"/>
  <c r="U27" i="38"/>
  <c r="W41" i="37"/>
  <c r="U33" i="38"/>
  <c r="W36" i="38"/>
  <c r="Y44" i="38"/>
  <c r="V22" i="38"/>
  <c r="S8" i="38"/>
  <c r="M15" i="38"/>
  <c r="S15" i="38" s="1"/>
  <c r="L21" i="38"/>
  <c r="V21" i="38" s="1"/>
  <c r="M34" i="38"/>
  <c r="S34" i="38" s="1"/>
  <c r="Y19" i="38"/>
  <c r="Y30" i="38"/>
  <c r="S32" i="38"/>
  <c r="S36" i="38"/>
  <c r="S44" i="38"/>
  <c r="V8" i="38"/>
  <c r="L13" i="38"/>
  <c r="X13" i="38" s="1"/>
  <c r="S42" i="38"/>
  <c r="W8" i="38"/>
  <c r="X30" i="38"/>
  <c r="W31" i="38"/>
  <c r="S41" i="38"/>
  <c r="L12" i="38"/>
  <c r="R12" i="38" s="1"/>
  <c r="X31" i="38"/>
  <c r="V32" i="38"/>
  <c r="S40" i="38"/>
  <c r="V6" i="38"/>
  <c r="X6" i="38"/>
  <c r="U9" i="37"/>
  <c r="S9" i="37"/>
  <c r="X15" i="37"/>
  <c r="S32" i="37"/>
  <c r="S42" i="37"/>
  <c r="M15" i="37"/>
  <c r="Y15" i="37" s="1"/>
  <c r="M25" i="37"/>
  <c r="U25" i="37" s="1"/>
  <c r="L14" i="37"/>
  <c r="T14" i="37" s="1"/>
  <c r="X30" i="37"/>
  <c r="S40" i="37"/>
  <c r="Y27" i="37"/>
  <c r="X31" i="37"/>
  <c r="V32" i="37"/>
  <c r="Y37" i="37"/>
  <c r="S38" i="37"/>
  <c r="Y30" i="37"/>
  <c r="Y38" i="37"/>
  <c r="L13" i="37"/>
  <c r="R13" i="37" s="1"/>
  <c r="S27" i="37"/>
  <c r="S37" i="37"/>
  <c r="V24" i="37"/>
  <c r="S36" i="37"/>
  <c r="Y43" i="37"/>
  <c r="S44" i="37"/>
  <c r="R11" i="38"/>
  <c r="X11" i="38"/>
  <c r="M11" i="38"/>
  <c r="V11" i="38"/>
  <c r="T11" i="38"/>
  <c r="R19" i="38"/>
  <c r="X19" i="38"/>
  <c r="V19" i="38"/>
  <c r="T19" i="38"/>
  <c r="R42" i="38"/>
  <c r="X42" i="38"/>
  <c r="V42" i="38"/>
  <c r="T42" i="38"/>
  <c r="R27" i="38"/>
  <c r="X27" i="38"/>
  <c r="V27" i="38"/>
  <c r="T27" i="38"/>
  <c r="R39" i="38"/>
  <c r="X39" i="38"/>
  <c r="V39" i="38"/>
  <c r="T39" i="38"/>
  <c r="R37" i="38"/>
  <c r="X37" i="38"/>
  <c r="V37" i="38"/>
  <c r="T37" i="38"/>
  <c r="X10" i="38"/>
  <c r="V10" i="38"/>
  <c r="T10" i="38"/>
  <c r="R10" i="38"/>
  <c r="M10" i="38"/>
  <c r="R36" i="38"/>
  <c r="X36" i="38"/>
  <c r="V36" i="38"/>
  <c r="T36" i="38"/>
  <c r="Y9" i="38"/>
  <c r="W9" i="38"/>
  <c r="U9" i="38"/>
  <c r="S9" i="38"/>
  <c r="R35" i="38"/>
  <c r="X35" i="38"/>
  <c r="M35" i="38"/>
  <c r="V35" i="38"/>
  <c r="T35" i="38"/>
  <c r="R44" i="38"/>
  <c r="X44" i="38"/>
  <c r="V44" i="38"/>
  <c r="T44" i="38"/>
  <c r="R41" i="38"/>
  <c r="X41" i="38"/>
  <c r="V41" i="38"/>
  <c r="T41" i="38"/>
  <c r="R26" i="38"/>
  <c r="X26" i="38"/>
  <c r="V26" i="38"/>
  <c r="V13" i="38"/>
  <c r="M13" i="38"/>
  <c r="T13" i="38"/>
  <c r="T17" i="38"/>
  <c r="R17" i="38"/>
  <c r="X17" i="38"/>
  <c r="U23" i="38"/>
  <c r="Y23" i="38"/>
  <c r="S23" i="38"/>
  <c r="T33" i="38"/>
  <c r="R33" i="38"/>
  <c r="X33" i="38"/>
  <c r="R40" i="38"/>
  <c r="X40" i="38"/>
  <c r="V40" i="38"/>
  <c r="R18" i="38"/>
  <c r="L20" i="38"/>
  <c r="T25" i="38"/>
  <c r="R25" i="38"/>
  <c r="X25" i="38"/>
  <c r="C47" i="38"/>
  <c r="S7" i="38"/>
  <c r="Y7" i="38"/>
  <c r="M25" i="38"/>
  <c r="W30" i="38"/>
  <c r="R34" i="38"/>
  <c r="X34" i="38"/>
  <c r="V34" i="38"/>
  <c r="R43" i="38"/>
  <c r="X43" i="38"/>
  <c r="V43" i="38"/>
  <c r="R8" i="38"/>
  <c r="X8" i="38"/>
  <c r="S18" i="38"/>
  <c r="Y18" i="38"/>
  <c r="W18" i="38"/>
  <c r="M22" i="38"/>
  <c r="T22" i="38"/>
  <c r="R22" i="38"/>
  <c r="S26" i="38"/>
  <c r="Y26" i="38"/>
  <c r="W26" i="38"/>
  <c r="R13" i="38"/>
  <c r="W23" i="38"/>
  <c r="V9" i="38"/>
  <c r="X28" i="38"/>
  <c r="T28" i="38"/>
  <c r="V28" i="38"/>
  <c r="M28" i="38"/>
  <c r="R38" i="38"/>
  <c r="X38" i="38"/>
  <c r="V38" i="38"/>
  <c r="M16" i="38"/>
  <c r="X16" i="38"/>
  <c r="R16" i="38"/>
  <c r="V23" i="38"/>
  <c r="L29" i="38"/>
  <c r="V33" i="38"/>
  <c r="T40" i="38"/>
  <c r="V18" i="38"/>
  <c r="X18" i="38"/>
  <c r="T21" i="38"/>
  <c r="T9" i="38"/>
  <c r="R9" i="38"/>
  <c r="X9" i="38"/>
  <c r="V17" i="38"/>
  <c r="M17" i="38"/>
  <c r="U24" i="38"/>
  <c r="S24" i="38"/>
  <c r="Y24" i="38"/>
  <c r="T26" i="38"/>
  <c r="S33" i="38"/>
  <c r="Y33" i="38"/>
  <c r="W33" i="38"/>
  <c r="U19" i="38"/>
  <c r="X24" i="38"/>
  <c r="Y31" i="38"/>
  <c r="U36" i="38"/>
  <c r="U37" i="38"/>
  <c r="U39" i="38"/>
  <c r="U40" i="38"/>
  <c r="U41" i="38"/>
  <c r="U43" i="38"/>
  <c r="S6" i="38"/>
  <c r="R7" i="38"/>
  <c r="Y8" i="38"/>
  <c r="R15" i="38"/>
  <c r="R23" i="38"/>
  <c r="S30" i="38"/>
  <c r="R31" i="38"/>
  <c r="Y32" i="38"/>
  <c r="X32" i="38"/>
  <c r="U38" i="38"/>
  <c r="U42" i="38"/>
  <c r="U44" i="38"/>
  <c r="R24" i="38"/>
  <c r="W27" i="38"/>
  <c r="S31" i="38"/>
  <c r="R32" i="38"/>
  <c r="W40" i="38"/>
  <c r="W41" i="38"/>
  <c r="W42" i="38"/>
  <c r="W43" i="38"/>
  <c r="W44" i="38"/>
  <c r="U6" i="38"/>
  <c r="T7" i="38"/>
  <c r="T15" i="38"/>
  <c r="T23" i="38"/>
  <c r="U30" i="38"/>
  <c r="T31" i="38"/>
  <c r="T24" i="38"/>
  <c r="W6" i="38"/>
  <c r="R11" i="37"/>
  <c r="X11" i="37"/>
  <c r="V11" i="37"/>
  <c r="M11" i="37"/>
  <c r="T11" i="37"/>
  <c r="R43" i="37"/>
  <c r="X43" i="37"/>
  <c r="V43" i="37"/>
  <c r="T43" i="37"/>
  <c r="R41" i="37"/>
  <c r="X41" i="37"/>
  <c r="V41" i="37"/>
  <c r="T41" i="37"/>
  <c r="R27" i="37"/>
  <c r="X27" i="37"/>
  <c r="V27" i="37"/>
  <c r="T27" i="37"/>
  <c r="R36" i="37"/>
  <c r="X36" i="37"/>
  <c r="V36" i="37"/>
  <c r="T36" i="37"/>
  <c r="R35" i="37"/>
  <c r="X35" i="37"/>
  <c r="V35" i="37"/>
  <c r="M35" i="37"/>
  <c r="T35" i="37"/>
  <c r="R44" i="37"/>
  <c r="X44" i="37"/>
  <c r="V44" i="37"/>
  <c r="T44" i="37"/>
  <c r="R38" i="37"/>
  <c r="X38" i="37"/>
  <c r="V38" i="37"/>
  <c r="T38" i="37"/>
  <c r="R37" i="37"/>
  <c r="X37" i="37"/>
  <c r="V37" i="37"/>
  <c r="T37" i="37"/>
  <c r="R42" i="37"/>
  <c r="X42" i="37"/>
  <c r="V42" i="37"/>
  <c r="X18" i="37"/>
  <c r="V18" i="37"/>
  <c r="R8" i="37"/>
  <c r="X8" i="37"/>
  <c r="S26" i="37"/>
  <c r="Y26" i="37"/>
  <c r="W26" i="37"/>
  <c r="T6" i="37"/>
  <c r="R6" i="37"/>
  <c r="S7" i="37"/>
  <c r="Y7" i="37"/>
  <c r="R26" i="37"/>
  <c r="X26" i="37"/>
  <c r="V26" i="37"/>
  <c r="C47" i="37"/>
  <c r="M22" i="37"/>
  <c r="T9" i="37"/>
  <c r="R9" i="37"/>
  <c r="X9" i="37"/>
  <c r="V9" i="37"/>
  <c r="L12" i="37"/>
  <c r="L28" i="37"/>
  <c r="U31" i="37"/>
  <c r="L21" i="37"/>
  <c r="U7" i="37"/>
  <c r="Y9" i="37"/>
  <c r="W9" i="37"/>
  <c r="R19" i="37"/>
  <c r="X19" i="37"/>
  <c r="V19" i="37"/>
  <c r="V23" i="37"/>
  <c r="X29" i="37"/>
  <c r="V29" i="37"/>
  <c r="M29" i="37"/>
  <c r="T29" i="37"/>
  <c r="R39" i="37"/>
  <c r="X39" i="37"/>
  <c r="V39" i="37"/>
  <c r="M34" i="37"/>
  <c r="W7" i="37"/>
  <c r="T17" i="37"/>
  <c r="R17" i="37"/>
  <c r="X17" i="37"/>
  <c r="V17" i="37"/>
  <c r="U23" i="37"/>
  <c r="S23" i="37"/>
  <c r="Y23" i="37"/>
  <c r="U32" i="37"/>
  <c r="T33" i="37"/>
  <c r="R33" i="37"/>
  <c r="X33" i="37"/>
  <c r="R40" i="37"/>
  <c r="X40" i="37"/>
  <c r="V40" i="37"/>
  <c r="M17" i="37"/>
  <c r="R18" i="37"/>
  <c r="L20" i="37"/>
  <c r="U24" i="37"/>
  <c r="S24" i="37"/>
  <c r="Y24" i="37"/>
  <c r="T25" i="37"/>
  <c r="R25" i="37"/>
  <c r="X25" i="37"/>
  <c r="T26" i="37"/>
  <c r="S33" i="37"/>
  <c r="Y33" i="37"/>
  <c r="W33" i="37"/>
  <c r="T42" i="37"/>
  <c r="U19" i="37"/>
  <c r="X32" i="37"/>
  <c r="U37" i="37"/>
  <c r="U39" i="37"/>
  <c r="U41" i="37"/>
  <c r="U43" i="37"/>
  <c r="S6" i="37"/>
  <c r="R7" i="37"/>
  <c r="R15" i="37"/>
  <c r="R23" i="37"/>
  <c r="S30" i="37"/>
  <c r="R31" i="37"/>
  <c r="Y32" i="37"/>
  <c r="X24" i="37"/>
  <c r="U27" i="37"/>
  <c r="Y31" i="37"/>
  <c r="U36" i="37"/>
  <c r="U38" i="37"/>
  <c r="U40" i="37"/>
  <c r="U42" i="37"/>
  <c r="U44" i="37"/>
  <c r="R24" i="37"/>
  <c r="S31" i="37"/>
  <c r="R32" i="37"/>
  <c r="W44" i="37"/>
  <c r="U6" i="37"/>
  <c r="T7" i="37"/>
  <c r="T15" i="37"/>
  <c r="T23" i="37"/>
  <c r="U30" i="37"/>
  <c r="T31" i="37"/>
  <c r="T24" i="37"/>
  <c r="W6" i="37"/>
  <c r="O46" i="36"/>
  <c r="N46" i="36"/>
  <c r="M46" i="36"/>
  <c r="K46" i="36"/>
  <c r="O45" i="36"/>
  <c r="N45" i="36"/>
  <c r="O44" i="36"/>
  <c r="N44" i="36"/>
  <c r="M44" i="36"/>
  <c r="L44" i="36"/>
  <c r="O43" i="36"/>
  <c r="N43" i="36"/>
  <c r="M43" i="36"/>
  <c r="L43" i="36"/>
  <c r="O42" i="36"/>
  <c r="N42" i="36"/>
  <c r="M42" i="36"/>
  <c r="L42" i="36"/>
  <c r="O41" i="36"/>
  <c r="N41" i="36"/>
  <c r="M41" i="36"/>
  <c r="L41" i="36"/>
  <c r="O40" i="36"/>
  <c r="N40" i="36"/>
  <c r="M40" i="36"/>
  <c r="L40" i="36"/>
  <c r="O39" i="36"/>
  <c r="N39" i="36"/>
  <c r="M39" i="36"/>
  <c r="L39" i="36"/>
  <c r="O38" i="36"/>
  <c r="N38" i="36"/>
  <c r="M38" i="36"/>
  <c r="L38" i="36"/>
  <c r="O37" i="36"/>
  <c r="N37" i="36"/>
  <c r="M37" i="36"/>
  <c r="L37" i="36"/>
  <c r="O36" i="36"/>
  <c r="N36" i="36"/>
  <c r="M36" i="36"/>
  <c r="L36" i="36"/>
  <c r="O35" i="36"/>
  <c r="N35" i="36"/>
  <c r="K35" i="36"/>
  <c r="O34" i="36"/>
  <c r="N34" i="36"/>
  <c r="K34" i="36"/>
  <c r="O33" i="36"/>
  <c r="N33" i="36"/>
  <c r="M33" i="36"/>
  <c r="K33" i="36"/>
  <c r="L33" i="36" s="1"/>
  <c r="X33" i="36" s="1"/>
  <c r="O32" i="36"/>
  <c r="N32" i="36"/>
  <c r="M32" i="36"/>
  <c r="K32" i="36"/>
  <c r="L32" i="36" s="1"/>
  <c r="O31" i="36"/>
  <c r="N31" i="36"/>
  <c r="M31" i="36"/>
  <c r="K31" i="36"/>
  <c r="L31" i="36" s="1"/>
  <c r="V31" i="36" s="1"/>
  <c r="O30" i="36"/>
  <c r="N30" i="36"/>
  <c r="M30" i="36"/>
  <c r="K30" i="36"/>
  <c r="L30" i="36" s="1"/>
  <c r="O29" i="36"/>
  <c r="N29" i="36"/>
  <c r="K29" i="36"/>
  <c r="O28" i="36"/>
  <c r="N28" i="36"/>
  <c r="K28" i="36"/>
  <c r="L28" i="36" s="1"/>
  <c r="M28" i="36" s="1"/>
  <c r="O27" i="36"/>
  <c r="N27" i="36"/>
  <c r="M27" i="36"/>
  <c r="K27" i="36"/>
  <c r="L27" i="36" s="1"/>
  <c r="R27" i="36" s="1"/>
  <c r="O26" i="36"/>
  <c r="N26" i="36"/>
  <c r="K26" i="36"/>
  <c r="L26" i="36" s="1"/>
  <c r="M26" i="36" s="1"/>
  <c r="O25" i="36"/>
  <c r="N25" i="36"/>
  <c r="K25" i="36"/>
  <c r="O24" i="36"/>
  <c r="N24" i="36"/>
  <c r="K24" i="36"/>
  <c r="O23" i="36"/>
  <c r="N23" i="36"/>
  <c r="K23" i="36"/>
  <c r="O22" i="36"/>
  <c r="N22" i="36"/>
  <c r="K22" i="36"/>
  <c r="L22" i="36" s="1"/>
  <c r="M22" i="36" s="1"/>
  <c r="O21" i="36"/>
  <c r="N21" i="36"/>
  <c r="K21" i="36"/>
  <c r="O20" i="36"/>
  <c r="N20" i="36"/>
  <c r="K20" i="36"/>
  <c r="O19" i="36"/>
  <c r="N19" i="36"/>
  <c r="K19" i="36"/>
  <c r="L19" i="36" s="1"/>
  <c r="O18" i="36"/>
  <c r="N18" i="36"/>
  <c r="K18" i="36"/>
  <c r="L18" i="36" s="1"/>
  <c r="O17" i="36"/>
  <c r="N17" i="36"/>
  <c r="K17" i="36"/>
  <c r="O16" i="36"/>
  <c r="N16" i="36"/>
  <c r="K16" i="36"/>
  <c r="O15" i="36"/>
  <c r="N15" i="36"/>
  <c r="K15" i="36"/>
  <c r="O14" i="36"/>
  <c r="N14" i="36"/>
  <c r="K14" i="36"/>
  <c r="O13" i="36"/>
  <c r="N13" i="36"/>
  <c r="K13" i="36"/>
  <c r="O12" i="36"/>
  <c r="N12" i="36"/>
  <c r="K12" i="36"/>
  <c r="O11" i="36"/>
  <c r="N11" i="36"/>
  <c r="K11" i="36"/>
  <c r="O10" i="36"/>
  <c r="N10" i="36"/>
  <c r="K10" i="36"/>
  <c r="O9" i="36"/>
  <c r="N9" i="36"/>
  <c r="K9" i="36"/>
  <c r="O8" i="36"/>
  <c r="N8" i="36"/>
  <c r="K8" i="36"/>
  <c r="L8" i="36" s="1"/>
  <c r="M8" i="36" s="1"/>
  <c r="O7" i="36"/>
  <c r="N7" i="36"/>
  <c r="K7" i="36"/>
  <c r="L7" i="36" s="1"/>
  <c r="M7" i="36" s="1"/>
  <c r="B7" i="36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O6" i="36"/>
  <c r="N6" i="36"/>
  <c r="M6" i="36"/>
  <c r="K6" i="36"/>
  <c r="L6" i="36" s="1"/>
  <c r="M10" i="37" l="1"/>
  <c r="M14" i="38"/>
  <c r="M14" i="37"/>
  <c r="Y8" i="37"/>
  <c r="X14" i="37"/>
  <c r="V14" i="38"/>
  <c r="R14" i="38"/>
  <c r="T14" i="38"/>
  <c r="T13" i="37"/>
  <c r="W18" i="37"/>
  <c r="Y18" i="37"/>
  <c r="M21" i="38"/>
  <c r="U21" i="38" s="1"/>
  <c r="X21" i="38"/>
  <c r="V16" i="37"/>
  <c r="X16" i="37"/>
  <c r="U8" i="37"/>
  <c r="R16" i="37"/>
  <c r="S8" i="37"/>
  <c r="M16" i="37"/>
  <c r="U16" i="37" s="1"/>
  <c r="R21" i="38"/>
  <c r="D18" i="3"/>
  <c r="D17" i="3"/>
  <c r="Y39" i="36"/>
  <c r="Y43" i="36"/>
  <c r="V37" i="36"/>
  <c r="V41" i="36"/>
  <c r="Y42" i="36"/>
  <c r="Y31" i="36"/>
  <c r="Y38" i="36"/>
  <c r="R44" i="36"/>
  <c r="R19" i="36"/>
  <c r="Y27" i="36"/>
  <c r="X18" i="36"/>
  <c r="U34" i="38"/>
  <c r="W34" i="38"/>
  <c r="Y34" i="38"/>
  <c r="Y15" i="38"/>
  <c r="V12" i="38"/>
  <c r="S19" i="37"/>
  <c r="T34" i="37"/>
  <c r="V34" i="37"/>
  <c r="X34" i="37"/>
  <c r="S25" i="37"/>
  <c r="T22" i="37"/>
  <c r="R10" i="37"/>
  <c r="V10" i="37"/>
  <c r="T10" i="37"/>
  <c r="S15" i="37"/>
  <c r="W25" i="37"/>
  <c r="X13" i="37"/>
  <c r="X22" i="37"/>
  <c r="R22" i="37"/>
  <c r="M19" i="36"/>
  <c r="S19" i="36" s="1"/>
  <c r="M18" i="36"/>
  <c r="Y18" i="36" s="1"/>
  <c r="Y37" i="36"/>
  <c r="Y41" i="36"/>
  <c r="R36" i="36"/>
  <c r="R40" i="36"/>
  <c r="Y30" i="36"/>
  <c r="W8" i="36"/>
  <c r="Y26" i="36"/>
  <c r="Y7" i="36"/>
  <c r="S22" i="36"/>
  <c r="Y36" i="36"/>
  <c r="Y40" i="36"/>
  <c r="Y44" i="36"/>
  <c r="W6" i="36"/>
  <c r="V39" i="36"/>
  <c r="V43" i="36"/>
  <c r="U32" i="36"/>
  <c r="R38" i="36"/>
  <c r="R42" i="36"/>
  <c r="L47" i="38"/>
  <c r="U15" i="38"/>
  <c r="W15" i="38"/>
  <c r="X12" i="38"/>
  <c r="T12" i="38"/>
  <c r="M12" i="38"/>
  <c r="M13" i="37"/>
  <c r="S13" i="37" s="1"/>
  <c r="R14" i="37"/>
  <c r="V13" i="37"/>
  <c r="Y25" i="37"/>
  <c r="V14" i="37"/>
  <c r="U15" i="37"/>
  <c r="W15" i="37"/>
  <c r="X29" i="38"/>
  <c r="V29" i="38"/>
  <c r="M29" i="38"/>
  <c r="T29" i="38"/>
  <c r="R29" i="38"/>
  <c r="Y28" i="38"/>
  <c r="W28" i="38"/>
  <c r="U28" i="38"/>
  <c r="S28" i="38"/>
  <c r="W17" i="38"/>
  <c r="Y17" i="38"/>
  <c r="U17" i="38"/>
  <c r="S17" i="38"/>
  <c r="U16" i="38"/>
  <c r="S16" i="38"/>
  <c r="Y16" i="38"/>
  <c r="W16" i="38"/>
  <c r="S25" i="38"/>
  <c r="Y25" i="38"/>
  <c r="W25" i="38"/>
  <c r="U25" i="38"/>
  <c r="S10" i="38"/>
  <c r="Y10" i="38"/>
  <c r="W10" i="38"/>
  <c r="U10" i="38"/>
  <c r="W22" i="38"/>
  <c r="U22" i="38"/>
  <c r="S22" i="38"/>
  <c r="Y22" i="38"/>
  <c r="U13" i="38"/>
  <c r="S13" i="38"/>
  <c r="Y13" i="38"/>
  <c r="W13" i="38"/>
  <c r="W14" i="38"/>
  <c r="U14" i="38"/>
  <c r="S14" i="38"/>
  <c r="Y14" i="38"/>
  <c r="W11" i="38"/>
  <c r="U11" i="38"/>
  <c r="Y11" i="38"/>
  <c r="S11" i="38"/>
  <c r="V20" i="38"/>
  <c r="T20" i="38"/>
  <c r="M20" i="38"/>
  <c r="R20" i="38"/>
  <c r="X20" i="38"/>
  <c r="Y35" i="38"/>
  <c r="W35" i="38"/>
  <c r="U35" i="38"/>
  <c r="S35" i="38"/>
  <c r="V20" i="37"/>
  <c r="T20" i="37"/>
  <c r="M20" i="37"/>
  <c r="X20" i="37"/>
  <c r="R20" i="37"/>
  <c r="Y35" i="37"/>
  <c r="W35" i="37"/>
  <c r="U35" i="37"/>
  <c r="S35" i="37"/>
  <c r="S10" i="37"/>
  <c r="Y10" i="37"/>
  <c r="W10" i="37"/>
  <c r="U10" i="37"/>
  <c r="Y17" i="37"/>
  <c r="W17" i="37"/>
  <c r="U17" i="37"/>
  <c r="S17" i="37"/>
  <c r="X21" i="37"/>
  <c r="V21" i="37"/>
  <c r="M21" i="37"/>
  <c r="T21" i="37"/>
  <c r="R21" i="37"/>
  <c r="W14" i="37"/>
  <c r="U14" i="37"/>
  <c r="S14" i="37"/>
  <c r="Y14" i="37"/>
  <c r="S34" i="37"/>
  <c r="Y34" i="37"/>
  <c r="W34" i="37"/>
  <c r="U34" i="37"/>
  <c r="W29" i="37"/>
  <c r="U29" i="37"/>
  <c r="S29" i="37"/>
  <c r="Y29" i="37"/>
  <c r="X28" i="37"/>
  <c r="V28" i="37"/>
  <c r="T28" i="37"/>
  <c r="M28" i="37"/>
  <c r="R28" i="37"/>
  <c r="L47" i="37"/>
  <c r="V12" i="37"/>
  <c r="M12" i="37"/>
  <c r="T12" i="37"/>
  <c r="R12" i="37"/>
  <c r="X12" i="37"/>
  <c r="W22" i="37"/>
  <c r="U22" i="37"/>
  <c r="S22" i="37"/>
  <c r="Y22" i="37"/>
  <c r="W11" i="37"/>
  <c r="U11" i="37"/>
  <c r="S11" i="37"/>
  <c r="Y11" i="37"/>
  <c r="L25" i="36"/>
  <c r="T25" i="36" s="1"/>
  <c r="W39" i="36"/>
  <c r="W38" i="36"/>
  <c r="W37" i="36"/>
  <c r="W36" i="36"/>
  <c r="W44" i="36"/>
  <c r="L34" i="36"/>
  <c r="V34" i="36" s="1"/>
  <c r="W43" i="36"/>
  <c r="W42" i="36"/>
  <c r="W41" i="36"/>
  <c r="L24" i="36"/>
  <c r="X24" i="36" s="1"/>
  <c r="S31" i="36"/>
  <c r="W40" i="36"/>
  <c r="L12" i="36"/>
  <c r="R12" i="36" s="1"/>
  <c r="S26" i="36"/>
  <c r="L29" i="36"/>
  <c r="T29" i="36" s="1"/>
  <c r="L21" i="36"/>
  <c r="X21" i="36" s="1"/>
  <c r="W31" i="36"/>
  <c r="S6" i="36"/>
  <c r="L10" i="36"/>
  <c r="V10" i="36" s="1"/>
  <c r="L14" i="36"/>
  <c r="R14" i="36" s="1"/>
  <c r="V36" i="36"/>
  <c r="V38" i="36"/>
  <c r="V40" i="36"/>
  <c r="V42" i="36"/>
  <c r="V44" i="36"/>
  <c r="L9" i="36"/>
  <c r="M9" i="36" s="1"/>
  <c r="Y9" i="36" s="1"/>
  <c r="L13" i="36"/>
  <c r="M13" i="36" s="1"/>
  <c r="S13" i="36" s="1"/>
  <c r="L17" i="36"/>
  <c r="T17" i="36" s="1"/>
  <c r="W26" i="36"/>
  <c r="L16" i="36"/>
  <c r="X16" i="36" s="1"/>
  <c r="S27" i="36"/>
  <c r="X7" i="36"/>
  <c r="V7" i="36"/>
  <c r="R7" i="36"/>
  <c r="X32" i="36"/>
  <c r="R32" i="36"/>
  <c r="V32" i="36"/>
  <c r="S7" i="36"/>
  <c r="L20" i="36"/>
  <c r="X20" i="36" s="1"/>
  <c r="W27" i="36"/>
  <c r="S30" i="36"/>
  <c r="R18" i="36"/>
  <c r="W30" i="36"/>
  <c r="W7" i="36"/>
  <c r="S36" i="36"/>
  <c r="S37" i="36"/>
  <c r="S38" i="36"/>
  <c r="S39" i="36"/>
  <c r="S40" i="36"/>
  <c r="S41" i="36"/>
  <c r="S42" i="36"/>
  <c r="S43" i="36"/>
  <c r="S44" i="36"/>
  <c r="L11" i="36"/>
  <c r="M11" i="36" s="1"/>
  <c r="L15" i="36"/>
  <c r="X15" i="36" s="1"/>
  <c r="X6" i="36"/>
  <c r="T6" i="36"/>
  <c r="V6" i="36"/>
  <c r="R6" i="36"/>
  <c r="W28" i="36"/>
  <c r="S28" i="36"/>
  <c r="Y28" i="36"/>
  <c r="U28" i="36"/>
  <c r="V8" i="36"/>
  <c r="R8" i="36"/>
  <c r="X8" i="36"/>
  <c r="T8" i="36"/>
  <c r="U8" i="36"/>
  <c r="Y8" i="36"/>
  <c r="V22" i="36"/>
  <c r="U6" i="36"/>
  <c r="Y6" i="36"/>
  <c r="T7" i="36"/>
  <c r="S8" i="36"/>
  <c r="T18" i="36"/>
  <c r="X22" i="36"/>
  <c r="V26" i="36"/>
  <c r="R26" i="36"/>
  <c r="R31" i="36"/>
  <c r="T33" i="36"/>
  <c r="U7" i="36"/>
  <c r="V18" i="36"/>
  <c r="T22" i="36"/>
  <c r="X26" i="36"/>
  <c r="V30" i="36"/>
  <c r="R30" i="36"/>
  <c r="X30" i="36"/>
  <c r="T30" i="36"/>
  <c r="X37" i="36"/>
  <c r="T37" i="36"/>
  <c r="X39" i="36"/>
  <c r="T39" i="36"/>
  <c r="X41" i="36"/>
  <c r="T41" i="36"/>
  <c r="X43" i="36"/>
  <c r="T43" i="36"/>
  <c r="X19" i="36"/>
  <c r="T19" i="36"/>
  <c r="Y22" i="36"/>
  <c r="U22" i="36"/>
  <c r="X28" i="36"/>
  <c r="T28" i="36"/>
  <c r="V28" i="36"/>
  <c r="R28" i="36"/>
  <c r="X31" i="36"/>
  <c r="T31" i="36"/>
  <c r="V33" i="36"/>
  <c r="R33" i="36"/>
  <c r="V19" i="36"/>
  <c r="R22" i="36"/>
  <c r="W22" i="36"/>
  <c r="L23" i="36"/>
  <c r="T26" i="36"/>
  <c r="X27" i="36"/>
  <c r="T27" i="36"/>
  <c r="V27" i="36"/>
  <c r="W32" i="36"/>
  <c r="S32" i="36"/>
  <c r="Y32" i="36"/>
  <c r="W33" i="36"/>
  <c r="L35" i="36"/>
  <c r="X36" i="36"/>
  <c r="T36" i="36"/>
  <c r="R37" i="36"/>
  <c r="X38" i="36"/>
  <c r="T38" i="36"/>
  <c r="R39" i="36"/>
  <c r="X40" i="36"/>
  <c r="T40" i="36"/>
  <c r="R41" i="36"/>
  <c r="X42" i="36"/>
  <c r="T42" i="36"/>
  <c r="R43" i="36"/>
  <c r="X44" i="36"/>
  <c r="T44" i="36"/>
  <c r="U33" i="36"/>
  <c r="Y33" i="36"/>
  <c r="U26" i="36"/>
  <c r="U30" i="36"/>
  <c r="U27" i="36"/>
  <c r="U31" i="36"/>
  <c r="T32" i="36"/>
  <c r="S33" i="36"/>
  <c r="U36" i="36"/>
  <c r="U37" i="36"/>
  <c r="U38" i="36"/>
  <c r="U39" i="36"/>
  <c r="U40" i="36"/>
  <c r="U41" i="36"/>
  <c r="U42" i="36"/>
  <c r="U43" i="36"/>
  <c r="U44" i="36"/>
  <c r="W21" i="38" l="1"/>
  <c r="M16" i="36"/>
  <c r="Y16" i="36" s="1"/>
  <c r="Y21" i="38"/>
  <c r="D80" i="3"/>
  <c r="H80" i="3" s="1"/>
  <c r="W19" i="36"/>
  <c r="U19" i="36"/>
  <c r="S21" i="38"/>
  <c r="E17" i="3"/>
  <c r="D79" i="3"/>
  <c r="H79" i="3" s="1"/>
  <c r="W16" i="37"/>
  <c r="Y16" i="37"/>
  <c r="S16" i="37"/>
  <c r="W12" i="38"/>
  <c r="E18" i="3"/>
  <c r="Y12" i="38"/>
  <c r="D16" i="3"/>
  <c r="M25" i="36"/>
  <c r="U25" i="36" s="1"/>
  <c r="D98" i="3"/>
  <c r="H98" i="3" s="1"/>
  <c r="D35" i="3"/>
  <c r="D97" i="3"/>
  <c r="H97" i="3" s="1"/>
  <c r="D36" i="3"/>
  <c r="R47" i="38"/>
  <c r="S12" i="38"/>
  <c r="V47" i="38"/>
  <c r="U12" i="38"/>
  <c r="W13" i="37"/>
  <c r="Y13" i="37"/>
  <c r="U13" i="37"/>
  <c r="R21" i="36"/>
  <c r="Y19" i="36"/>
  <c r="M12" i="36"/>
  <c r="S12" i="36" s="1"/>
  <c r="U18" i="36"/>
  <c r="W18" i="36"/>
  <c r="S18" i="36"/>
  <c r="T24" i="36"/>
  <c r="R25" i="36"/>
  <c r="V25" i="36"/>
  <c r="R24" i="36"/>
  <c r="X47" i="37"/>
  <c r="X47" i="38"/>
  <c r="T47" i="38"/>
  <c r="T47" i="37"/>
  <c r="R47" i="37"/>
  <c r="M47" i="37"/>
  <c r="V47" i="37"/>
  <c r="Y20" i="38"/>
  <c r="W20" i="38"/>
  <c r="E80" i="3" s="1"/>
  <c r="U20" i="38"/>
  <c r="S20" i="38"/>
  <c r="M47" i="38"/>
  <c r="W29" i="38"/>
  <c r="S29" i="38"/>
  <c r="U29" i="38"/>
  <c r="Y29" i="38"/>
  <c r="Y12" i="37"/>
  <c r="W12" i="37"/>
  <c r="U12" i="37"/>
  <c r="S12" i="37"/>
  <c r="Y28" i="37"/>
  <c r="W28" i="37"/>
  <c r="U28" i="37"/>
  <c r="S28" i="37"/>
  <c r="Y20" i="37"/>
  <c r="W20" i="37"/>
  <c r="U20" i="37"/>
  <c r="S20" i="37"/>
  <c r="U21" i="37"/>
  <c r="S21" i="37"/>
  <c r="W21" i="37"/>
  <c r="Y21" i="37"/>
  <c r="T10" i="36"/>
  <c r="U9" i="36"/>
  <c r="M34" i="36"/>
  <c r="W34" i="36" s="1"/>
  <c r="R34" i="36"/>
  <c r="R17" i="36"/>
  <c r="T34" i="36"/>
  <c r="V21" i="36"/>
  <c r="T21" i="36"/>
  <c r="M21" i="36"/>
  <c r="Y21" i="36" s="1"/>
  <c r="X34" i="36"/>
  <c r="X25" i="36"/>
  <c r="X29" i="36"/>
  <c r="R29" i="36"/>
  <c r="V14" i="36"/>
  <c r="M24" i="36"/>
  <c r="Y24" i="36" s="1"/>
  <c r="M29" i="36"/>
  <c r="S29" i="36" s="1"/>
  <c r="X17" i="36"/>
  <c r="X13" i="36"/>
  <c r="V20" i="36"/>
  <c r="T14" i="36"/>
  <c r="M17" i="36"/>
  <c r="W17" i="36" s="1"/>
  <c r="M14" i="36"/>
  <c r="Y14" i="36" s="1"/>
  <c r="V24" i="36"/>
  <c r="R13" i="36"/>
  <c r="T12" i="36"/>
  <c r="X14" i="36"/>
  <c r="V29" i="36"/>
  <c r="V9" i="36"/>
  <c r="X12" i="36"/>
  <c r="W13" i="36"/>
  <c r="V12" i="36"/>
  <c r="X10" i="36"/>
  <c r="U13" i="36"/>
  <c r="R16" i="36"/>
  <c r="S16" i="36"/>
  <c r="S9" i="36"/>
  <c r="Y13" i="36"/>
  <c r="V17" i="36"/>
  <c r="V13" i="36"/>
  <c r="W9" i="36"/>
  <c r="R11" i="36"/>
  <c r="T13" i="36"/>
  <c r="T11" i="36"/>
  <c r="M10" i="36"/>
  <c r="Y10" i="36" s="1"/>
  <c r="T16" i="36"/>
  <c r="R9" i="36"/>
  <c r="X9" i="36"/>
  <c r="X11" i="36"/>
  <c r="R10" i="36"/>
  <c r="V16" i="36"/>
  <c r="V11" i="36"/>
  <c r="T9" i="36"/>
  <c r="T20" i="36"/>
  <c r="R20" i="36"/>
  <c r="M20" i="36"/>
  <c r="S20" i="36" s="1"/>
  <c r="R15" i="36"/>
  <c r="V15" i="36"/>
  <c r="T15" i="36"/>
  <c r="W16" i="36"/>
  <c r="M15" i="36"/>
  <c r="Y15" i="36" s="1"/>
  <c r="U16" i="36"/>
  <c r="W25" i="36"/>
  <c r="S25" i="36"/>
  <c r="M35" i="36"/>
  <c r="X35" i="36"/>
  <c r="T35" i="36"/>
  <c r="V35" i="36"/>
  <c r="R35" i="36"/>
  <c r="X23" i="36"/>
  <c r="T23" i="36"/>
  <c r="R23" i="36"/>
  <c r="V23" i="36"/>
  <c r="M23" i="36"/>
  <c r="Y34" i="36"/>
  <c r="U34" i="36"/>
  <c r="W11" i="36"/>
  <c r="S11" i="36"/>
  <c r="Y11" i="36"/>
  <c r="U11" i="36"/>
  <c r="L47" i="36"/>
  <c r="Y25" i="36" l="1"/>
  <c r="U12" i="36"/>
  <c r="E16" i="3"/>
  <c r="D78" i="3"/>
  <c r="H78" i="3" s="1"/>
  <c r="E79" i="3"/>
  <c r="W47" i="38"/>
  <c r="E97" i="3"/>
  <c r="E98" i="3"/>
  <c r="D96" i="3"/>
  <c r="H96" i="3" s="1"/>
  <c r="E35" i="3"/>
  <c r="E36" i="3"/>
  <c r="D34" i="3"/>
  <c r="Y47" i="38"/>
  <c r="S47" i="38"/>
  <c r="W12" i="36"/>
  <c r="Y12" i="36"/>
  <c r="U47" i="38"/>
  <c r="U47" i="37"/>
  <c r="W47" i="37"/>
  <c r="S47" i="37"/>
  <c r="Y47" i="37"/>
  <c r="S34" i="36"/>
  <c r="S21" i="36"/>
  <c r="W21" i="36"/>
  <c r="Y29" i="36"/>
  <c r="S24" i="36"/>
  <c r="U21" i="36"/>
  <c r="U24" i="36"/>
  <c r="W10" i="36"/>
  <c r="U29" i="36"/>
  <c r="W29" i="36"/>
  <c r="W24" i="36"/>
  <c r="U17" i="36"/>
  <c r="S14" i="36"/>
  <c r="T47" i="36"/>
  <c r="S17" i="36"/>
  <c r="W14" i="36"/>
  <c r="Y17" i="36"/>
  <c r="U14" i="36"/>
  <c r="S10" i="36"/>
  <c r="U10" i="36"/>
  <c r="X47" i="36"/>
  <c r="Y20" i="36"/>
  <c r="W20" i="36"/>
  <c r="U20" i="36"/>
  <c r="R47" i="36"/>
  <c r="V47" i="36"/>
  <c r="W15" i="36"/>
  <c r="S15" i="36"/>
  <c r="U15" i="36"/>
  <c r="U23" i="36"/>
  <c r="W23" i="36"/>
  <c r="Y23" i="36"/>
  <c r="S23" i="36"/>
  <c r="M47" i="36"/>
  <c r="Y35" i="36"/>
  <c r="U35" i="36"/>
  <c r="W35" i="36"/>
  <c r="S35" i="36"/>
  <c r="E78" i="3" l="1"/>
  <c r="E96" i="3"/>
  <c r="E34" i="3"/>
  <c r="Y47" i="36"/>
  <c r="S47" i="36"/>
  <c r="W47" i="36"/>
  <c r="U47" i="36"/>
  <c r="K30" i="13" l="1"/>
  <c r="K31" i="13"/>
  <c r="K32" i="13"/>
  <c r="K33" i="13"/>
  <c r="K34" i="13"/>
  <c r="K35" i="13"/>
  <c r="O46" i="12" l="1"/>
  <c r="O46" i="13"/>
  <c r="O45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6" i="13"/>
  <c r="O45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6" i="12"/>
  <c r="P45" i="11"/>
  <c r="O4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6" i="11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6" i="10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6" i="9"/>
  <c r="Q45" i="9"/>
  <c r="Q45" i="8"/>
  <c r="P45" i="8"/>
  <c r="O45" i="8"/>
  <c r="N45" i="8"/>
  <c r="O44" i="8"/>
  <c r="P44" i="8"/>
  <c r="Q44" i="8"/>
  <c r="Q45" i="11"/>
  <c r="Q4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6" i="11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6" i="10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6" i="9"/>
  <c r="B24" i="2" l="1"/>
  <c r="B23" i="2"/>
  <c r="B11" i="2"/>
  <c r="B10" i="2"/>
  <c r="B12" i="2" l="1"/>
  <c r="C19" i="3"/>
  <c r="N45" i="13"/>
  <c r="N46" i="13"/>
  <c r="N45" i="12"/>
  <c r="N46" i="12"/>
  <c r="N45" i="11"/>
  <c r="N46" i="11"/>
  <c r="N45" i="10"/>
  <c r="N46" i="10"/>
  <c r="N45" i="9"/>
  <c r="N46" i="9"/>
  <c r="N46" i="8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M46" i="13"/>
  <c r="K46" i="13"/>
  <c r="M46" i="12"/>
  <c r="K46" i="12"/>
  <c r="P46" i="11"/>
  <c r="O46" i="11"/>
  <c r="M46" i="11"/>
  <c r="K46" i="11"/>
  <c r="Q46" i="10"/>
  <c r="P46" i="10"/>
  <c r="O46" i="10"/>
  <c r="M46" i="10"/>
  <c r="K46" i="10"/>
  <c r="Q46" i="9"/>
  <c r="M46" i="9"/>
  <c r="K46" i="9"/>
  <c r="Q46" i="8"/>
  <c r="P46" i="8"/>
  <c r="O46" i="8"/>
  <c r="M46" i="8"/>
  <c r="K46" i="8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N45" i="7"/>
  <c r="O45" i="7"/>
  <c r="P45" i="7"/>
  <c r="Q45" i="7"/>
  <c r="N46" i="7"/>
  <c r="O46" i="7"/>
  <c r="P46" i="7"/>
  <c r="Q46" i="7"/>
  <c r="M45" i="7"/>
  <c r="M46" i="7"/>
  <c r="K6" i="8" l="1"/>
  <c r="A89" i="3" l="1"/>
  <c r="Q7" i="8" l="1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6" i="8"/>
  <c r="O42" i="8"/>
  <c r="O43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6" i="8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6" i="7"/>
  <c r="P39" i="7"/>
  <c r="P40" i="7"/>
  <c r="P41" i="7"/>
  <c r="P42" i="7"/>
  <c r="P43" i="7"/>
  <c r="P44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6" i="7"/>
  <c r="O44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6" i="7"/>
  <c r="L33" i="13" l="1"/>
  <c r="K7" i="13"/>
  <c r="K8" i="13"/>
  <c r="L8" i="13" s="1"/>
  <c r="M8" i="13" s="1"/>
  <c r="K9" i="13"/>
  <c r="L9" i="13" s="1"/>
  <c r="K10" i="13"/>
  <c r="L10" i="13" s="1"/>
  <c r="K11" i="13"/>
  <c r="L11" i="13" s="1"/>
  <c r="M11" i="13" s="1"/>
  <c r="Y11" i="13" s="1"/>
  <c r="K12" i="13"/>
  <c r="L12" i="13" s="1"/>
  <c r="M12" i="13" s="1"/>
  <c r="Y12" i="13" s="1"/>
  <c r="K13" i="13"/>
  <c r="L13" i="13" s="1"/>
  <c r="K14" i="13"/>
  <c r="L14" i="13" s="1"/>
  <c r="K15" i="13"/>
  <c r="L15" i="13" s="1"/>
  <c r="K16" i="13"/>
  <c r="L16" i="13" s="1"/>
  <c r="M16" i="13" s="1"/>
  <c r="K17" i="13"/>
  <c r="L17" i="13" s="1"/>
  <c r="M17" i="13" s="1"/>
  <c r="K18" i="13"/>
  <c r="L18" i="13" s="1"/>
  <c r="T18" i="13" s="1"/>
  <c r="K19" i="13"/>
  <c r="L19" i="13" s="1"/>
  <c r="K20" i="13"/>
  <c r="L20" i="13" s="1"/>
  <c r="M20" i="13" s="1"/>
  <c r="K21" i="13"/>
  <c r="L21" i="13" s="1"/>
  <c r="M21" i="13" s="1"/>
  <c r="K22" i="13"/>
  <c r="L22" i="13" s="1"/>
  <c r="M22" i="13" s="1"/>
  <c r="K23" i="13"/>
  <c r="L23" i="13" s="1"/>
  <c r="M23" i="13" s="1"/>
  <c r="K24" i="13"/>
  <c r="L24" i="13" s="1"/>
  <c r="M24" i="13" s="1"/>
  <c r="K25" i="13"/>
  <c r="L25" i="13" s="1"/>
  <c r="M25" i="13" s="1"/>
  <c r="K26" i="13"/>
  <c r="L26" i="13" s="1"/>
  <c r="R26" i="13" s="1"/>
  <c r="K27" i="13"/>
  <c r="L27" i="13" s="1"/>
  <c r="K28" i="13"/>
  <c r="L28" i="13" s="1"/>
  <c r="M28" i="13" s="1"/>
  <c r="K29" i="13"/>
  <c r="L29" i="13" s="1"/>
  <c r="M29" i="13" s="1"/>
  <c r="L30" i="13"/>
  <c r="L31" i="13"/>
  <c r="L32" i="13"/>
  <c r="K7" i="12"/>
  <c r="L7" i="12" s="1"/>
  <c r="K8" i="12"/>
  <c r="L8" i="12" s="1"/>
  <c r="K9" i="12"/>
  <c r="L9" i="12" s="1"/>
  <c r="M9" i="12" s="1"/>
  <c r="K10" i="12"/>
  <c r="L10" i="12" s="1"/>
  <c r="M10" i="12" s="1"/>
  <c r="K11" i="12"/>
  <c r="K12" i="12"/>
  <c r="L12" i="12" s="1"/>
  <c r="K13" i="12"/>
  <c r="L13" i="12" s="1"/>
  <c r="M13" i="12" s="1"/>
  <c r="U13" i="12" s="1"/>
  <c r="K14" i="12"/>
  <c r="L14" i="12" s="1"/>
  <c r="K15" i="12"/>
  <c r="K16" i="12"/>
  <c r="L16" i="12" s="1"/>
  <c r="M16" i="12" s="1"/>
  <c r="K17" i="12"/>
  <c r="L17" i="12" s="1"/>
  <c r="M17" i="12" s="1"/>
  <c r="U17" i="12" s="1"/>
  <c r="K18" i="12"/>
  <c r="L18" i="12" s="1"/>
  <c r="M18" i="12" s="1"/>
  <c r="K19" i="12"/>
  <c r="L19" i="12" s="1"/>
  <c r="M19" i="12" s="1"/>
  <c r="K20" i="12"/>
  <c r="L20" i="12" s="1"/>
  <c r="K21" i="12"/>
  <c r="L21" i="12" s="1"/>
  <c r="M21" i="12" s="1"/>
  <c r="K22" i="12"/>
  <c r="L22" i="12" s="1"/>
  <c r="M22" i="12" s="1"/>
  <c r="W22" i="12" s="1"/>
  <c r="K23" i="12"/>
  <c r="L23" i="12" s="1"/>
  <c r="M23" i="12" s="1"/>
  <c r="Y23" i="12" s="1"/>
  <c r="K24" i="12"/>
  <c r="L24" i="12" s="1"/>
  <c r="K25" i="12"/>
  <c r="L25" i="12" s="1"/>
  <c r="M25" i="12" s="1"/>
  <c r="K26" i="12"/>
  <c r="L26" i="12" s="1"/>
  <c r="M26" i="12" s="1"/>
  <c r="K27" i="12"/>
  <c r="L27" i="12" s="1"/>
  <c r="M27" i="12" s="1"/>
  <c r="K28" i="12"/>
  <c r="L28" i="12" s="1"/>
  <c r="X28" i="12" s="1"/>
  <c r="K29" i="12"/>
  <c r="L29" i="12" s="1"/>
  <c r="R29" i="12" s="1"/>
  <c r="K30" i="12"/>
  <c r="L30" i="12" s="1"/>
  <c r="M30" i="12" s="1"/>
  <c r="S30" i="12" s="1"/>
  <c r="K31" i="12"/>
  <c r="L31" i="12" s="1"/>
  <c r="K32" i="12"/>
  <c r="L32" i="12" s="1"/>
  <c r="K33" i="12"/>
  <c r="L33" i="12" s="1"/>
  <c r="T33" i="12" s="1"/>
  <c r="K34" i="12"/>
  <c r="L34" i="12" s="1"/>
  <c r="X34" i="12" s="1"/>
  <c r="K35" i="12"/>
  <c r="L35" i="12" s="1"/>
  <c r="K7" i="11"/>
  <c r="L7" i="11" s="1"/>
  <c r="K8" i="11"/>
  <c r="L8" i="11" s="1"/>
  <c r="K9" i="11"/>
  <c r="K10" i="11"/>
  <c r="L10" i="11" s="1"/>
  <c r="M10" i="11" s="1"/>
  <c r="K11" i="11"/>
  <c r="L11" i="11" s="1"/>
  <c r="M11" i="11" s="1"/>
  <c r="K12" i="11"/>
  <c r="L12" i="11" s="1"/>
  <c r="M12" i="11" s="1"/>
  <c r="K13" i="11"/>
  <c r="L13" i="11" s="1"/>
  <c r="M13" i="11" s="1"/>
  <c r="K14" i="11"/>
  <c r="L14" i="11" s="1"/>
  <c r="K15" i="11"/>
  <c r="L15" i="11" s="1"/>
  <c r="M15" i="11" s="1"/>
  <c r="K16" i="11"/>
  <c r="L16" i="11" s="1"/>
  <c r="K17" i="11"/>
  <c r="L17" i="11" s="1"/>
  <c r="X17" i="11" s="1"/>
  <c r="K18" i="11"/>
  <c r="L18" i="11" s="1"/>
  <c r="K19" i="11"/>
  <c r="L19" i="11" s="1"/>
  <c r="K20" i="11"/>
  <c r="L20" i="11" s="1"/>
  <c r="K21" i="11"/>
  <c r="L21" i="11" s="1"/>
  <c r="M21" i="11" s="1"/>
  <c r="K22" i="11"/>
  <c r="L22" i="11" s="1"/>
  <c r="K23" i="11"/>
  <c r="L23" i="11" s="1"/>
  <c r="K24" i="11"/>
  <c r="L24" i="11" s="1"/>
  <c r="K25" i="11"/>
  <c r="L25" i="11" s="1"/>
  <c r="T25" i="11" s="1"/>
  <c r="K26" i="11"/>
  <c r="L26" i="11" s="1"/>
  <c r="R26" i="11" s="1"/>
  <c r="K27" i="11"/>
  <c r="L27" i="11" s="1"/>
  <c r="R27" i="11" s="1"/>
  <c r="K28" i="11"/>
  <c r="L28" i="11" s="1"/>
  <c r="K29" i="11"/>
  <c r="L29" i="11" s="1"/>
  <c r="R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X35" i="11" s="1"/>
  <c r="K36" i="11"/>
  <c r="L36" i="11" s="1"/>
  <c r="K37" i="11"/>
  <c r="L37" i="11" s="1"/>
  <c r="K38" i="11"/>
  <c r="L38" i="11" s="1"/>
  <c r="K7" i="10"/>
  <c r="L7" i="10" s="1"/>
  <c r="K8" i="10"/>
  <c r="L8" i="10" s="1"/>
  <c r="K9" i="10"/>
  <c r="L9" i="10" s="1"/>
  <c r="K10" i="10"/>
  <c r="L10" i="10" s="1"/>
  <c r="K11" i="10"/>
  <c r="L11" i="10" s="1"/>
  <c r="M11" i="10" s="1"/>
  <c r="K12" i="10"/>
  <c r="L12" i="10" s="1"/>
  <c r="M12" i="10" s="1"/>
  <c r="K13" i="10"/>
  <c r="L13" i="10" s="1"/>
  <c r="M13" i="10" s="1"/>
  <c r="Y13" i="10" s="1"/>
  <c r="K14" i="10"/>
  <c r="L14" i="10" s="1"/>
  <c r="M14" i="10" s="1"/>
  <c r="Y14" i="10" s="1"/>
  <c r="K15" i="10"/>
  <c r="L15" i="10" s="1"/>
  <c r="M15" i="10" s="1"/>
  <c r="K16" i="10"/>
  <c r="L16" i="10" s="1"/>
  <c r="M16" i="10" s="1"/>
  <c r="K17" i="10"/>
  <c r="L17" i="10" s="1"/>
  <c r="M17" i="10" s="1"/>
  <c r="Y17" i="10" s="1"/>
  <c r="K18" i="10"/>
  <c r="L18" i="10" s="1"/>
  <c r="T18" i="10" s="1"/>
  <c r="K19" i="10"/>
  <c r="L19" i="10" s="1"/>
  <c r="K20" i="10"/>
  <c r="L20" i="10" s="1"/>
  <c r="T20" i="10" s="1"/>
  <c r="K21" i="10"/>
  <c r="L21" i="10" s="1"/>
  <c r="K22" i="10"/>
  <c r="L22" i="10" s="1"/>
  <c r="R22" i="10" s="1"/>
  <c r="K23" i="10"/>
  <c r="L23" i="10" s="1"/>
  <c r="K24" i="10"/>
  <c r="L24" i="10" s="1"/>
  <c r="K25" i="10"/>
  <c r="L25" i="10" s="1"/>
  <c r="X25" i="10" s="1"/>
  <c r="K26" i="10"/>
  <c r="L26" i="10" s="1"/>
  <c r="K27" i="10"/>
  <c r="L27" i="10" s="1"/>
  <c r="K28" i="10"/>
  <c r="L28" i="10" s="1"/>
  <c r="V28" i="10" s="1"/>
  <c r="K29" i="10"/>
  <c r="L29" i="10" s="1"/>
  <c r="K30" i="10"/>
  <c r="L30" i="10" s="1"/>
  <c r="K31" i="10"/>
  <c r="L31" i="10" s="1"/>
  <c r="K32" i="10"/>
  <c r="L32" i="10" s="1"/>
  <c r="T32" i="10" s="1"/>
  <c r="K33" i="10"/>
  <c r="L33" i="10" s="1"/>
  <c r="K34" i="10"/>
  <c r="L34" i="10" s="1"/>
  <c r="K35" i="10"/>
  <c r="L35" i="10" s="1"/>
  <c r="K36" i="10"/>
  <c r="L36" i="10" s="1"/>
  <c r="K37" i="10"/>
  <c r="L37" i="10" s="1"/>
  <c r="K7" i="9"/>
  <c r="L7" i="9" s="1"/>
  <c r="K8" i="9"/>
  <c r="L8" i="9" s="1"/>
  <c r="K9" i="9"/>
  <c r="L9" i="9" s="1"/>
  <c r="K10" i="9"/>
  <c r="L10" i="9" s="1"/>
  <c r="M10" i="9" s="1"/>
  <c r="K11" i="9"/>
  <c r="L11" i="9" s="1"/>
  <c r="M11" i="9" s="1"/>
  <c r="K12" i="9"/>
  <c r="L12" i="9" s="1"/>
  <c r="K13" i="9"/>
  <c r="L13" i="9" s="1"/>
  <c r="K14" i="9"/>
  <c r="L14" i="9" s="1"/>
  <c r="M14" i="9" s="1"/>
  <c r="K15" i="9"/>
  <c r="L15" i="9" s="1"/>
  <c r="M15" i="9" s="1"/>
  <c r="K16" i="9"/>
  <c r="L16" i="9" s="1"/>
  <c r="M16" i="9" s="1"/>
  <c r="L17" i="9"/>
  <c r="K18" i="9"/>
  <c r="L18" i="9" s="1"/>
  <c r="M18" i="9" s="1"/>
  <c r="Y18" i="9" s="1"/>
  <c r="K19" i="9"/>
  <c r="L19" i="9" s="1"/>
  <c r="M19" i="9" s="1"/>
  <c r="K20" i="9"/>
  <c r="L20" i="9" s="1"/>
  <c r="K21" i="9"/>
  <c r="L21" i="9" s="1"/>
  <c r="M21" i="9" s="1"/>
  <c r="K22" i="9"/>
  <c r="L22" i="9" s="1"/>
  <c r="K23" i="9"/>
  <c r="L23" i="9" s="1"/>
  <c r="K24" i="9"/>
  <c r="L24" i="9" s="1"/>
  <c r="X24" i="9" s="1"/>
  <c r="K25" i="9"/>
  <c r="L25" i="9" s="1"/>
  <c r="T25" i="9" s="1"/>
  <c r="K26" i="9"/>
  <c r="L26" i="9" s="1"/>
  <c r="T26" i="9" s="1"/>
  <c r="L23" i="8"/>
  <c r="T23" i="8" s="1"/>
  <c r="L24" i="8"/>
  <c r="M24" i="8" s="1"/>
  <c r="L25" i="8"/>
  <c r="M25" i="8" s="1"/>
  <c r="L26" i="8"/>
  <c r="M26" i="8" s="1"/>
  <c r="W26" i="8" s="1"/>
  <c r="L27" i="8"/>
  <c r="M27" i="8" s="1"/>
  <c r="S27" i="8" s="1"/>
  <c r="K22" i="7"/>
  <c r="L22" i="7" s="1"/>
  <c r="K23" i="7"/>
  <c r="L23" i="7" s="1"/>
  <c r="X23" i="7" s="1"/>
  <c r="K24" i="7"/>
  <c r="L24" i="7" s="1"/>
  <c r="K25" i="7"/>
  <c r="L25" i="7" s="1"/>
  <c r="T25" i="7" s="1"/>
  <c r="K26" i="7"/>
  <c r="L26" i="7" s="1"/>
  <c r="T26" i="7" s="1"/>
  <c r="K27" i="7"/>
  <c r="L27" i="7" s="1"/>
  <c r="T27" i="7" s="1"/>
  <c r="C100" i="3"/>
  <c r="C81" i="3"/>
  <c r="C63" i="3"/>
  <c r="B57" i="3"/>
  <c r="A27" i="3"/>
  <c r="A28" i="3"/>
  <c r="A2" i="2"/>
  <c r="H3" i="2"/>
  <c r="A5" i="2"/>
  <c r="A30" i="2" s="1"/>
  <c r="A63" i="2"/>
  <c r="A25" i="2"/>
  <c r="A26" i="2"/>
  <c r="A27" i="2"/>
  <c r="A39" i="2"/>
  <c r="A40" i="2"/>
  <c r="A41" i="2"/>
  <c r="A46" i="2"/>
  <c r="A47" i="2"/>
  <c r="A53" i="2"/>
  <c r="A54" i="2"/>
  <c r="A55" i="2"/>
  <c r="A65" i="2"/>
  <c r="A66" i="2"/>
  <c r="A67" i="2"/>
  <c r="K6" i="7"/>
  <c r="L6" i="7" s="1"/>
  <c r="M6" i="7"/>
  <c r="N6" i="7"/>
  <c r="K7" i="7"/>
  <c r="L7" i="7" s="1"/>
  <c r="N7" i="7"/>
  <c r="K8" i="7"/>
  <c r="L8" i="7" s="1"/>
  <c r="N8" i="7"/>
  <c r="K9" i="7"/>
  <c r="L9" i="7" s="1"/>
  <c r="V9" i="7" s="1"/>
  <c r="N9" i="7"/>
  <c r="K10" i="7"/>
  <c r="L10" i="7" s="1"/>
  <c r="M10" i="7" s="1"/>
  <c r="U10" i="7" s="1"/>
  <c r="N10" i="7"/>
  <c r="K11" i="7"/>
  <c r="L11" i="7" s="1"/>
  <c r="N11" i="7"/>
  <c r="K12" i="7"/>
  <c r="L12" i="7" s="1"/>
  <c r="V12" i="7" s="1"/>
  <c r="N12" i="7"/>
  <c r="K13" i="7"/>
  <c r="L13" i="7" s="1"/>
  <c r="X13" i="7" s="1"/>
  <c r="N13" i="7"/>
  <c r="K14" i="7"/>
  <c r="L14" i="7" s="1"/>
  <c r="T14" i="7" s="1"/>
  <c r="N14" i="7"/>
  <c r="K15" i="7"/>
  <c r="L15" i="7" s="1"/>
  <c r="M15" i="7" s="1"/>
  <c r="W15" i="7" s="1"/>
  <c r="N15" i="7"/>
  <c r="K16" i="7"/>
  <c r="L16" i="7" s="1"/>
  <c r="M16" i="7" s="1"/>
  <c r="U16" i="7" s="1"/>
  <c r="N16" i="7"/>
  <c r="K17" i="7"/>
  <c r="L17" i="7" s="1"/>
  <c r="T17" i="7" s="1"/>
  <c r="N17" i="7"/>
  <c r="K18" i="7"/>
  <c r="L18" i="7" s="1"/>
  <c r="M18" i="7" s="1"/>
  <c r="Y18" i="7" s="1"/>
  <c r="N18" i="7"/>
  <c r="K19" i="7"/>
  <c r="L19" i="7" s="1"/>
  <c r="N19" i="7"/>
  <c r="K20" i="7"/>
  <c r="L20" i="7" s="1"/>
  <c r="R20" i="7" s="1"/>
  <c r="N20" i="7"/>
  <c r="K21" i="7"/>
  <c r="L21" i="7" s="1"/>
  <c r="M21" i="7" s="1"/>
  <c r="W21" i="7" s="1"/>
  <c r="N21" i="7"/>
  <c r="M22" i="7"/>
  <c r="N22" i="7"/>
  <c r="N23" i="7"/>
  <c r="M24" i="7"/>
  <c r="N24" i="7"/>
  <c r="N25" i="7"/>
  <c r="N26" i="7"/>
  <c r="N27" i="7"/>
  <c r="L28" i="7"/>
  <c r="R28" i="7" s="1"/>
  <c r="M28" i="7"/>
  <c r="N28" i="7"/>
  <c r="L29" i="7"/>
  <c r="T29" i="7" s="1"/>
  <c r="M29" i="7"/>
  <c r="Y29" i="7" s="1"/>
  <c r="N29" i="7"/>
  <c r="L30" i="7"/>
  <c r="R30" i="7" s="1"/>
  <c r="M30" i="7"/>
  <c r="U30" i="7" s="1"/>
  <c r="N30" i="7"/>
  <c r="L31" i="7"/>
  <c r="X31" i="7" s="1"/>
  <c r="M31" i="7"/>
  <c r="S31" i="7" s="1"/>
  <c r="N31" i="7"/>
  <c r="L32" i="7"/>
  <c r="T32" i="7" s="1"/>
  <c r="M32" i="7"/>
  <c r="Y32" i="7" s="1"/>
  <c r="N32" i="7"/>
  <c r="L33" i="7"/>
  <c r="X33" i="7" s="1"/>
  <c r="M33" i="7"/>
  <c r="U33" i="7" s="1"/>
  <c r="N33" i="7"/>
  <c r="L34" i="7"/>
  <c r="R34" i="7" s="1"/>
  <c r="M34" i="7"/>
  <c r="U34" i="7" s="1"/>
  <c r="N34" i="7"/>
  <c r="L35" i="7"/>
  <c r="R35" i="7" s="1"/>
  <c r="M35" i="7"/>
  <c r="W35" i="7" s="1"/>
  <c r="N35" i="7"/>
  <c r="L36" i="7"/>
  <c r="M36" i="7"/>
  <c r="U36" i="7" s="1"/>
  <c r="N36" i="7"/>
  <c r="L37" i="7"/>
  <c r="X37" i="7" s="1"/>
  <c r="M37" i="7"/>
  <c r="N37" i="7"/>
  <c r="L38" i="7"/>
  <c r="T38" i="7" s="1"/>
  <c r="M38" i="7"/>
  <c r="N38" i="7"/>
  <c r="L39" i="7"/>
  <c r="X39" i="7" s="1"/>
  <c r="M39" i="7"/>
  <c r="S39" i="7" s="1"/>
  <c r="N39" i="7"/>
  <c r="L40" i="7"/>
  <c r="T40" i="7" s="1"/>
  <c r="M40" i="7"/>
  <c r="S40" i="7" s="1"/>
  <c r="N40" i="7"/>
  <c r="L41" i="7"/>
  <c r="X41" i="7" s="1"/>
  <c r="M41" i="7"/>
  <c r="Y41" i="7" s="1"/>
  <c r="N41" i="7"/>
  <c r="L42" i="7"/>
  <c r="R42" i="7" s="1"/>
  <c r="M42" i="7"/>
  <c r="N42" i="7"/>
  <c r="L43" i="7"/>
  <c r="R43" i="7" s="1"/>
  <c r="M43" i="7"/>
  <c r="Y43" i="7" s="1"/>
  <c r="N43" i="7"/>
  <c r="L44" i="7"/>
  <c r="V44" i="7" s="1"/>
  <c r="M44" i="7"/>
  <c r="U44" i="7" s="1"/>
  <c r="N44" i="7"/>
  <c r="L6" i="8"/>
  <c r="M6" i="8"/>
  <c r="N6" i="8"/>
  <c r="L7" i="8"/>
  <c r="M7" i="8" s="1"/>
  <c r="Y7" i="8" s="1"/>
  <c r="N7" i="8"/>
  <c r="L8" i="8"/>
  <c r="N8" i="8"/>
  <c r="L9" i="8"/>
  <c r="X9" i="8" s="1"/>
  <c r="N9" i="8"/>
  <c r="L10" i="8"/>
  <c r="M10" i="8" s="1"/>
  <c r="W10" i="8" s="1"/>
  <c r="N10" i="8"/>
  <c r="L11" i="8"/>
  <c r="M11" i="8" s="1"/>
  <c r="Y11" i="8" s="1"/>
  <c r="N11" i="8"/>
  <c r="L12" i="8"/>
  <c r="M12" i="8" s="1"/>
  <c r="Y12" i="8" s="1"/>
  <c r="N12" i="8"/>
  <c r="L13" i="8"/>
  <c r="T13" i="8" s="1"/>
  <c r="N13" i="8"/>
  <c r="L14" i="8"/>
  <c r="N14" i="8"/>
  <c r="L15" i="8"/>
  <c r="M15" i="8" s="1"/>
  <c r="W15" i="8" s="1"/>
  <c r="N15" i="8"/>
  <c r="L16" i="8"/>
  <c r="M16" i="8" s="1"/>
  <c r="W16" i="8" s="1"/>
  <c r="N16" i="8"/>
  <c r="L17" i="8"/>
  <c r="M17" i="8" s="1"/>
  <c r="Y17" i="8" s="1"/>
  <c r="N17" i="8"/>
  <c r="L18" i="8"/>
  <c r="T18" i="8" s="1"/>
  <c r="N18" i="8"/>
  <c r="L19" i="8"/>
  <c r="M19" i="8" s="1"/>
  <c r="N19" i="8"/>
  <c r="L20" i="8"/>
  <c r="N20" i="8"/>
  <c r="L21" i="8"/>
  <c r="M21" i="8" s="1"/>
  <c r="N21" i="8"/>
  <c r="L22" i="8"/>
  <c r="M22" i="8" s="1"/>
  <c r="N22" i="8"/>
  <c r="N23" i="8"/>
  <c r="N24" i="8"/>
  <c r="N25" i="8"/>
  <c r="N26" i="8"/>
  <c r="N27" i="8"/>
  <c r="L28" i="8"/>
  <c r="M28" i="8" s="1"/>
  <c r="Y28" i="8" s="1"/>
  <c r="N28" i="8"/>
  <c r="L29" i="8"/>
  <c r="V29" i="8" s="1"/>
  <c r="M29" i="8"/>
  <c r="N29" i="8"/>
  <c r="L30" i="8"/>
  <c r="X30" i="8" s="1"/>
  <c r="M30" i="8"/>
  <c r="U30" i="8" s="1"/>
  <c r="N30" i="8"/>
  <c r="L31" i="8"/>
  <c r="T31" i="8" s="1"/>
  <c r="M31" i="8"/>
  <c r="U31" i="8" s="1"/>
  <c r="N31" i="8"/>
  <c r="L32" i="8"/>
  <c r="R32" i="8" s="1"/>
  <c r="M32" i="8"/>
  <c r="S32" i="8" s="1"/>
  <c r="N32" i="8"/>
  <c r="L33" i="8"/>
  <c r="V33" i="8" s="1"/>
  <c r="M33" i="8"/>
  <c r="S33" i="8" s="1"/>
  <c r="N33" i="8"/>
  <c r="L34" i="8"/>
  <c r="T34" i="8" s="1"/>
  <c r="M34" i="8"/>
  <c r="U34" i="8" s="1"/>
  <c r="N34" i="8"/>
  <c r="L35" i="8"/>
  <c r="X35" i="8" s="1"/>
  <c r="M35" i="8"/>
  <c r="S35" i="8" s="1"/>
  <c r="N35" i="8"/>
  <c r="L36" i="8"/>
  <c r="M36" i="8"/>
  <c r="Y36" i="8" s="1"/>
  <c r="N36" i="8"/>
  <c r="L37" i="8"/>
  <c r="R37" i="8" s="1"/>
  <c r="M37" i="8"/>
  <c r="S37" i="8" s="1"/>
  <c r="N37" i="8"/>
  <c r="L38" i="8"/>
  <c r="T38" i="8" s="1"/>
  <c r="M38" i="8"/>
  <c r="Y38" i="8" s="1"/>
  <c r="N38" i="8"/>
  <c r="L39" i="8"/>
  <c r="X39" i="8" s="1"/>
  <c r="M39" i="8"/>
  <c r="N39" i="8"/>
  <c r="L40" i="8"/>
  <c r="M40" i="8"/>
  <c r="W40" i="8" s="1"/>
  <c r="N40" i="8"/>
  <c r="L41" i="8"/>
  <c r="X41" i="8" s="1"/>
  <c r="M41" i="8"/>
  <c r="S41" i="8" s="1"/>
  <c r="N41" i="8"/>
  <c r="L42" i="8"/>
  <c r="M42" i="8"/>
  <c r="W42" i="8" s="1"/>
  <c r="N42" i="8"/>
  <c r="L43" i="8"/>
  <c r="T43" i="8" s="1"/>
  <c r="M43" i="8"/>
  <c r="S43" i="8" s="1"/>
  <c r="N43" i="8"/>
  <c r="L44" i="8"/>
  <c r="R44" i="8" s="1"/>
  <c r="M44" i="8"/>
  <c r="Y44" i="8" s="1"/>
  <c r="N44" i="8"/>
  <c r="K6" i="9"/>
  <c r="L6" i="9" s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M26" i="9"/>
  <c r="W26" i="9" s="1"/>
  <c r="N26" i="9"/>
  <c r="L27" i="9"/>
  <c r="X27" i="9" s="1"/>
  <c r="M27" i="9"/>
  <c r="N27" i="9"/>
  <c r="L28" i="9"/>
  <c r="X28" i="9" s="1"/>
  <c r="M28" i="9"/>
  <c r="Y28" i="9" s="1"/>
  <c r="N28" i="9"/>
  <c r="L29" i="9"/>
  <c r="V29" i="9" s="1"/>
  <c r="M29" i="9"/>
  <c r="W29" i="9" s="1"/>
  <c r="N29" i="9"/>
  <c r="L30" i="9"/>
  <c r="T30" i="9" s="1"/>
  <c r="M30" i="9"/>
  <c r="S30" i="9" s="1"/>
  <c r="N30" i="9"/>
  <c r="L31" i="9"/>
  <c r="M31" i="9"/>
  <c r="W31" i="9" s="1"/>
  <c r="N31" i="9"/>
  <c r="L32" i="9"/>
  <c r="V32" i="9" s="1"/>
  <c r="M32" i="9"/>
  <c r="S32" i="9" s="1"/>
  <c r="N32" i="9"/>
  <c r="L33" i="9"/>
  <c r="V33" i="9" s="1"/>
  <c r="M33" i="9"/>
  <c r="N33" i="9"/>
  <c r="L34" i="9"/>
  <c r="T34" i="9" s="1"/>
  <c r="M34" i="9"/>
  <c r="S34" i="9" s="1"/>
  <c r="N34" i="9"/>
  <c r="L35" i="9"/>
  <c r="X35" i="9" s="1"/>
  <c r="M35" i="9"/>
  <c r="W35" i="9" s="1"/>
  <c r="N35" i="9"/>
  <c r="L36" i="9"/>
  <c r="V36" i="9" s="1"/>
  <c r="M36" i="9"/>
  <c r="N36" i="9"/>
  <c r="L37" i="9"/>
  <c r="M37" i="9"/>
  <c r="S37" i="9" s="1"/>
  <c r="N37" i="9"/>
  <c r="L38" i="9"/>
  <c r="T38" i="9" s="1"/>
  <c r="M38" i="9"/>
  <c r="U38" i="9" s="1"/>
  <c r="N38" i="9"/>
  <c r="L39" i="9"/>
  <c r="X39" i="9" s="1"/>
  <c r="M39" i="9"/>
  <c r="U39" i="9" s="1"/>
  <c r="N39" i="9"/>
  <c r="L40" i="9"/>
  <c r="M40" i="9"/>
  <c r="Y40" i="9" s="1"/>
  <c r="N40" i="9"/>
  <c r="L41" i="9"/>
  <c r="R41" i="9" s="1"/>
  <c r="M41" i="9"/>
  <c r="N41" i="9"/>
  <c r="L42" i="9"/>
  <c r="X42" i="9" s="1"/>
  <c r="M42" i="9"/>
  <c r="W42" i="9" s="1"/>
  <c r="N42" i="9"/>
  <c r="L43" i="9"/>
  <c r="R43" i="9" s="1"/>
  <c r="M43" i="9"/>
  <c r="U43" i="9" s="1"/>
  <c r="N43" i="9"/>
  <c r="L44" i="9"/>
  <c r="M44" i="9"/>
  <c r="W44" i="9" s="1"/>
  <c r="N44" i="9"/>
  <c r="K6" i="10"/>
  <c r="L6" i="10" s="1"/>
  <c r="M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M22" i="10"/>
  <c r="S22" i="10" s="1"/>
  <c r="N22" i="10"/>
  <c r="N23" i="10"/>
  <c r="N24" i="10"/>
  <c r="M25" i="10"/>
  <c r="N25" i="10"/>
  <c r="M26" i="10"/>
  <c r="S26" i="10" s="1"/>
  <c r="N26" i="10"/>
  <c r="M27" i="10"/>
  <c r="N27" i="10"/>
  <c r="M28" i="10"/>
  <c r="N28" i="10"/>
  <c r="M29" i="10"/>
  <c r="S29" i="10" s="1"/>
  <c r="N29" i="10"/>
  <c r="M30" i="10"/>
  <c r="Y30" i="10" s="1"/>
  <c r="N30" i="10"/>
  <c r="M31" i="10"/>
  <c r="N31" i="10"/>
  <c r="M32" i="10"/>
  <c r="Y32" i="10" s="1"/>
  <c r="N32" i="10"/>
  <c r="M33" i="10"/>
  <c r="U33" i="10" s="1"/>
  <c r="N33" i="10"/>
  <c r="M34" i="10"/>
  <c r="N34" i="10"/>
  <c r="M35" i="10"/>
  <c r="N35" i="10"/>
  <c r="M36" i="10"/>
  <c r="N36" i="10"/>
  <c r="M37" i="10"/>
  <c r="S37" i="10" s="1"/>
  <c r="N37" i="10"/>
  <c r="L38" i="10"/>
  <c r="X38" i="10" s="1"/>
  <c r="M38" i="10"/>
  <c r="S38" i="10" s="1"/>
  <c r="N38" i="10"/>
  <c r="L39" i="10"/>
  <c r="R39" i="10" s="1"/>
  <c r="M39" i="10"/>
  <c r="Y39" i="10" s="1"/>
  <c r="N39" i="10"/>
  <c r="L40" i="10"/>
  <c r="R40" i="10" s="1"/>
  <c r="M40" i="10"/>
  <c r="U40" i="10" s="1"/>
  <c r="N40" i="10"/>
  <c r="L41" i="10"/>
  <c r="M41" i="10"/>
  <c r="Y41" i="10" s="1"/>
  <c r="N41" i="10"/>
  <c r="L42" i="10"/>
  <c r="T42" i="10" s="1"/>
  <c r="M42" i="10"/>
  <c r="Y42" i="10" s="1"/>
  <c r="N42" i="10"/>
  <c r="L43" i="10"/>
  <c r="M43" i="10"/>
  <c r="W43" i="10" s="1"/>
  <c r="N43" i="10"/>
  <c r="L44" i="10"/>
  <c r="V44" i="10" s="1"/>
  <c r="M44" i="10"/>
  <c r="N44" i="10"/>
  <c r="K6" i="11"/>
  <c r="L6" i="11" s="1"/>
  <c r="M6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M24" i="11"/>
  <c r="N24" i="11"/>
  <c r="M25" i="11"/>
  <c r="N25" i="11"/>
  <c r="M26" i="11"/>
  <c r="Y26" i="11" s="1"/>
  <c r="N26" i="11"/>
  <c r="M27" i="11"/>
  <c r="N27" i="11"/>
  <c r="M28" i="11"/>
  <c r="N28" i="11"/>
  <c r="M29" i="11"/>
  <c r="S29" i="11" s="1"/>
  <c r="N29" i="11"/>
  <c r="M30" i="11"/>
  <c r="S30" i="11" s="1"/>
  <c r="N30" i="11"/>
  <c r="M31" i="11"/>
  <c r="Y31" i="11" s="1"/>
  <c r="N31" i="11"/>
  <c r="M32" i="11"/>
  <c r="U32" i="11" s="1"/>
  <c r="N32" i="11"/>
  <c r="M33" i="11"/>
  <c r="N33" i="11"/>
  <c r="M34" i="11"/>
  <c r="W34" i="11" s="1"/>
  <c r="N34" i="11"/>
  <c r="M35" i="11"/>
  <c r="S35" i="11" s="1"/>
  <c r="N35" i="11"/>
  <c r="M36" i="11"/>
  <c r="N36" i="11"/>
  <c r="M37" i="11"/>
  <c r="W37" i="11" s="1"/>
  <c r="N37" i="11"/>
  <c r="M38" i="11"/>
  <c r="W38" i="11" s="1"/>
  <c r="N38" i="11"/>
  <c r="L39" i="11"/>
  <c r="V39" i="11" s="1"/>
  <c r="M39" i="11"/>
  <c r="N39" i="11"/>
  <c r="L40" i="11"/>
  <c r="M40" i="11"/>
  <c r="N40" i="11"/>
  <c r="L41" i="11"/>
  <c r="R41" i="11" s="1"/>
  <c r="M41" i="11"/>
  <c r="N41" i="11"/>
  <c r="L42" i="11"/>
  <c r="M42" i="11"/>
  <c r="Y42" i="11" s="1"/>
  <c r="N42" i="11"/>
  <c r="L43" i="11"/>
  <c r="T43" i="11" s="1"/>
  <c r="M43" i="11"/>
  <c r="N43" i="11"/>
  <c r="L44" i="11"/>
  <c r="X44" i="11" s="1"/>
  <c r="M44" i="11"/>
  <c r="N44" i="11"/>
  <c r="K6" i="12"/>
  <c r="L6" i="12" s="1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M24" i="12"/>
  <c r="Y24" i="12" s="1"/>
  <c r="N24" i="12"/>
  <c r="N25" i="12"/>
  <c r="N26" i="12"/>
  <c r="N27" i="12"/>
  <c r="M28" i="12"/>
  <c r="Y28" i="12" s="1"/>
  <c r="N28" i="12"/>
  <c r="M29" i="12"/>
  <c r="N29" i="12"/>
  <c r="N30" i="12"/>
  <c r="M31" i="12"/>
  <c r="Y31" i="12" s="1"/>
  <c r="N31" i="12"/>
  <c r="M32" i="12"/>
  <c r="N32" i="12"/>
  <c r="M33" i="12"/>
  <c r="Y33" i="12" s="1"/>
  <c r="N33" i="12"/>
  <c r="M34" i="12"/>
  <c r="W34" i="12" s="1"/>
  <c r="N34" i="12"/>
  <c r="M35" i="12"/>
  <c r="N35" i="12"/>
  <c r="L36" i="12"/>
  <c r="R36" i="12" s="1"/>
  <c r="M36" i="12"/>
  <c r="N36" i="12"/>
  <c r="L37" i="12"/>
  <c r="V37" i="12" s="1"/>
  <c r="M37" i="12"/>
  <c r="S37" i="12" s="1"/>
  <c r="N37" i="12"/>
  <c r="L38" i="12"/>
  <c r="V38" i="12" s="1"/>
  <c r="M38" i="12"/>
  <c r="U38" i="12" s="1"/>
  <c r="N38" i="12"/>
  <c r="L39" i="12"/>
  <c r="R39" i="12" s="1"/>
  <c r="M39" i="12"/>
  <c r="S39" i="12" s="1"/>
  <c r="N39" i="12"/>
  <c r="L40" i="12"/>
  <c r="M40" i="12"/>
  <c r="N40" i="12"/>
  <c r="L41" i="12"/>
  <c r="R41" i="12" s="1"/>
  <c r="M41" i="12"/>
  <c r="S41" i="12" s="1"/>
  <c r="N41" i="12"/>
  <c r="L42" i="12"/>
  <c r="R42" i="12" s="1"/>
  <c r="M42" i="12"/>
  <c r="N42" i="12"/>
  <c r="L43" i="12"/>
  <c r="M43" i="12"/>
  <c r="Y43" i="12" s="1"/>
  <c r="N43" i="12"/>
  <c r="L44" i="12"/>
  <c r="T44" i="12" s="1"/>
  <c r="M44" i="12"/>
  <c r="N44" i="12"/>
  <c r="K6" i="13"/>
  <c r="L6" i="13" s="1"/>
  <c r="N6" i="13"/>
  <c r="L7" i="13"/>
  <c r="M7" i="13" s="1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M26" i="13"/>
  <c r="N26" i="13"/>
  <c r="M27" i="13"/>
  <c r="N27" i="13"/>
  <c r="N28" i="13"/>
  <c r="N29" i="13"/>
  <c r="M30" i="13"/>
  <c r="N30" i="13"/>
  <c r="M31" i="13"/>
  <c r="N31" i="13"/>
  <c r="M32" i="13"/>
  <c r="N32" i="13"/>
  <c r="N33" i="13"/>
  <c r="L34" i="13"/>
  <c r="N34" i="13"/>
  <c r="L35" i="13"/>
  <c r="N35" i="13"/>
  <c r="L36" i="13"/>
  <c r="M36" i="13"/>
  <c r="N36" i="13"/>
  <c r="L37" i="13"/>
  <c r="M37" i="13"/>
  <c r="N37" i="13"/>
  <c r="L38" i="13"/>
  <c r="M38" i="13"/>
  <c r="N38" i="13"/>
  <c r="L39" i="13"/>
  <c r="M39" i="13"/>
  <c r="N39" i="13"/>
  <c r="L40" i="13"/>
  <c r="T40" i="13" s="1"/>
  <c r="M40" i="13"/>
  <c r="U40" i="13" s="1"/>
  <c r="N40" i="13"/>
  <c r="L41" i="13"/>
  <c r="V41" i="13" s="1"/>
  <c r="M41" i="13"/>
  <c r="U41" i="13" s="1"/>
  <c r="N41" i="13"/>
  <c r="L42" i="13"/>
  <c r="X42" i="13" s="1"/>
  <c r="M42" i="13"/>
  <c r="S42" i="13" s="1"/>
  <c r="N42" i="13"/>
  <c r="L43" i="13"/>
  <c r="V43" i="13" s="1"/>
  <c r="M43" i="13"/>
  <c r="S43" i="13" s="1"/>
  <c r="N43" i="13"/>
  <c r="L44" i="13"/>
  <c r="V44" i="13" s="1"/>
  <c r="M44" i="13"/>
  <c r="U44" i="13" s="1"/>
  <c r="N44" i="13"/>
  <c r="A2" i="3"/>
  <c r="A3" i="3"/>
  <c r="G3" i="3"/>
  <c r="A5" i="3"/>
  <c r="A41" i="3" s="1"/>
  <c r="B23" i="3"/>
  <c r="B41" i="3" s="1"/>
  <c r="B67" i="3" s="1"/>
  <c r="B85" i="3" s="1"/>
  <c r="C23" i="3"/>
  <c r="C41" i="3" s="1"/>
  <c r="C67" i="3" s="1"/>
  <c r="C85" i="3" s="1"/>
  <c r="A24" i="3"/>
  <c r="B24" i="3"/>
  <c r="B42" i="3" s="1"/>
  <c r="B68" i="3" s="1"/>
  <c r="B86" i="3" s="1"/>
  <c r="C24" i="3"/>
  <c r="C42" i="3" s="1"/>
  <c r="C68" i="3" s="1"/>
  <c r="C86" i="3" s="1"/>
  <c r="A25" i="3"/>
  <c r="B25" i="3"/>
  <c r="B43" i="3" s="1"/>
  <c r="B69" i="3" s="1"/>
  <c r="B87" i="3" s="1"/>
  <c r="C25" i="3"/>
  <c r="C43" i="3" s="1"/>
  <c r="C69" i="3" s="1"/>
  <c r="C87" i="3" s="1"/>
  <c r="A26" i="3"/>
  <c r="B26" i="3"/>
  <c r="B44" i="3" s="1"/>
  <c r="B70" i="3" s="1"/>
  <c r="B88" i="3" s="1"/>
  <c r="C26" i="3"/>
  <c r="C44" i="3" s="1"/>
  <c r="C70" i="3" s="1"/>
  <c r="C88" i="3" s="1"/>
  <c r="A29" i="3"/>
  <c r="A30" i="3"/>
  <c r="A31" i="3"/>
  <c r="A32" i="3"/>
  <c r="A33" i="3"/>
  <c r="A34" i="3"/>
  <c r="A37" i="3"/>
  <c r="A63" i="3" s="1"/>
  <c r="A81" i="3" s="1"/>
  <c r="A100" i="3" s="1"/>
  <c r="B37" i="3"/>
  <c r="B63" i="3" s="1"/>
  <c r="B81" i="3" s="1"/>
  <c r="B100" i="3" s="1"/>
  <c r="A42" i="3"/>
  <c r="A43" i="3"/>
  <c r="A44" i="3"/>
  <c r="A45" i="3"/>
  <c r="A46" i="3"/>
  <c r="A47" i="3"/>
  <c r="A48" i="3"/>
  <c r="A49" i="3"/>
  <c r="A50" i="3"/>
  <c r="A51" i="3"/>
  <c r="A52" i="3"/>
  <c r="A55" i="3"/>
  <c r="A58" i="3"/>
  <c r="A59" i="3"/>
  <c r="A61" i="3"/>
  <c r="A68" i="3"/>
  <c r="A69" i="3"/>
  <c r="A70" i="3"/>
  <c r="A71" i="3"/>
  <c r="A72" i="3"/>
  <c r="A73" i="3"/>
  <c r="A74" i="3"/>
  <c r="A75" i="3"/>
  <c r="A76" i="3"/>
  <c r="A80" i="3"/>
  <c r="A78" i="3"/>
  <c r="A86" i="3"/>
  <c r="A87" i="3"/>
  <c r="A88" i="3"/>
  <c r="A90" i="3"/>
  <c r="A91" i="3"/>
  <c r="A92" i="3"/>
  <c r="A93" i="3"/>
  <c r="A94" i="3"/>
  <c r="A95" i="3"/>
  <c r="A96" i="3"/>
  <c r="B36" i="2"/>
  <c r="M24" i="10"/>
  <c r="Y24" i="10" s="1"/>
  <c r="M20" i="8"/>
  <c r="W20" i="8" s="1"/>
  <c r="M23" i="10"/>
  <c r="M18" i="10"/>
  <c r="Y18" i="10" s="1"/>
  <c r="M19" i="13"/>
  <c r="M21" i="10"/>
  <c r="Y21" i="10" s="1"/>
  <c r="M7" i="12"/>
  <c r="W7" i="12" s="1"/>
  <c r="M25" i="9"/>
  <c r="Y25" i="9" s="1"/>
  <c r="M6" i="13"/>
  <c r="U6" i="13" s="1"/>
  <c r="M19" i="10"/>
  <c r="S19" i="10" s="1"/>
  <c r="M26" i="7" l="1"/>
  <c r="W26" i="7" s="1"/>
  <c r="S15" i="9"/>
  <c r="S7" i="13"/>
  <c r="R22" i="9"/>
  <c r="S14" i="9"/>
  <c r="S19" i="13"/>
  <c r="S25" i="12"/>
  <c r="R36" i="10"/>
  <c r="S12" i="10"/>
  <c r="R19" i="10"/>
  <c r="M20" i="10"/>
  <c r="S20" i="10" s="1"/>
  <c r="S19" i="9"/>
  <c r="R28" i="10"/>
  <c r="V44" i="11"/>
  <c r="R29" i="9"/>
  <c r="R32" i="10"/>
  <c r="X32" i="10"/>
  <c r="X39" i="13"/>
  <c r="R39" i="13"/>
  <c r="T39" i="13"/>
  <c r="V39" i="13"/>
  <c r="X25" i="8"/>
  <c r="R25" i="8"/>
  <c r="T25" i="8"/>
  <c r="V25" i="8"/>
  <c r="Y38" i="13"/>
  <c r="S38" i="13"/>
  <c r="U38" i="13"/>
  <c r="W38" i="13"/>
  <c r="W25" i="8"/>
  <c r="Y25" i="8"/>
  <c r="S25" i="8"/>
  <c r="U25" i="8"/>
  <c r="X24" i="8"/>
  <c r="R24" i="8"/>
  <c r="T24" i="8"/>
  <c r="V24" i="8"/>
  <c r="X36" i="13"/>
  <c r="R36" i="13"/>
  <c r="T36" i="13"/>
  <c r="V36" i="13"/>
  <c r="X38" i="13"/>
  <c r="R38" i="13"/>
  <c r="T38" i="13"/>
  <c r="V38" i="13"/>
  <c r="Y24" i="8"/>
  <c r="S24" i="8"/>
  <c r="U24" i="8"/>
  <c r="W24" i="8"/>
  <c r="Y36" i="13"/>
  <c r="S36" i="13"/>
  <c r="U36" i="13"/>
  <c r="W36" i="13"/>
  <c r="R33" i="9"/>
  <c r="M22" i="9"/>
  <c r="W22" i="9" s="1"/>
  <c r="Y36" i="7"/>
  <c r="Y37" i="13"/>
  <c r="S37" i="13"/>
  <c r="U37" i="13"/>
  <c r="W37" i="13"/>
  <c r="Y39" i="13"/>
  <c r="S39" i="13"/>
  <c r="U39" i="13"/>
  <c r="W39" i="13"/>
  <c r="M17" i="7"/>
  <c r="U17" i="7" s="1"/>
  <c r="X37" i="13"/>
  <c r="R37" i="13"/>
  <c r="T37" i="13"/>
  <c r="V37" i="13"/>
  <c r="M23" i="8"/>
  <c r="Y23" i="8" s="1"/>
  <c r="M8" i="12"/>
  <c r="U8" i="12" s="1"/>
  <c r="L47" i="10"/>
  <c r="M8" i="10"/>
  <c r="L47" i="9"/>
  <c r="X8" i="8"/>
  <c r="L47" i="8"/>
  <c r="S6" i="8"/>
  <c r="M13" i="8"/>
  <c r="S13" i="8" s="1"/>
  <c r="L47" i="7"/>
  <c r="M12" i="7"/>
  <c r="U12" i="7" s="1"/>
  <c r="T34" i="13"/>
  <c r="X34" i="13"/>
  <c r="R34" i="13"/>
  <c r="V34" i="13"/>
  <c r="T30" i="13"/>
  <c r="X30" i="13"/>
  <c r="R30" i="13"/>
  <c r="V30" i="13"/>
  <c r="L47" i="13"/>
  <c r="T33" i="13"/>
  <c r="X33" i="13"/>
  <c r="R33" i="13"/>
  <c r="V33" i="13"/>
  <c r="U31" i="13"/>
  <c r="Y31" i="13"/>
  <c r="S31" i="13"/>
  <c r="W31" i="13"/>
  <c r="M35" i="13"/>
  <c r="T35" i="13"/>
  <c r="X35" i="13"/>
  <c r="R35" i="13"/>
  <c r="V35" i="13"/>
  <c r="T32" i="13"/>
  <c r="X32" i="13"/>
  <c r="R32" i="13"/>
  <c r="V32" i="13"/>
  <c r="U32" i="13"/>
  <c r="Y32" i="13"/>
  <c r="S32" i="13"/>
  <c r="W32" i="13"/>
  <c r="U30" i="13"/>
  <c r="Y30" i="13"/>
  <c r="S30" i="13"/>
  <c r="W30" i="13"/>
  <c r="T31" i="13"/>
  <c r="X31" i="13"/>
  <c r="R31" i="13"/>
  <c r="V31" i="13"/>
  <c r="U21" i="11"/>
  <c r="X14" i="12"/>
  <c r="U18" i="12"/>
  <c r="W21" i="12"/>
  <c r="Y17" i="13"/>
  <c r="T15" i="13"/>
  <c r="W10" i="11"/>
  <c r="A18" i="2"/>
  <c r="A44" i="2"/>
  <c r="W23" i="13"/>
  <c r="R44" i="10"/>
  <c r="M9" i="8"/>
  <c r="Y9" i="8" s="1"/>
  <c r="R37" i="12"/>
  <c r="R39" i="8"/>
  <c r="M34" i="13"/>
  <c r="T42" i="9"/>
  <c r="M14" i="7"/>
  <c r="W14" i="7" s="1"/>
  <c r="R41" i="8"/>
  <c r="V38" i="10"/>
  <c r="T38" i="10"/>
  <c r="R38" i="10"/>
  <c r="R32" i="7"/>
  <c r="D15" i="3"/>
  <c r="H15" i="3" s="1"/>
  <c r="D12" i="3"/>
  <c r="H12" i="3" s="1"/>
  <c r="D10" i="3"/>
  <c r="H10" i="3" s="1"/>
  <c r="D9" i="3"/>
  <c r="H17" i="3"/>
  <c r="H16" i="3"/>
  <c r="M6" i="9"/>
  <c r="S6" i="9" s="1"/>
  <c r="D11" i="3"/>
  <c r="H11" i="3" s="1"/>
  <c r="U29" i="7"/>
  <c r="M6" i="12"/>
  <c r="U6" i="12" s="1"/>
  <c r="V34" i="8"/>
  <c r="T42" i="12"/>
  <c r="V42" i="10"/>
  <c r="M18" i="8"/>
  <c r="Y18" i="8" s="1"/>
  <c r="A85" i="3"/>
  <c r="U16" i="12"/>
  <c r="Y15" i="10"/>
  <c r="X19" i="11"/>
  <c r="Y15" i="11"/>
  <c r="V20" i="12"/>
  <c r="X16" i="12"/>
  <c r="X12" i="12"/>
  <c r="U28" i="13"/>
  <c r="T20" i="9"/>
  <c r="X12" i="9"/>
  <c r="V23" i="11"/>
  <c r="R14" i="13"/>
  <c r="R10" i="13"/>
  <c r="Y27" i="12"/>
  <c r="Y12" i="11"/>
  <c r="R21" i="8"/>
  <c r="V23" i="9"/>
  <c r="X19" i="9"/>
  <c r="T14" i="10"/>
  <c r="V22" i="11"/>
  <c r="T18" i="11"/>
  <c r="V14" i="11"/>
  <c r="Y26" i="12"/>
  <c r="S13" i="11"/>
  <c r="Y29" i="13"/>
  <c r="W25" i="13"/>
  <c r="R22" i="8"/>
  <c r="R19" i="7"/>
  <c r="W21" i="9"/>
  <c r="T17" i="9"/>
  <c r="X13" i="9"/>
  <c r="T16" i="10"/>
  <c r="X12" i="10"/>
  <c r="T20" i="11"/>
  <c r="T16" i="11"/>
  <c r="X21" i="12"/>
  <c r="R17" i="12"/>
  <c r="X13" i="12"/>
  <c r="M20" i="12"/>
  <c r="U20" i="12" s="1"/>
  <c r="M18" i="11"/>
  <c r="W18" i="11" s="1"/>
  <c r="M22" i="11"/>
  <c r="U22" i="11" s="1"/>
  <c r="M23" i="11"/>
  <c r="W23" i="11" s="1"/>
  <c r="M14" i="11"/>
  <c r="S14" i="11" s="1"/>
  <c r="W17" i="9"/>
  <c r="V42" i="13"/>
  <c r="T37" i="12"/>
  <c r="V39" i="12"/>
  <c r="T41" i="8"/>
  <c r="R11" i="7"/>
  <c r="M11" i="7"/>
  <c r="W11" i="7" s="1"/>
  <c r="M19" i="7"/>
  <c r="W19" i="7" s="1"/>
  <c r="M13" i="7"/>
  <c r="W13" i="7" s="1"/>
  <c r="M20" i="7"/>
  <c r="Y20" i="7" s="1"/>
  <c r="M27" i="7"/>
  <c r="W27" i="7" s="1"/>
  <c r="M25" i="7"/>
  <c r="U25" i="7" s="1"/>
  <c r="M23" i="7"/>
  <c r="Y23" i="7" s="1"/>
  <c r="T14" i="8"/>
  <c r="M14" i="8"/>
  <c r="W14" i="8" s="1"/>
  <c r="M20" i="9"/>
  <c r="Y20" i="9" s="1"/>
  <c r="M23" i="9"/>
  <c r="S23" i="9" s="1"/>
  <c r="M24" i="9"/>
  <c r="S24" i="9" s="1"/>
  <c r="M16" i="11"/>
  <c r="Y16" i="11" s="1"/>
  <c r="M20" i="11"/>
  <c r="W20" i="11" s="1"/>
  <c r="M17" i="11"/>
  <c r="S17" i="11" s="1"/>
  <c r="M19" i="11"/>
  <c r="W19" i="11" s="1"/>
  <c r="M12" i="12"/>
  <c r="U12" i="12" s="1"/>
  <c r="M14" i="12"/>
  <c r="U14" i="12" s="1"/>
  <c r="M15" i="13"/>
  <c r="S15" i="13" s="1"/>
  <c r="M14" i="13"/>
  <c r="W14" i="13" s="1"/>
  <c r="M18" i="13"/>
  <c r="U18" i="13" s="1"/>
  <c r="M33" i="13"/>
  <c r="T41" i="13"/>
  <c r="X37" i="12"/>
  <c r="R42" i="9"/>
  <c r="W43" i="9"/>
  <c r="V41" i="8"/>
  <c r="V38" i="8"/>
  <c r="R34" i="8"/>
  <c r="R33" i="7"/>
  <c r="X25" i="11"/>
  <c r="X29" i="7"/>
  <c r="R29" i="7"/>
  <c r="X38" i="7"/>
  <c r="R40" i="13"/>
  <c r="V40" i="13"/>
  <c r="X40" i="13"/>
  <c r="X44" i="12"/>
  <c r="X42" i="12"/>
  <c r="V42" i="12"/>
  <c r="V44" i="12"/>
  <c r="R44" i="12"/>
  <c r="R25" i="11"/>
  <c r="R44" i="11"/>
  <c r="W24" i="10"/>
  <c r="V30" i="9"/>
  <c r="T27" i="9"/>
  <c r="R27" i="9"/>
  <c r="V27" i="9"/>
  <c r="R40" i="7"/>
  <c r="R39" i="7"/>
  <c r="R17" i="11"/>
  <c r="W30" i="8"/>
  <c r="W41" i="13"/>
  <c r="S29" i="9"/>
  <c r="Y43" i="9"/>
  <c r="S38" i="11"/>
  <c r="S39" i="9"/>
  <c r="S31" i="9"/>
  <c r="U6" i="11"/>
  <c r="U11" i="9"/>
  <c r="R10" i="11"/>
  <c r="X7" i="12"/>
  <c r="T9" i="13"/>
  <c r="V6" i="11"/>
  <c r="W10" i="12"/>
  <c r="M12" i="9"/>
  <c r="U12" i="9" s="1"/>
  <c r="U6" i="8"/>
  <c r="T44" i="7"/>
  <c r="W41" i="7"/>
  <c r="S33" i="7"/>
  <c r="V37" i="7"/>
  <c r="R44" i="7"/>
  <c r="R41" i="7"/>
  <c r="V29" i="7"/>
  <c r="R37" i="7"/>
  <c r="S29" i="7"/>
  <c r="X44" i="7"/>
  <c r="T33" i="7"/>
  <c r="A23" i="2"/>
  <c r="A35" i="2"/>
  <c r="A49" i="2"/>
  <c r="Y35" i="9"/>
  <c r="V14" i="8"/>
  <c r="W43" i="8"/>
  <c r="V32" i="10"/>
  <c r="A58" i="2"/>
  <c r="V30" i="7"/>
  <c r="V31" i="7"/>
  <c r="T34" i="7"/>
  <c r="R7" i="7"/>
  <c r="M9" i="7"/>
  <c r="W9" i="7" s="1"/>
  <c r="V43" i="7"/>
  <c r="V42" i="7"/>
  <c r="W36" i="7"/>
  <c r="S41" i="7"/>
  <c r="S44" i="7"/>
  <c r="T39" i="7"/>
  <c r="V27" i="7"/>
  <c r="X27" i="7"/>
  <c r="W29" i="7"/>
  <c r="T35" i="7"/>
  <c r="S36" i="7"/>
  <c r="V40" i="7"/>
  <c r="T43" i="7"/>
  <c r="V39" i="7"/>
  <c r="X40" i="7"/>
  <c r="R27" i="7"/>
  <c r="U41" i="7"/>
  <c r="X16" i="10"/>
  <c r="Y21" i="9"/>
  <c r="Y6" i="8"/>
  <c r="U12" i="13"/>
  <c r="W6" i="8"/>
  <c r="T21" i="7"/>
  <c r="R21" i="7"/>
  <c r="X21" i="7"/>
  <c r="U42" i="8"/>
  <c r="T23" i="9"/>
  <c r="S30" i="7"/>
  <c r="Y31" i="8"/>
  <c r="W31" i="8"/>
  <c r="U43" i="7"/>
  <c r="X18" i="13"/>
  <c r="R17" i="9"/>
  <c r="S31" i="8"/>
  <c r="R25" i="9"/>
  <c r="S41" i="13"/>
  <c r="Y41" i="13"/>
  <c r="V15" i="8"/>
  <c r="R15" i="8"/>
  <c r="T16" i="7"/>
  <c r="R16" i="7"/>
  <c r="Y34" i="7"/>
  <c r="U36" i="12"/>
  <c r="W36" i="12"/>
  <c r="Y30" i="8"/>
  <c r="S30" i="8"/>
  <c r="U31" i="7"/>
  <c r="W31" i="7"/>
  <c r="Y31" i="7"/>
  <c r="X7" i="9"/>
  <c r="T7" i="9"/>
  <c r="R18" i="13"/>
  <c r="W34" i="9"/>
  <c r="Y34" i="9"/>
  <c r="U34" i="9"/>
  <c r="U21" i="13"/>
  <c r="W21" i="13"/>
  <c r="W38" i="7"/>
  <c r="U38" i="7"/>
  <c r="U35" i="7"/>
  <c r="S35" i="7"/>
  <c r="X25" i="7"/>
  <c r="R25" i="7"/>
  <c r="V25" i="7"/>
  <c r="Y30" i="7"/>
  <c r="W34" i="7"/>
  <c r="V18" i="13"/>
  <c r="W30" i="7"/>
  <c r="S34" i="7"/>
  <c r="Y35" i="7"/>
  <c r="S34" i="8"/>
  <c r="S36" i="12"/>
  <c r="Y43" i="13"/>
  <c r="W43" i="13"/>
  <c r="U43" i="13"/>
  <c r="S40" i="13"/>
  <c r="W40" i="13"/>
  <c r="A24" i="2"/>
  <c r="A50" i="2"/>
  <c r="B50" i="2"/>
  <c r="V44" i="9"/>
  <c r="X44" i="9"/>
  <c r="X38" i="9"/>
  <c r="V38" i="9"/>
  <c r="X32" i="9"/>
  <c r="T32" i="9"/>
  <c r="X30" i="9"/>
  <c r="R30" i="9"/>
  <c r="U26" i="9"/>
  <c r="Y26" i="9"/>
  <c r="Y39" i="8"/>
  <c r="S39" i="8"/>
  <c r="W27" i="8"/>
  <c r="Y27" i="8"/>
  <c r="W6" i="13"/>
  <c r="W25" i="9"/>
  <c r="B64" i="2"/>
  <c r="T19" i="10"/>
  <c r="V19" i="7"/>
  <c r="R22" i="11"/>
  <c r="S26" i="9"/>
  <c r="X34" i="8"/>
  <c r="W28" i="9"/>
  <c r="R32" i="9"/>
  <c r="X36" i="9"/>
  <c r="A64" i="2"/>
  <c r="Y27" i="13"/>
  <c r="S27" i="13"/>
  <c r="A36" i="2"/>
  <c r="S25" i="9"/>
  <c r="R38" i="9"/>
  <c r="V42" i="9"/>
  <c r="S43" i="10"/>
  <c r="T44" i="9"/>
  <c r="U27" i="8"/>
  <c r="R44" i="9"/>
  <c r="U39" i="10"/>
  <c r="A23" i="3"/>
  <c r="A67" i="3"/>
  <c r="Y10" i="9"/>
  <c r="W8" i="13"/>
  <c r="X8" i="10"/>
  <c r="Y40" i="13"/>
  <c r="U29" i="13"/>
  <c r="Y36" i="12"/>
  <c r="T8" i="9"/>
  <c r="V7" i="10"/>
  <c r="B53" i="2"/>
  <c r="B63" i="2"/>
  <c r="B49" i="2"/>
  <c r="B35" i="2"/>
  <c r="U15" i="8"/>
  <c r="V10" i="13"/>
  <c r="S14" i="10"/>
  <c r="S18" i="7"/>
  <c r="U14" i="9"/>
  <c r="U18" i="7"/>
  <c r="T10" i="13"/>
  <c r="V17" i="11"/>
  <c r="T22" i="10"/>
  <c r="W21" i="10"/>
  <c r="V17" i="7"/>
  <c r="M7" i="7"/>
  <c r="S7" i="7" s="1"/>
  <c r="S21" i="9"/>
  <c r="T12" i="7"/>
  <c r="R14" i="7"/>
  <c r="R14" i="8"/>
  <c r="R7" i="9"/>
  <c r="R23" i="9"/>
  <c r="V11" i="7"/>
  <c r="V7" i="9"/>
  <c r="W14" i="10"/>
  <c r="X19" i="7"/>
  <c r="R18" i="10"/>
  <c r="X23" i="9"/>
  <c r="X14" i="8"/>
  <c r="M7" i="9"/>
  <c r="T17" i="11"/>
  <c r="M7" i="10"/>
  <c r="Y7" i="10" s="1"/>
  <c r="M8" i="8"/>
  <c r="S8" i="8" s="1"/>
  <c r="V8" i="8"/>
  <c r="R21" i="13"/>
  <c r="V21" i="13"/>
  <c r="U27" i="13"/>
  <c r="W27" i="13"/>
  <c r="U14" i="10"/>
  <c r="Y21" i="13"/>
  <c r="X15" i="13"/>
  <c r="S12" i="13"/>
  <c r="W12" i="13"/>
  <c r="V15" i="13"/>
  <c r="Y6" i="13"/>
  <c r="S24" i="10"/>
  <c r="U24" i="10"/>
  <c r="R18" i="8"/>
  <c r="R13" i="8"/>
  <c r="W18" i="7"/>
  <c r="U21" i="10"/>
  <c r="S21" i="10"/>
  <c r="R17" i="7"/>
  <c r="V21" i="7"/>
  <c r="T14" i="12"/>
  <c r="W16" i="7"/>
  <c r="T19" i="7"/>
  <c r="X17" i="7"/>
  <c r="V9" i="8"/>
  <c r="V21" i="12"/>
  <c r="W7" i="13"/>
  <c r="R14" i="12"/>
  <c r="X13" i="8"/>
  <c r="U44" i="12"/>
  <c r="Y44" i="12"/>
  <c r="S44" i="12"/>
  <c r="X40" i="8"/>
  <c r="T40" i="8"/>
  <c r="V36" i="8"/>
  <c r="R36" i="8"/>
  <c r="U29" i="8"/>
  <c r="W29" i="8"/>
  <c r="Y29" i="8"/>
  <c r="T36" i="7"/>
  <c r="V36" i="7"/>
  <c r="X36" i="7"/>
  <c r="R36" i="7"/>
  <c r="V28" i="9"/>
  <c r="S43" i="9"/>
  <c r="V40" i="8"/>
  <c r="W27" i="9"/>
  <c r="Y27" i="9"/>
  <c r="S27" i="9"/>
  <c r="R28" i="9"/>
  <c r="Y31" i="9"/>
  <c r="Y39" i="9"/>
  <c r="T38" i="12"/>
  <c r="T37" i="7"/>
  <c r="S29" i="8"/>
  <c r="Y41" i="8"/>
  <c r="R40" i="8"/>
  <c r="U27" i="9"/>
  <c r="Y35" i="12"/>
  <c r="W35" i="12"/>
  <c r="U35" i="12"/>
  <c r="V38" i="7"/>
  <c r="R38" i="7"/>
  <c r="X34" i="7"/>
  <c r="V34" i="7"/>
  <c r="X30" i="7"/>
  <c r="T30" i="7"/>
  <c r="X26" i="13"/>
  <c r="V26" i="13"/>
  <c r="T26" i="13"/>
  <c r="Y36" i="10"/>
  <c r="S36" i="10"/>
  <c r="W30" i="12"/>
  <c r="T40" i="12"/>
  <c r="X40" i="12"/>
  <c r="W39" i="9"/>
  <c r="U31" i="9"/>
  <c r="R38" i="12"/>
  <c r="S29" i="13"/>
  <c r="V39" i="8"/>
  <c r="T39" i="8"/>
  <c r="R35" i="8"/>
  <c r="V35" i="8"/>
  <c r="T35" i="8"/>
  <c r="U32" i="8"/>
  <c r="W32" i="8"/>
  <c r="Y32" i="8"/>
  <c r="V35" i="7"/>
  <c r="X35" i="7"/>
  <c r="R31" i="7"/>
  <c r="T31" i="7"/>
  <c r="U28" i="7"/>
  <c r="S28" i="7"/>
  <c r="X7" i="8"/>
  <c r="T7" i="8"/>
  <c r="W12" i="8"/>
  <c r="T41" i="11"/>
  <c r="X43" i="10"/>
  <c r="V43" i="10"/>
  <c r="R43" i="10"/>
  <c r="S28" i="10"/>
  <c r="Y28" i="10"/>
  <c r="S25" i="10"/>
  <c r="W25" i="10"/>
  <c r="Y22" i="10"/>
  <c r="W22" i="10"/>
  <c r="U22" i="10"/>
  <c r="T41" i="9"/>
  <c r="V41" i="9"/>
  <c r="W38" i="9"/>
  <c r="S38" i="9"/>
  <c r="Y38" i="9"/>
  <c r="X37" i="9"/>
  <c r="T37" i="9"/>
  <c r="V37" i="9"/>
  <c r="W30" i="9"/>
  <c r="Y30" i="9"/>
  <c r="X28" i="7"/>
  <c r="V28" i="7"/>
  <c r="S26" i="7"/>
  <c r="Y26" i="7"/>
  <c r="Y22" i="7"/>
  <c r="W22" i="7"/>
  <c r="Y6" i="7"/>
  <c r="U6" i="7"/>
  <c r="T22" i="7"/>
  <c r="R22" i="7"/>
  <c r="V16" i="9"/>
  <c r="T16" i="9"/>
  <c r="R24" i="9"/>
  <c r="U26" i="7"/>
  <c r="X41" i="12"/>
  <c r="W33" i="10"/>
  <c r="V24" i="9"/>
  <c r="X14" i="7"/>
  <c r="V14" i="7"/>
  <c r="T28" i="7"/>
  <c r="X18" i="11"/>
  <c r="X41" i="9"/>
  <c r="T10" i="11"/>
  <c r="U21" i="8"/>
  <c r="Y21" i="8"/>
  <c r="T23" i="10"/>
  <c r="X23" i="10"/>
  <c r="V23" i="10"/>
  <c r="R17" i="8"/>
  <c r="T17" i="8"/>
  <c r="Y44" i="13"/>
  <c r="S44" i="13"/>
  <c r="W44" i="13"/>
  <c r="V43" i="12"/>
  <c r="R43" i="12"/>
  <c r="X41" i="11"/>
  <c r="V41" i="11"/>
  <c r="W32" i="11"/>
  <c r="Y32" i="11"/>
  <c r="S32" i="11"/>
  <c r="Y28" i="11"/>
  <c r="W28" i="11"/>
  <c r="Y38" i="10"/>
  <c r="U38" i="10"/>
  <c r="W38" i="10"/>
  <c r="S35" i="10"/>
  <c r="W35" i="10"/>
  <c r="U35" i="10"/>
  <c r="R31" i="9"/>
  <c r="X31" i="9"/>
  <c r="V31" i="9"/>
  <c r="R43" i="8"/>
  <c r="V43" i="8"/>
  <c r="X43" i="8"/>
  <c r="X42" i="8"/>
  <c r="T42" i="8"/>
  <c r="V42" i="8"/>
  <c r="T33" i="8"/>
  <c r="R33" i="8"/>
  <c r="T32" i="8"/>
  <c r="X32" i="8"/>
  <c r="V32" i="8"/>
  <c r="T30" i="8"/>
  <c r="R30" i="8"/>
  <c r="R29" i="8"/>
  <c r="X29" i="8"/>
  <c r="V28" i="8"/>
  <c r="T28" i="8"/>
  <c r="X28" i="8"/>
  <c r="T20" i="7"/>
  <c r="X20" i="7"/>
  <c r="X18" i="7"/>
  <c r="V18" i="7"/>
  <c r="T24" i="7"/>
  <c r="X24" i="7"/>
  <c r="R24" i="7"/>
  <c r="T29" i="13"/>
  <c r="X29" i="13"/>
  <c r="R29" i="13"/>
  <c r="V17" i="13"/>
  <c r="T17" i="13"/>
  <c r="X17" i="13"/>
  <c r="Y15" i="9"/>
  <c r="S6" i="7"/>
  <c r="V30" i="8"/>
  <c r="R42" i="8"/>
  <c r="W26" i="11"/>
  <c r="R37" i="9"/>
  <c r="R23" i="10"/>
  <c r="U30" i="9"/>
  <c r="T29" i="8"/>
  <c r="S40" i="10"/>
  <c r="R28" i="8"/>
  <c r="W35" i="11"/>
  <c r="V10" i="8"/>
  <c r="X10" i="8"/>
  <c r="T31" i="9"/>
  <c r="T43" i="10"/>
  <c r="X33" i="8"/>
  <c r="X29" i="9"/>
  <c r="T29" i="9"/>
  <c r="U41" i="8"/>
  <c r="W41" i="8"/>
  <c r="U28" i="8"/>
  <c r="W28" i="8"/>
  <c r="S28" i="8"/>
  <c r="X39" i="12"/>
  <c r="T39" i="12"/>
  <c r="V43" i="11"/>
  <c r="R43" i="11"/>
  <c r="X43" i="11"/>
  <c r="T36" i="9"/>
  <c r="R36" i="9"/>
  <c r="U32" i="7"/>
  <c r="S32" i="7"/>
  <c r="X6" i="13"/>
  <c r="V6" i="13"/>
  <c r="R7" i="12"/>
  <c r="T7" i="12"/>
  <c r="X11" i="8"/>
  <c r="V11" i="8"/>
  <c r="U21" i="9"/>
  <c r="S6" i="13"/>
  <c r="W12" i="10"/>
  <c r="X20" i="9"/>
  <c r="V20" i="9"/>
  <c r="V22" i="7"/>
  <c r="S22" i="7"/>
  <c r="V20" i="7"/>
  <c r="T18" i="7"/>
  <c r="V22" i="10"/>
  <c r="R6" i="13"/>
  <c r="V22" i="9"/>
  <c r="X22" i="10"/>
  <c r="X18" i="10"/>
  <c r="Y20" i="8"/>
  <c r="V15" i="10"/>
  <c r="R15" i="10"/>
  <c r="T19" i="8"/>
  <c r="V19" i="8"/>
  <c r="W16" i="13"/>
  <c r="Y16" i="13"/>
  <c r="X14" i="11"/>
  <c r="R14" i="11"/>
  <c r="Y15" i="8"/>
  <c r="V16" i="7"/>
  <c r="S21" i="13"/>
  <c r="X15" i="8"/>
  <c r="T15" i="8"/>
  <c r="X16" i="7"/>
  <c r="W6" i="7"/>
  <c r="U22" i="7"/>
  <c r="R18" i="7"/>
  <c r="V22" i="8"/>
  <c r="V18" i="10"/>
  <c r="T6" i="13"/>
  <c r="T14" i="11"/>
  <c r="X22" i="7"/>
  <c r="U16" i="8"/>
  <c r="Y16" i="8"/>
  <c r="S16" i="8"/>
  <c r="R23" i="13"/>
  <c r="T23" i="13"/>
  <c r="V23" i="13"/>
  <c r="X23" i="13"/>
  <c r="W24" i="13"/>
  <c r="U24" i="13"/>
  <c r="T43" i="9"/>
  <c r="V43" i="9"/>
  <c r="X43" i="9"/>
  <c r="T42" i="13"/>
  <c r="R42" i="13"/>
  <c r="R41" i="13"/>
  <c r="X41" i="13"/>
  <c r="R27" i="13"/>
  <c r="X27" i="13"/>
  <c r="V27" i="13"/>
  <c r="U25" i="13"/>
  <c r="S25" i="13"/>
  <c r="Y25" i="13"/>
  <c r="T41" i="12"/>
  <c r="V41" i="12"/>
  <c r="U42" i="9"/>
  <c r="S42" i="9"/>
  <c r="Y42" i="9"/>
  <c r="W33" i="9"/>
  <c r="U33" i="9"/>
  <c r="T39" i="9"/>
  <c r="V39" i="9"/>
  <c r="R39" i="9"/>
  <c r="V34" i="9"/>
  <c r="X34" i="9"/>
  <c r="X31" i="8"/>
  <c r="R31" i="8"/>
  <c r="V31" i="8"/>
  <c r="U40" i="7"/>
  <c r="Y40" i="7"/>
  <c r="S38" i="7"/>
  <c r="W40" i="7"/>
  <c r="X43" i="7"/>
  <c r="R34" i="9"/>
  <c r="S28" i="9"/>
  <c r="V29" i="13"/>
  <c r="W32" i="7"/>
  <c r="T25" i="10"/>
  <c r="S40" i="12"/>
  <c r="W40" i="12"/>
  <c r="W33" i="12"/>
  <c r="U33" i="12"/>
  <c r="X42" i="10"/>
  <c r="R42" i="10"/>
  <c r="U36" i="10"/>
  <c r="W36" i="10"/>
  <c r="X27" i="10"/>
  <c r="R27" i="10"/>
  <c r="V27" i="10"/>
  <c r="T27" i="10"/>
  <c r="X36" i="8"/>
  <c r="T36" i="8"/>
  <c r="T26" i="8"/>
  <c r="X26" i="8"/>
  <c r="Y33" i="7"/>
  <c r="W33" i="7"/>
  <c r="Y42" i="7"/>
  <c r="W42" i="7"/>
  <c r="S42" i="7"/>
  <c r="T23" i="12"/>
  <c r="X23" i="12"/>
  <c r="T24" i="9"/>
  <c r="V33" i="7"/>
  <c r="Y38" i="7"/>
  <c r="W44" i="7"/>
  <c r="V25" i="10"/>
  <c r="Y44" i="7"/>
  <c r="U28" i="9"/>
  <c r="V24" i="7"/>
  <c r="U42" i="7"/>
  <c r="R31" i="12"/>
  <c r="X31" i="12"/>
  <c r="X33" i="9"/>
  <c r="T33" i="9"/>
  <c r="Y43" i="8"/>
  <c r="U43" i="8"/>
  <c r="X42" i="7"/>
  <c r="T42" i="7"/>
  <c r="W39" i="7"/>
  <c r="U39" i="7"/>
  <c r="Y39" i="7"/>
  <c r="T43" i="12"/>
  <c r="U19" i="9"/>
  <c r="W19" i="9"/>
  <c r="S22" i="8"/>
  <c r="U22" i="8"/>
  <c r="W22" i="8"/>
  <c r="V19" i="10"/>
  <c r="X19" i="10"/>
  <c r="U11" i="13"/>
  <c r="Y16" i="9"/>
  <c r="U16" i="9"/>
  <c r="X12" i="7"/>
  <c r="R12" i="7"/>
  <c r="Y22" i="13"/>
  <c r="W22" i="13"/>
  <c r="S10" i="11"/>
  <c r="Y10" i="11"/>
  <c r="T22" i="13"/>
  <c r="R22" i="13"/>
  <c r="X22" i="13"/>
  <c r="V22" i="13"/>
  <c r="R19" i="13"/>
  <c r="X19" i="13"/>
  <c r="T19" i="13"/>
  <c r="V19" i="13"/>
  <c r="S16" i="13"/>
  <c r="U16" i="13"/>
  <c r="Y42" i="12"/>
  <c r="U42" i="12"/>
  <c r="U39" i="12"/>
  <c r="W39" i="12"/>
  <c r="S32" i="12"/>
  <c r="Y32" i="12"/>
  <c r="W32" i="12"/>
  <c r="U32" i="12"/>
  <c r="S31" i="10"/>
  <c r="Y31" i="10"/>
  <c r="S27" i="10"/>
  <c r="Y27" i="10"/>
  <c r="R26" i="10"/>
  <c r="X26" i="10"/>
  <c r="T26" i="10"/>
  <c r="V26" i="10"/>
  <c r="Y44" i="9"/>
  <c r="S44" i="9"/>
  <c r="U44" i="9"/>
  <c r="Y40" i="8"/>
  <c r="S40" i="8"/>
  <c r="U40" i="8"/>
  <c r="W37" i="8"/>
  <c r="U37" i="8"/>
  <c r="Y37" i="8"/>
  <c r="S36" i="8"/>
  <c r="U36" i="8"/>
  <c r="W36" i="8"/>
  <c r="U35" i="8"/>
  <c r="Y35" i="8"/>
  <c r="W35" i="8"/>
  <c r="Y34" i="8"/>
  <c r="W34" i="8"/>
  <c r="W33" i="8"/>
  <c r="U33" i="8"/>
  <c r="Y33" i="8"/>
  <c r="X6" i="8"/>
  <c r="R6" i="8"/>
  <c r="T13" i="7"/>
  <c r="V13" i="7"/>
  <c r="Y19" i="9"/>
  <c r="T14" i="13"/>
  <c r="V14" i="13"/>
  <c r="X14" i="13"/>
  <c r="S16" i="7"/>
  <c r="Y16" i="7"/>
  <c r="R13" i="7"/>
  <c r="W15" i="11"/>
  <c r="U15" i="11"/>
  <c r="S15" i="11"/>
  <c r="U17" i="13"/>
  <c r="S17" i="13"/>
  <c r="W17" i="13"/>
  <c r="Y22" i="12"/>
  <c r="U22" i="12"/>
  <c r="S22" i="12"/>
  <c r="S44" i="10"/>
  <c r="U44" i="10"/>
  <c r="W44" i="10"/>
  <c r="W40" i="10"/>
  <c r="Y40" i="10"/>
  <c r="Y34" i="10"/>
  <c r="W34" i="10"/>
  <c r="W32" i="10"/>
  <c r="U32" i="10"/>
  <c r="S32" i="10"/>
  <c r="Y26" i="8"/>
  <c r="U26" i="8"/>
  <c r="S26" i="8"/>
  <c r="R20" i="8"/>
  <c r="V20" i="8"/>
  <c r="V26" i="7"/>
  <c r="X26" i="7"/>
  <c r="W43" i="7"/>
  <c r="S43" i="7"/>
  <c r="Y28" i="7"/>
  <c r="W28" i="7"/>
  <c r="R26" i="7"/>
  <c r="S39" i="11"/>
  <c r="W39" i="11"/>
  <c r="Y24" i="7"/>
  <c r="S24" i="7"/>
  <c r="U21" i="7"/>
  <c r="S21" i="7"/>
  <c r="Y21" i="7"/>
  <c r="T23" i="7"/>
  <c r="V23" i="7"/>
  <c r="R23" i="7"/>
  <c r="X28" i="10"/>
  <c r="T28" i="10"/>
  <c r="R12" i="10"/>
  <c r="T12" i="10"/>
  <c r="R34" i="12"/>
  <c r="T34" i="12"/>
  <c r="X18" i="12"/>
  <c r="R18" i="12"/>
  <c r="Y25" i="11"/>
  <c r="U25" i="11"/>
  <c r="S39" i="10"/>
  <c r="W39" i="10"/>
  <c r="R37" i="10"/>
  <c r="X37" i="10"/>
  <c r="L9" i="11"/>
  <c r="T9" i="11" s="1"/>
  <c r="L15" i="12"/>
  <c r="T15" i="12" s="1"/>
  <c r="V8" i="10"/>
  <c r="U12" i="10"/>
  <c r="Y12" i="10"/>
  <c r="V12" i="10"/>
  <c r="R28" i="13"/>
  <c r="T28" i="13"/>
  <c r="X28" i="13"/>
  <c r="V28" i="13"/>
  <c r="M13" i="13"/>
  <c r="R13" i="13"/>
  <c r="V13" i="13"/>
  <c r="R25" i="13"/>
  <c r="V25" i="13"/>
  <c r="X25" i="13"/>
  <c r="T25" i="13"/>
  <c r="W28" i="13"/>
  <c r="T21" i="13"/>
  <c r="R17" i="13"/>
  <c r="R15" i="13"/>
  <c r="Y28" i="13"/>
  <c r="T27" i="13"/>
  <c r="M10" i="13"/>
  <c r="M9" i="13"/>
  <c r="U9" i="13" s="1"/>
  <c r="X21" i="13"/>
  <c r="S28" i="13"/>
  <c r="W29" i="13"/>
  <c r="X10" i="13"/>
  <c r="S7" i="12"/>
  <c r="S27" i="12"/>
  <c r="W23" i="12"/>
  <c r="X10" i="12"/>
  <c r="T18" i="12"/>
  <c r="S35" i="12"/>
  <c r="S33" i="12"/>
  <c r="L11" i="12"/>
  <c r="M11" i="12" s="1"/>
  <c r="S11" i="12" s="1"/>
  <c r="W42" i="12"/>
  <c r="X38" i="12"/>
  <c r="V18" i="12"/>
  <c r="U25" i="12"/>
  <c r="X43" i="12"/>
  <c r="U28" i="12"/>
  <c r="X32" i="12"/>
  <c r="R32" i="12"/>
  <c r="T32" i="12"/>
  <c r="V35" i="12"/>
  <c r="X35" i="12"/>
  <c r="T35" i="12"/>
  <c r="R35" i="12"/>
  <c r="V19" i="12"/>
  <c r="X19" i="12"/>
  <c r="T19" i="12"/>
  <c r="Y13" i="12"/>
  <c r="S42" i="12"/>
  <c r="T16" i="12"/>
  <c r="Y17" i="12"/>
  <c r="W38" i="12"/>
  <c r="R33" i="12"/>
  <c r="V34" i="12"/>
  <c r="U34" i="12"/>
  <c r="R28" i="12"/>
  <c r="W17" i="12"/>
  <c r="Y10" i="12"/>
  <c r="W26" i="12"/>
  <c r="W43" i="12"/>
  <c r="V12" i="12"/>
  <c r="V14" i="12"/>
  <c r="T17" i="12"/>
  <c r="U37" i="12"/>
  <c r="U24" i="12"/>
  <c r="S38" i="12"/>
  <c r="S43" i="12"/>
  <c r="W37" i="12"/>
  <c r="Y16" i="12"/>
  <c r="S34" i="12"/>
  <c r="U43" i="12"/>
  <c r="U26" i="12"/>
  <c r="S21" i="12"/>
  <c r="U21" i="12"/>
  <c r="Y21" i="12"/>
  <c r="Y40" i="12"/>
  <c r="U40" i="12"/>
  <c r="U7" i="12"/>
  <c r="Y18" i="12"/>
  <c r="W16" i="12"/>
  <c r="S31" i="12"/>
  <c r="Y38" i="12"/>
  <c r="Y37" i="12"/>
  <c r="R24" i="12"/>
  <c r="X24" i="12"/>
  <c r="V24" i="12"/>
  <c r="T24" i="12"/>
  <c r="T27" i="12"/>
  <c r="V27" i="12"/>
  <c r="X27" i="12"/>
  <c r="R27" i="12"/>
  <c r="V30" i="12"/>
  <c r="T30" i="12"/>
  <c r="R30" i="12"/>
  <c r="X30" i="12"/>
  <c r="V26" i="12"/>
  <c r="X26" i="12"/>
  <c r="R26" i="12"/>
  <c r="T26" i="12"/>
  <c r="U9" i="12"/>
  <c r="Y9" i="12"/>
  <c r="W18" i="12"/>
  <c r="S23" i="12"/>
  <c r="V10" i="12"/>
  <c r="V13" i="12"/>
  <c r="R20" i="12"/>
  <c r="W25" i="12"/>
  <c r="Y41" i="12"/>
  <c r="Y7" i="12"/>
  <c r="S18" i="12"/>
  <c r="S17" i="12"/>
  <c r="S16" i="12"/>
  <c r="S13" i="12"/>
  <c r="S26" i="12"/>
  <c r="X33" i="12"/>
  <c r="V29" i="12"/>
  <c r="U23" i="12"/>
  <c r="Y39" i="12"/>
  <c r="R12" i="12"/>
  <c r="R13" i="12"/>
  <c r="V16" i="12"/>
  <c r="V7" i="12"/>
  <c r="Y34" i="12"/>
  <c r="W28" i="12"/>
  <c r="T20" i="12"/>
  <c r="X20" i="12"/>
  <c r="V32" i="12"/>
  <c r="Y25" i="12"/>
  <c r="W41" i="12"/>
  <c r="W13" i="12"/>
  <c r="X29" i="12"/>
  <c r="V33" i="12"/>
  <c r="T29" i="12"/>
  <c r="T12" i="12"/>
  <c r="T13" i="12"/>
  <c r="R16" i="12"/>
  <c r="W44" i="12"/>
  <c r="R19" i="12"/>
  <c r="S28" i="12"/>
  <c r="U41" i="12"/>
  <c r="W9" i="12"/>
  <c r="S9" i="12"/>
  <c r="X14" i="9"/>
  <c r="T14" i="9"/>
  <c r="R14" i="9"/>
  <c r="T12" i="9"/>
  <c r="M13" i="9"/>
  <c r="U13" i="9" s="1"/>
  <c r="X9" i="9"/>
  <c r="M9" i="9"/>
  <c r="S9" i="9" s="1"/>
  <c r="M8" i="9"/>
  <c r="Y8" i="9" s="1"/>
  <c r="V8" i="7"/>
  <c r="M8" i="7"/>
  <c r="T6" i="9"/>
  <c r="V6" i="9"/>
  <c r="T6" i="12"/>
  <c r="X6" i="12"/>
  <c r="T11" i="10"/>
  <c r="V11" i="10"/>
  <c r="R11" i="10"/>
  <c r="T10" i="7"/>
  <c r="X10" i="7"/>
  <c r="Y10" i="8"/>
  <c r="V9" i="9"/>
  <c r="V10" i="7"/>
  <c r="V6" i="12"/>
  <c r="X11" i="10"/>
  <c r="R10" i="7"/>
  <c r="Y7" i="13"/>
  <c r="U7" i="13"/>
  <c r="Y8" i="13"/>
  <c r="U8" i="13"/>
  <c r="V6" i="7"/>
  <c r="R6" i="7"/>
  <c r="R6" i="12"/>
  <c r="S8" i="13"/>
  <c r="U10" i="12"/>
  <c r="S10" i="12"/>
  <c r="T10" i="12"/>
  <c r="R10" i="12"/>
  <c r="W11" i="10"/>
  <c r="Y11" i="10"/>
  <c r="S11" i="10"/>
  <c r="U11" i="10"/>
  <c r="S6" i="10"/>
  <c r="W6" i="10"/>
  <c r="T11" i="7"/>
  <c r="X11" i="7"/>
  <c r="T8" i="10"/>
  <c r="R8" i="10"/>
  <c r="Y6" i="11"/>
  <c r="W6" i="11"/>
  <c r="V7" i="11"/>
  <c r="M7" i="11"/>
  <c r="U7" i="11" s="1"/>
  <c r="S6" i="11"/>
  <c r="W29" i="11"/>
  <c r="T44" i="11"/>
  <c r="R39" i="11"/>
  <c r="U10" i="11"/>
  <c r="U31" i="11"/>
  <c r="Y21" i="11"/>
  <c r="R32" i="11"/>
  <c r="T32" i="11"/>
  <c r="X32" i="11"/>
  <c r="T28" i="11"/>
  <c r="X28" i="11"/>
  <c r="R28" i="11"/>
  <c r="V28" i="11"/>
  <c r="X24" i="11"/>
  <c r="T24" i="11"/>
  <c r="V24" i="11"/>
  <c r="X12" i="11"/>
  <c r="R12" i="11"/>
  <c r="T12" i="11"/>
  <c r="V12" i="11"/>
  <c r="T8" i="11"/>
  <c r="M8" i="11"/>
  <c r="V31" i="11"/>
  <c r="T31" i="11"/>
  <c r="R31" i="11"/>
  <c r="X38" i="11"/>
  <c r="R38" i="11"/>
  <c r="T38" i="11"/>
  <c r="V38" i="11"/>
  <c r="V34" i="11"/>
  <c r="X34" i="11"/>
  <c r="V20" i="11"/>
  <c r="S34" i="11"/>
  <c r="X22" i="11"/>
  <c r="U26" i="11"/>
  <c r="R20" i="11"/>
  <c r="X20" i="11"/>
  <c r="S42" i="11"/>
  <c r="U39" i="11"/>
  <c r="X8" i="11"/>
  <c r="X7" i="11"/>
  <c r="V8" i="11"/>
  <c r="R8" i="11"/>
  <c r="S21" i="11"/>
  <c r="W31" i="11"/>
  <c r="W21" i="11"/>
  <c r="W12" i="11"/>
  <c r="S25" i="11"/>
  <c r="S31" i="11"/>
  <c r="T15" i="11"/>
  <c r="X15" i="11"/>
  <c r="R15" i="11"/>
  <c r="V15" i="11"/>
  <c r="T11" i="11"/>
  <c r="X11" i="11"/>
  <c r="R11" i="11"/>
  <c r="V11" i="11"/>
  <c r="S44" i="11"/>
  <c r="W44" i="11"/>
  <c r="Y44" i="11"/>
  <c r="U44" i="11"/>
  <c r="Y43" i="11"/>
  <c r="W43" i="11"/>
  <c r="U43" i="11"/>
  <c r="X21" i="11"/>
  <c r="R21" i="11"/>
  <c r="T21" i="11"/>
  <c r="V21" i="11"/>
  <c r="T13" i="11"/>
  <c r="X13" i="11"/>
  <c r="V13" i="11"/>
  <c r="R13" i="11"/>
  <c r="T29" i="11"/>
  <c r="X29" i="11"/>
  <c r="V29" i="11"/>
  <c r="R37" i="11"/>
  <c r="X37" i="11"/>
  <c r="V37" i="11"/>
  <c r="T37" i="11"/>
  <c r="X33" i="11"/>
  <c r="R33" i="11"/>
  <c r="V33" i="11"/>
  <c r="T33" i="11"/>
  <c r="T23" i="11"/>
  <c r="X23" i="11"/>
  <c r="T19" i="11"/>
  <c r="R19" i="11"/>
  <c r="V19" i="11"/>
  <c r="R7" i="11"/>
  <c r="S43" i="11"/>
  <c r="T7" i="11"/>
  <c r="V26" i="11"/>
  <c r="X26" i="11"/>
  <c r="T26" i="11"/>
  <c r="X10" i="11"/>
  <c r="V10" i="11"/>
  <c r="R23" i="11"/>
  <c r="R16" i="11"/>
  <c r="V16" i="11"/>
  <c r="X16" i="11"/>
  <c r="Y38" i="11"/>
  <c r="U38" i="11"/>
  <c r="R24" i="11"/>
  <c r="S26" i="11"/>
  <c r="S12" i="11"/>
  <c r="V32" i="11"/>
  <c r="T22" i="11"/>
  <c r="U12" i="11"/>
  <c r="Y39" i="11"/>
  <c r="V25" i="11"/>
  <c r="W25" i="11"/>
  <c r="X31" i="11"/>
  <c r="W28" i="10"/>
  <c r="W15" i="10"/>
  <c r="U41" i="10"/>
  <c r="W42" i="10"/>
  <c r="S41" i="10"/>
  <c r="U28" i="10"/>
  <c r="Y44" i="10"/>
  <c r="U27" i="10"/>
  <c r="Y26" i="10"/>
  <c r="Y25" i="10"/>
  <c r="U17" i="10"/>
  <c r="W41" i="10"/>
  <c r="U43" i="10"/>
  <c r="U42" i="10"/>
  <c r="S42" i="10"/>
  <c r="Y43" i="10"/>
  <c r="X29" i="10"/>
  <c r="R29" i="10"/>
  <c r="T29" i="10"/>
  <c r="V29" i="10"/>
  <c r="T21" i="10"/>
  <c r="X21" i="10"/>
  <c r="R21" i="10"/>
  <c r="V21" i="10"/>
  <c r="T17" i="10"/>
  <c r="R17" i="10"/>
  <c r="X17" i="10"/>
  <c r="V17" i="10"/>
  <c r="T10" i="10"/>
  <c r="R10" i="10"/>
  <c r="M10" i="10"/>
  <c r="W10" i="10" s="1"/>
  <c r="T24" i="10"/>
  <c r="R24" i="10"/>
  <c r="X24" i="10"/>
  <c r="V24" i="10"/>
  <c r="X9" i="10"/>
  <c r="M9" i="10"/>
  <c r="S9" i="10" s="1"/>
  <c r="V9" i="10"/>
  <c r="T31" i="10"/>
  <c r="R31" i="10"/>
  <c r="X31" i="10"/>
  <c r="V31" i="10"/>
  <c r="X34" i="10"/>
  <c r="R34" i="10"/>
  <c r="T34" i="10"/>
  <c r="V34" i="10"/>
  <c r="V30" i="10"/>
  <c r="T30" i="10"/>
  <c r="X30" i="10"/>
  <c r="R30" i="10"/>
  <c r="U13" i="10"/>
  <c r="U37" i="10"/>
  <c r="V16" i="10"/>
  <c r="X15" i="10"/>
  <c r="T15" i="10"/>
  <c r="Y19" i="10"/>
  <c r="S13" i="10"/>
  <c r="W13" i="10"/>
  <c r="R14" i="10"/>
  <c r="X14" i="10"/>
  <c r="U18" i="10"/>
  <c r="U25" i="10"/>
  <c r="U29" i="10"/>
  <c r="V20" i="10"/>
  <c r="W26" i="10"/>
  <c r="W30" i="10"/>
  <c r="V37" i="10"/>
  <c r="S17" i="10"/>
  <c r="W27" i="10"/>
  <c r="Y35" i="10"/>
  <c r="X20" i="10"/>
  <c r="T37" i="10"/>
  <c r="W31" i="10"/>
  <c r="W19" i="10"/>
  <c r="S15" i="10"/>
  <c r="V14" i="10"/>
  <c r="S18" i="10"/>
  <c r="R25" i="10"/>
  <c r="S34" i="10"/>
  <c r="W17" i="10"/>
  <c r="W18" i="10"/>
  <c r="U15" i="10"/>
  <c r="R16" i="10"/>
  <c r="U26" i="10"/>
  <c r="U30" i="10"/>
  <c r="U34" i="10"/>
  <c r="R20" i="10"/>
  <c r="S30" i="10"/>
  <c r="Y6" i="10"/>
  <c r="U6" i="10"/>
  <c r="U31" i="10"/>
  <c r="V10" i="10"/>
  <c r="X10" i="10"/>
  <c r="W11" i="9"/>
  <c r="S11" i="9"/>
  <c r="W10" i="9"/>
  <c r="U10" i="9"/>
  <c r="T9" i="9"/>
  <c r="V8" i="9"/>
  <c r="V13" i="9"/>
  <c r="S10" i="9"/>
  <c r="T13" i="9"/>
  <c r="W14" i="9"/>
  <c r="U15" i="9"/>
  <c r="Y14" i="9"/>
  <c r="W15" i="9"/>
  <c r="X21" i="9"/>
  <c r="V21" i="9"/>
  <c r="T21" i="9"/>
  <c r="R21" i="9"/>
  <c r="V18" i="9"/>
  <c r="R18" i="9"/>
  <c r="X18" i="9"/>
  <c r="T18" i="9"/>
  <c r="T10" i="9"/>
  <c r="X10" i="9"/>
  <c r="V10" i="9"/>
  <c r="R10" i="9"/>
  <c r="R8" i="9"/>
  <c r="R6" i="9"/>
  <c r="T22" i="9"/>
  <c r="R26" i="9"/>
  <c r="S16" i="9"/>
  <c r="U25" i="9"/>
  <c r="U18" i="9"/>
  <c r="X17" i="9"/>
  <c r="R9" i="9"/>
  <c r="R12" i="9"/>
  <c r="V12" i="9"/>
  <c r="Y11" i="9"/>
  <c r="X6" i="9"/>
  <c r="X22" i="9"/>
  <c r="V25" i="9"/>
  <c r="R16" i="9"/>
  <c r="X25" i="9"/>
  <c r="R20" i="9"/>
  <c r="X26" i="9"/>
  <c r="V26" i="9"/>
  <c r="R13" i="9"/>
  <c r="W16" i="9"/>
  <c r="X16" i="9"/>
  <c r="V17" i="9"/>
  <c r="V14" i="9"/>
  <c r="X8" i="9"/>
  <c r="W11" i="8"/>
  <c r="S15" i="8"/>
  <c r="W17" i="8"/>
  <c r="U17" i="8"/>
  <c r="Y22" i="8"/>
  <c r="S17" i="8"/>
  <c r="T16" i="8"/>
  <c r="V16" i="8"/>
  <c r="X16" i="8"/>
  <c r="R16" i="8"/>
  <c r="R12" i="8"/>
  <c r="T12" i="8"/>
  <c r="V12" i="8"/>
  <c r="V27" i="8"/>
  <c r="T27" i="8"/>
  <c r="R27" i="8"/>
  <c r="X27" i="8"/>
  <c r="V23" i="8"/>
  <c r="S12" i="8"/>
  <c r="R11" i="8"/>
  <c r="V17" i="8"/>
  <c r="V26" i="8"/>
  <c r="U12" i="8"/>
  <c r="X17" i="8"/>
  <c r="T6" i="8"/>
  <c r="S11" i="8"/>
  <c r="U11" i="8"/>
  <c r="X18" i="8"/>
  <c r="R26" i="8"/>
  <c r="X20" i="8"/>
  <c r="T11" i="8"/>
  <c r="R23" i="8"/>
  <c r="T10" i="8"/>
  <c r="R10" i="8"/>
  <c r="V18" i="8"/>
  <c r="V6" i="8"/>
  <c r="V13" i="8"/>
  <c r="R19" i="8"/>
  <c r="T20" i="8"/>
  <c r="X23" i="8"/>
  <c r="U7" i="8"/>
  <c r="V7" i="8"/>
  <c r="R9" i="8"/>
  <c r="W7" i="8"/>
  <c r="R7" i="8"/>
  <c r="S7" i="8"/>
  <c r="T9" i="8"/>
  <c r="R8" i="7"/>
  <c r="T6" i="7"/>
  <c r="X8" i="7"/>
  <c r="X6" i="7"/>
  <c r="T8" i="7"/>
  <c r="R16" i="13"/>
  <c r="X16" i="13"/>
  <c r="V16" i="13"/>
  <c r="T16" i="13"/>
  <c r="T8" i="12"/>
  <c r="X8" i="12"/>
  <c r="R8" i="12"/>
  <c r="V8" i="12"/>
  <c r="X20" i="13"/>
  <c r="V20" i="13"/>
  <c r="R20" i="13"/>
  <c r="T20" i="13"/>
  <c r="T12" i="13"/>
  <c r="V12" i="13"/>
  <c r="R12" i="13"/>
  <c r="X12" i="13"/>
  <c r="U23" i="10"/>
  <c r="Y23" i="10"/>
  <c r="W23" i="10"/>
  <c r="S23" i="10"/>
  <c r="U33" i="11"/>
  <c r="Y33" i="11"/>
  <c r="W33" i="11"/>
  <c r="S33" i="11"/>
  <c r="Y27" i="11"/>
  <c r="W27" i="11"/>
  <c r="U27" i="11"/>
  <c r="S27" i="11"/>
  <c r="S10" i="7"/>
  <c r="Y10" i="7"/>
  <c r="W10" i="7"/>
  <c r="U20" i="13"/>
  <c r="W20" i="13"/>
  <c r="S20" i="13"/>
  <c r="Y20" i="13"/>
  <c r="X24" i="13"/>
  <c r="T24" i="13"/>
  <c r="R24" i="13"/>
  <c r="V24" i="13"/>
  <c r="R8" i="13"/>
  <c r="V8" i="13"/>
  <c r="T8" i="13"/>
  <c r="X8" i="13"/>
  <c r="X9" i="13"/>
  <c r="R9" i="13"/>
  <c r="V13" i="10"/>
  <c r="R13" i="10"/>
  <c r="X13" i="10"/>
  <c r="T13" i="10"/>
  <c r="S36" i="11"/>
  <c r="Y36" i="11"/>
  <c r="U36" i="11"/>
  <c r="W36" i="11"/>
  <c r="X30" i="11"/>
  <c r="V30" i="11"/>
  <c r="R30" i="11"/>
  <c r="T41" i="10"/>
  <c r="V41" i="10"/>
  <c r="R41" i="10"/>
  <c r="X41" i="10"/>
  <c r="V9" i="13"/>
  <c r="T30" i="11"/>
  <c r="U29" i="12"/>
  <c r="W29" i="12"/>
  <c r="Y29" i="12"/>
  <c r="S29" i="12"/>
  <c r="V22" i="12"/>
  <c r="R22" i="12"/>
  <c r="X22" i="12"/>
  <c r="T22" i="12"/>
  <c r="T9" i="12"/>
  <c r="V9" i="12"/>
  <c r="R9" i="12"/>
  <c r="X9" i="12"/>
  <c r="V42" i="11"/>
  <c r="X42" i="11"/>
  <c r="T42" i="11"/>
  <c r="R42" i="11"/>
  <c r="Y41" i="11"/>
  <c r="W41" i="11"/>
  <c r="S41" i="11"/>
  <c r="U41" i="11"/>
  <c r="V40" i="11"/>
  <c r="R40" i="11"/>
  <c r="X40" i="11"/>
  <c r="T40" i="11"/>
  <c r="V7" i="7"/>
  <c r="W19" i="8"/>
  <c r="S19" i="8"/>
  <c r="U19" i="8"/>
  <c r="Y19" i="8"/>
  <c r="T11" i="13"/>
  <c r="X11" i="13"/>
  <c r="X7" i="13"/>
  <c r="T7" i="13"/>
  <c r="R7" i="13"/>
  <c r="V7" i="13"/>
  <c r="V35" i="10"/>
  <c r="R35" i="10"/>
  <c r="X35" i="10"/>
  <c r="T35" i="10"/>
  <c r="V6" i="10"/>
  <c r="R6" i="10"/>
  <c r="T6" i="10"/>
  <c r="X6" i="10"/>
  <c r="V15" i="9"/>
  <c r="X15" i="9"/>
  <c r="R15" i="9"/>
  <c r="T11" i="9"/>
  <c r="X11" i="9"/>
  <c r="R11" i="9"/>
  <c r="U38" i="8"/>
  <c r="W38" i="8"/>
  <c r="S38" i="8"/>
  <c r="X37" i="8"/>
  <c r="T37" i="8"/>
  <c r="V28" i="12"/>
  <c r="T28" i="12"/>
  <c r="U19" i="10"/>
  <c r="T7" i="7"/>
  <c r="S10" i="8"/>
  <c r="U10" i="8"/>
  <c r="V11" i="13"/>
  <c r="V37" i="8"/>
  <c r="T15" i="9"/>
  <c r="X19" i="8"/>
  <c r="U22" i="13"/>
  <c r="S22" i="13"/>
  <c r="Y19" i="13"/>
  <c r="W19" i="13"/>
  <c r="U19" i="13"/>
  <c r="S16" i="10"/>
  <c r="W16" i="10"/>
  <c r="Y16" i="10"/>
  <c r="U16" i="10"/>
  <c r="T15" i="7"/>
  <c r="X15" i="7"/>
  <c r="V15" i="7"/>
  <c r="R15" i="7"/>
  <c r="W13" i="11"/>
  <c r="U13" i="11"/>
  <c r="Y13" i="11"/>
  <c r="S20" i="8"/>
  <c r="U20" i="8"/>
  <c r="R21" i="12"/>
  <c r="T21" i="12"/>
  <c r="Y19" i="12"/>
  <c r="W19" i="12"/>
  <c r="U19" i="12"/>
  <c r="S19" i="12"/>
  <c r="U42" i="11"/>
  <c r="W42" i="11"/>
  <c r="U40" i="11"/>
  <c r="Y40" i="11"/>
  <c r="S40" i="11"/>
  <c r="W40" i="11"/>
  <c r="U37" i="11"/>
  <c r="S37" i="11"/>
  <c r="Y37" i="11"/>
  <c r="V35" i="11"/>
  <c r="T35" i="11"/>
  <c r="R35" i="11"/>
  <c r="Y30" i="11"/>
  <c r="U30" i="11"/>
  <c r="W30" i="11"/>
  <c r="U24" i="11"/>
  <c r="Y24" i="11"/>
  <c r="S24" i="11"/>
  <c r="W24" i="11"/>
  <c r="V18" i="11"/>
  <c r="R18" i="11"/>
  <c r="Y11" i="11"/>
  <c r="U11" i="11"/>
  <c r="W11" i="11"/>
  <c r="S11" i="11"/>
  <c r="T6" i="11"/>
  <c r="X6" i="11"/>
  <c r="R6" i="11"/>
  <c r="T40" i="10"/>
  <c r="X40" i="10"/>
  <c r="V40" i="10"/>
  <c r="Y37" i="10"/>
  <c r="W37" i="10"/>
  <c r="B14" i="2"/>
  <c r="C37" i="3"/>
  <c r="T9" i="7"/>
  <c r="X9" i="7"/>
  <c r="U15" i="7"/>
  <c r="S15" i="7"/>
  <c r="W11" i="13"/>
  <c r="S11" i="13"/>
  <c r="U31" i="12"/>
  <c r="W31" i="12"/>
  <c r="S40" i="9"/>
  <c r="W40" i="9"/>
  <c r="U40" i="9"/>
  <c r="T21" i="8"/>
  <c r="X21" i="8"/>
  <c r="V21" i="8"/>
  <c r="X33" i="10"/>
  <c r="V33" i="10"/>
  <c r="T33" i="10"/>
  <c r="R33" i="10"/>
  <c r="V36" i="11"/>
  <c r="R36" i="11"/>
  <c r="T36" i="11"/>
  <c r="X36" i="11"/>
  <c r="V25" i="12"/>
  <c r="T25" i="12"/>
  <c r="Y15" i="7"/>
  <c r="R9" i="7"/>
  <c r="X7" i="7"/>
  <c r="R11" i="13"/>
  <c r="X12" i="8"/>
  <c r="V11" i="9"/>
  <c r="X25" i="12"/>
  <c r="R25" i="12"/>
  <c r="W18" i="9"/>
  <c r="S18" i="9"/>
  <c r="S21" i="8"/>
  <c r="W21" i="8"/>
  <c r="T13" i="13"/>
  <c r="X13" i="13"/>
  <c r="T9" i="10"/>
  <c r="R9" i="10"/>
  <c r="V19" i="9"/>
  <c r="T19" i="9"/>
  <c r="R19" i="9"/>
  <c r="Y26" i="13"/>
  <c r="S26" i="13"/>
  <c r="W26" i="13"/>
  <c r="U26" i="13"/>
  <c r="X36" i="10"/>
  <c r="T36" i="10"/>
  <c r="V36" i="10"/>
  <c r="T7" i="10"/>
  <c r="R7" i="10"/>
  <c r="X7" i="10"/>
  <c r="U41" i="9"/>
  <c r="S41" i="9"/>
  <c r="Y41" i="9"/>
  <c r="W41" i="9"/>
  <c r="T40" i="9"/>
  <c r="X40" i="9"/>
  <c r="V40" i="9"/>
  <c r="R40" i="9"/>
  <c r="Y32" i="9"/>
  <c r="U32" i="9"/>
  <c r="W32" i="9"/>
  <c r="U29" i="9"/>
  <c r="Y29" i="9"/>
  <c r="U44" i="8"/>
  <c r="W44" i="8"/>
  <c r="S44" i="8"/>
  <c r="S42" i="8"/>
  <c r="Y42" i="8"/>
  <c r="U39" i="8"/>
  <c r="W39" i="8"/>
  <c r="X38" i="8"/>
  <c r="R38" i="8"/>
  <c r="R8" i="8"/>
  <c r="T8" i="8"/>
  <c r="Y24" i="13"/>
  <c r="S24" i="13"/>
  <c r="X36" i="12"/>
  <c r="T36" i="12"/>
  <c r="V36" i="12"/>
  <c r="U30" i="12"/>
  <c r="Y30" i="12"/>
  <c r="U27" i="12"/>
  <c r="W27" i="12"/>
  <c r="X39" i="10"/>
  <c r="T39" i="10"/>
  <c r="V39" i="10"/>
  <c r="Y37" i="9"/>
  <c r="W37" i="9"/>
  <c r="U37" i="9"/>
  <c r="T35" i="9"/>
  <c r="V35" i="9"/>
  <c r="R35" i="9"/>
  <c r="S23" i="13"/>
  <c r="U23" i="13"/>
  <c r="Y23" i="13"/>
  <c r="R44" i="13"/>
  <c r="X44" i="13"/>
  <c r="T44" i="13"/>
  <c r="T43" i="13"/>
  <c r="R43" i="13"/>
  <c r="X43" i="13"/>
  <c r="X17" i="12"/>
  <c r="V17" i="12"/>
  <c r="S33" i="10"/>
  <c r="Y33" i="10"/>
  <c r="Y29" i="10"/>
  <c r="W29" i="10"/>
  <c r="S36" i="9"/>
  <c r="U36" i="9"/>
  <c r="W36" i="9"/>
  <c r="Y36" i="9"/>
  <c r="S35" i="9"/>
  <c r="U35" i="9"/>
  <c r="X22" i="8"/>
  <c r="T22" i="8"/>
  <c r="V41" i="7"/>
  <c r="T41" i="7"/>
  <c r="S37" i="7"/>
  <c r="Y37" i="7"/>
  <c r="U37" i="7"/>
  <c r="W37" i="7"/>
  <c r="R40" i="12"/>
  <c r="V40" i="12"/>
  <c r="W24" i="12"/>
  <c r="S24" i="12"/>
  <c r="Y35" i="11"/>
  <c r="U35" i="11"/>
  <c r="R34" i="11"/>
  <c r="T34" i="11"/>
  <c r="Y29" i="11"/>
  <c r="U29" i="11"/>
  <c r="S28" i="11"/>
  <c r="U28" i="11"/>
  <c r="Y33" i="9"/>
  <c r="S33" i="9"/>
  <c r="T28" i="9"/>
  <c r="U42" i="13"/>
  <c r="Y42" i="13"/>
  <c r="W42" i="13"/>
  <c r="T31" i="12"/>
  <c r="V31" i="12"/>
  <c r="R23" i="12"/>
  <c r="V23" i="12"/>
  <c r="T39" i="11"/>
  <c r="X39" i="11"/>
  <c r="Y34" i="11"/>
  <c r="U34" i="11"/>
  <c r="V27" i="11"/>
  <c r="T27" i="11"/>
  <c r="X27" i="11"/>
  <c r="T44" i="10"/>
  <c r="X44" i="10"/>
  <c r="X44" i="8"/>
  <c r="V44" i="8"/>
  <c r="T44" i="8"/>
  <c r="V32" i="7"/>
  <c r="X32" i="7"/>
  <c r="W24" i="7"/>
  <c r="U24" i="7"/>
  <c r="S23" i="8" l="1"/>
  <c r="U20" i="10"/>
  <c r="W20" i="10"/>
  <c r="Y20" i="10"/>
  <c r="U6" i="9"/>
  <c r="Y6" i="9"/>
  <c r="D77" i="3"/>
  <c r="H77" i="3" s="1"/>
  <c r="D73" i="3"/>
  <c r="H73" i="3" s="1"/>
  <c r="D72" i="3"/>
  <c r="H72" i="3" s="1"/>
  <c r="D74" i="3"/>
  <c r="H74" i="3" s="1"/>
  <c r="W9" i="8"/>
  <c r="S9" i="8"/>
  <c r="Y8" i="12"/>
  <c r="U23" i="8"/>
  <c r="Y13" i="8"/>
  <c r="W23" i="8"/>
  <c r="U13" i="8"/>
  <c r="W13" i="8"/>
  <c r="W18" i="8"/>
  <c r="U18" i="11"/>
  <c r="U22" i="9"/>
  <c r="M47" i="10"/>
  <c r="U18" i="8"/>
  <c r="U9" i="8"/>
  <c r="W17" i="7"/>
  <c r="Y22" i="9"/>
  <c r="Y17" i="7"/>
  <c r="S18" i="11"/>
  <c r="S6" i="12"/>
  <c r="S22" i="9"/>
  <c r="W6" i="12"/>
  <c r="S17" i="7"/>
  <c r="Y8" i="10"/>
  <c r="Y18" i="11"/>
  <c r="Y6" i="12"/>
  <c r="W8" i="12"/>
  <c r="S8" i="12"/>
  <c r="V47" i="13"/>
  <c r="L47" i="12"/>
  <c r="U23" i="11"/>
  <c r="S23" i="11"/>
  <c r="T47" i="11"/>
  <c r="Y22" i="11"/>
  <c r="W8" i="11"/>
  <c r="L47" i="11"/>
  <c r="S8" i="10"/>
  <c r="U8" i="10"/>
  <c r="E12" i="3"/>
  <c r="F12" i="3" s="1"/>
  <c r="G12" i="3" s="1"/>
  <c r="W8" i="10"/>
  <c r="T47" i="10"/>
  <c r="V47" i="10"/>
  <c r="R47" i="10"/>
  <c r="D92" i="3"/>
  <c r="H92" i="3" s="1"/>
  <c r="X47" i="10"/>
  <c r="Y17" i="9"/>
  <c r="T47" i="9"/>
  <c r="W20" i="9"/>
  <c r="S20" i="9"/>
  <c r="X47" i="9"/>
  <c r="V47" i="9"/>
  <c r="U17" i="9"/>
  <c r="S17" i="9"/>
  <c r="Y7" i="9"/>
  <c r="M47" i="9"/>
  <c r="R47" i="9"/>
  <c r="D91" i="3"/>
  <c r="H91" i="3" s="1"/>
  <c r="E11" i="3"/>
  <c r="M47" i="8"/>
  <c r="T47" i="8"/>
  <c r="R47" i="8"/>
  <c r="V47" i="8"/>
  <c r="E10" i="3"/>
  <c r="X47" i="8"/>
  <c r="Y14" i="7"/>
  <c r="Y12" i="7"/>
  <c r="W12" i="7"/>
  <c r="S12" i="7"/>
  <c r="V47" i="7"/>
  <c r="X47" i="7"/>
  <c r="W8" i="7"/>
  <c r="M47" i="7"/>
  <c r="E9" i="3"/>
  <c r="F9" i="3" s="1"/>
  <c r="G9" i="3" s="1"/>
  <c r="T47" i="7"/>
  <c r="R47" i="7"/>
  <c r="U33" i="13"/>
  <c r="Y33" i="13"/>
  <c r="S33" i="13"/>
  <c r="W33" i="13"/>
  <c r="E15" i="3"/>
  <c r="R47" i="13"/>
  <c r="U35" i="13"/>
  <c r="Y35" i="13"/>
  <c r="S35" i="13"/>
  <c r="W35" i="13"/>
  <c r="X47" i="13"/>
  <c r="U34" i="13"/>
  <c r="Y34" i="13"/>
  <c r="S34" i="13"/>
  <c r="W34" i="13"/>
  <c r="M47" i="13"/>
  <c r="T47" i="13"/>
  <c r="H35" i="3"/>
  <c r="D30" i="3"/>
  <c r="H30" i="3" s="1"/>
  <c r="D29" i="3"/>
  <c r="H29" i="3" s="1"/>
  <c r="H36" i="3"/>
  <c r="H34" i="3"/>
  <c r="D33" i="3"/>
  <c r="H33" i="3" s="1"/>
  <c r="D95" i="3"/>
  <c r="H95" i="3" s="1"/>
  <c r="D28" i="3"/>
  <c r="H28" i="3" s="1"/>
  <c r="D90" i="3"/>
  <c r="H90" i="3" s="1"/>
  <c r="D27" i="3"/>
  <c r="D89" i="3"/>
  <c r="H89" i="3" s="1"/>
  <c r="W18" i="13"/>
  <c r="S18" i="8"/>
  <c r="W6" i="9"/>
  <c r="D13" i="3"/>
  <c r="H13" i="3" s="1"/>
  <c r="S14" i="8"/>
  <c r="Y15" i="13"/>
  <c r="W17" i="11"/>
  <c r="S12" i="12"/>
  <c r="W12" i="12"/>
  <c r="W22" i="11"/>
  <c r="U15" i="13"/>
  <c r="Y17" i="11"/>
  <c r="Y20" i="12"/>
  <c r="Y12" i="12"/>
  <c r="Y18" i="13"/>
  <c r="U14" i="7"/>
  <c r="S14" i="7"/>
  <c r="D14" i="3"/>
  <c r="H14" i="3" s="1"/>
  <c r="C11" i="2" s="1"/>
  <c r="S22" i="11"/>
  <c r="W15" i="13"/>
  <c r="U17" i="11"/>
  <c r="S13" i="7"/>
  <c r="M15" i="12"/>
  <c r="U15" i="12" s="1"/>
  <c r="S20" i="12"/>
  <c r="W20" i="12"/>
  <c r="Y14" i="11"/>
  <c r="M9" i="11"/>
  <c r="M47" i="11" s="1"/>
  <c r="Y23" i="11"/>
  <c r="W14" i="11"/>
  <c r="U14" i="11"/>
  <c r="U16" i="11"/>
  <c r="U19" i="7"/>
  <c r="S18" i="13"/>
  <c r="W16" i="11"/>
  <c r="S16" i="11"/>
  <c r="U20" i="9"/>
  <c r="U24" i="9"/>
  <c r="W24" i="9"/>
  <c r="Y24" i="9"/>
  <c r="S25" i="7"/>
  <c r="S23" i="7"/>
  <c r="S19" i="7"/>
  <c r="Y25" i="7"/>
  <c r="Y13" i="7"/>
  <c r="U13" i="7"/>
  <c r="Y19" i="7"/>
  <c r="W25" i="7"/>
  <c r="S11" i="7"/>
  <c r="U27" i="7"/>
  <c r="U11" i="7"/>
  <c r="Y27" i="7"/>
  <c r="S20" i="7"/>
  <c r="Y11" i="7"/>
  <c r="U23" i="7"/>
  <c r="S27" i="7"/>
  <c r="W23" i="7"/>
  <c r="U20" i="7"/>
  <c r="W20" i="7"/>
  <c r="U14" i="8"/>
  <c r="Y14" i="8"/>
  <c r="Y23" i="9"/>
  <c r="W23" i="9"/>
  <c r="U23" i="9"/>
  <c r="U20" i="11"/>
  <c r="S19" i="11"/>
  <c r="Y19" i="11"/>
  <c r="Y20" i="11"/>
  <c r="U19" i="11"/>
  <c r="S20" i="11"/>
  <c r="S14" i="12"/>
  <c r="W14" i="12"/>
  <c r="Y14" i="12"/>
  <c r="S14" i="13"/>
  <c r="Y14" i="13"/>
  <c r="U14" i="13"/>
  <c r="Y12" i="9"/>
  <c r="S12" i="9"/>
  <c r="W12" i="9"/>
  <c r="W7" i="7"/>
  <c r="B65" i="2"/>
  <c r="B39" i="2"/>
  <c r="B25" i="2"/>
  <c r="B13" i="2"/>
  <c r="B26" i="2" s="1"/>
  <c r="U9" i="7"/>
  <c r="Y9" i="7"/>
  <c r="S9" i="7"/>
  <c r="I96" i="3"/>
  <c r="J96" i="3" s="1"/>
  <c r="W7" i="9"/>
  <c r="U7" i="9"/>
  <c r="S7" i="9"/>
  <c r="Y8" i="8"/>
  <c r="E55" i="3"/>
  <c r="U8" i="8"/>
  <c r="S7" i="10"/>
  <c r="Y7" i="7"/>
  <c r="Y8" i="7"/>
  <c r="U7" i="7"/>
  <c r="U7" i="10"/>
  <c r="W7" i="10"/>
  <c r="W8" i="8"/>
  <c r="T11" i="12"/>
  <c r="T47" i="12" s="1"/>
  <c r="X11" i="12"/>
  <c r="Y13" i="9"/>
  <c r="U8" i="7"/>
  <c r="V15" i="12"/>
  <c r="V9" i="11"/>
  <c r="D75" i="3" s="1"/>
  <c r="H75" i="3" s="1"/>
  <c r="X9" i="11"/>
  <c r="X47" i="11" s="1"/>
  <c r="X15" i="12"/>
  <c r="S8" i="7"/>
  <c r="R9" i="11"/>
  <c r="R47" i="11" s="1"/>
  <c r="R15" i="12"/>
  <c r="Y9" i="10"/>
  <c r="S9" i="13"/>
  <c r="W10" i="13"/>
  <c r="S10" i="13"/>
  <c r="U10" i="13"/>
  <c r="Y10" i="13"/>
  <c r="W9" i="13"/>
  <c r="Y9" i="13"/>
  <c r="S13" i="13"/>
  <c r="U13" i="13"/>
  <c r="Y13" i="13"/>
  <c r="W13" i="13"/>
  <c r="R11" i="12"/>
  <c r="V11" i="12"/>
  <c r="W11" i="12"/>
  <c r="U11" i="12"/>
  <c r="Y11" i="12"/>
  <c r="S10" i="10"/>
  <c r="S13" i="9"/>
  <c r="W13" i="9"/>
  <c r="U9" i="9"/>
  <c r="U8" i="9"/>
  <c r="W8" i="9"/>
  <c r="S8" i="9"/>
  <c r="Y9" i="9"/>
  <c r="W9" i="9"/>
  <c r="S7" i="11"/>
  <c r="Y7" i="11"/>
  <c r="W7" i="11"/>
  <c r="Y8" i="11"/>
  <c r="S8" i="11"/>
  <c r="U8" i="11"/>
  <c r="W9" i="10"/>
  <c r="U9" i="10"/>
  <c r="U10" i="10"/>
  <c r="Y10" i="10"/>
  <c r="D46" i="3"/>
  <c r="H46" i="3" s="1"/>
  <c r="D54" i="3"/>
  <c r="H54" i="3" s="1"/>
  <c r="D53" i="3"/>
  <c r="H53" i="3" s="1"/>
  <c r="D47" i="3"/>
  <c r="H47" i="3" s="1"/>
  <c r="D71" i="3"/>
  <c r="H71" i="3" s="1"/>
  <c r="D52" i="3"/>
  <c r="H52" i="3" s="1"/>
  <c r="D51" i="3"/>
  <c r="H51" i="3" s="1"/>
  <c r="D56" i="3"/>
  <c r="H56" i="3" s="1"/>
  <c r="D49" i="3"/>
  <c r="H49" i="3" s="1"/>
  <c r="D45" i="3"/>
  <c r="D48" i="3"/>
  <c r="H48" i="3" s="1"/>
  <c r="D55" i="3"/>
  <c r="H55" i="3" s="1"/>
  <c r="B41" i="2"/>
  <c r="B55" i="2"/>
  <c r="B27" i="2"/>
  <c r="B67" i="2"/>
  <c r="H9" i="3"/>
  <c r="H18" i="3"/>
  <c r="D76" i="3" l="1"/>
  <c r="H76" i="3" s="1"/>
  <c r="D50" i="2" s="1"/>
  <c r="H50" i="2" s="1"/>
  <c r="D49" i="2"/>
  <c r="C10" i="2"/>
  <c r="E10" i="2" s="1"/>
  <c r="M47" i="12"/>
  <c r="Y15" i="12"/>
  <c r="Y47" i="12" s="1"/>
  <c r="U47" i="12"/>
  <c r="R47" i="12"/>
  <c r="X47" i="12"/>
  <c r="W47" i="8"/>
  <c r="E29" i="3"/>
  <c r="F29" i="3" s="1"/>
  <c r="G29" i="3" s="1"/>
  <c r="U47" i="10"/>
  <c r="V47" i="11"/>
  <c r="V47" i="12"/>
  <c r="U47" i="8"/>
  <c r="U47" i="9"/>
  <c r="S47" i="10"/>
  <c r="E30" i="3"/>
  <c r="I30" i="3" s="1"/>
  <c r="J30" i="3" s="1"/>
  <c r="K30" i="3" s="1"/>
  <c r="W47" i="10"/>
  <c r="E14" i="3"/>
  <c r="Y47" i="10"/>
  <c r="E28" i="3"/>
  <c r="I28" i="3" s="1"/>
  <c r="J28" i="3" s="1"/>
  <c r="K28" i="3" s="1"/>
  <c r="S47" i="8"/>
  <c r="S47" i="13"/>
  <c r="U47" i="13"/>
  <c r="W47" i="13"/>
  <c r="Y47" i="13"/>
  <c r="D94" i="3"/>
  <c r="H94" i="3" s="1"/>
  <c r="D64" i="2" s="1"/>
  <c r="H64" i="2" s="1"/>
  <c r="U9" i="11"/>
  <c r="U47" i="11" s="1"/>
  <c r="E13" i="3"/>
  <c r="I12" i="3"/>
  <c r="J12" i="3" s="1"/>
  <c r="K12" i="3" s="1"/>
  <c r="Y47" i="9"/>
  <c r="W47" i="9"/>
  <c r="S47" i="9"/>
  <c r="F11" i="3"/>
  <c r="G11" i="3" s="1"/>
  <c r="I11" i="3"/>
  <c r="J11" i="3" s="1"/>
  <c r="K11" i="3" s="1"/>
  <c r="E90" i="3"/>
  <c r="I90" i="3" s="1"/>
  <c r="J90" i="3" s="1"/>
  <c r="F10" i="3"/>
  <c r="G10" i="3" s="1"/>
  <c r="I10" i="3"/>
  <c r="J10" i="3" s="1"/>
  <c r="K10" i="3" s="1"/>
  <c r="W47" i="7"/>
  <c r="U47" i="7"/>
  <c r="Y47" i="7"/>
  <c r="E27" i="3"/>
  <c r="F27" i="3" s="1"/>
  <c r="G27" i="3" s="1"/>
  <c r="E11" i="2"/>
  <c r="I11" i="2" s="1"/>
  <c r="J11" i="2" s="1"/>
  <c r="K11" i="2" s="1"/>
  <c r="S47" i="7"/>
  <c r="D10" i="2"/>
  <c r="H10" i="2" s="1"/>
  <c r="I35" i="3"/>
  <c r="J35" i="3" s="1"/>
  <c r="K35" i="3" s="1"/>
  <c r="D11" i="2"/>
  <c r="H11" i="2" s="1"/>
  <c r="F18" i="3"/>
  <c r="G18" i="3" s="1"/>
  <c r="I18" i="3"/>
  <c r="J18" i="3" s="1"/>
  <c r="K18" i="3" s="1"/>
  <c r="D13" i="2"/>
  <c r="H13" i="2" s="1"/>
  <c r="F17" i="3"/>
  <c r="G17" i="3" s="1"/>
  <c r="I17" i="3"/>
  <c r="J17" i="3" s="1"/>
  <c r="K17" i="3" s="1"/>
  <c r="F16" i="3"/>
  <c r="G16" i="3" s="1"/>
  <c r="I16" i="3"/>
  <c r="J16" i="3" s="1"/>
  <c r="K16" i="3" s="1"/>
  <c r="F15" i="3"/>
  <c r="G15" i="3" s="1"/>
  <c r="I15" i="3"/>
  <c r="J15" i="3" s="1"/>
  <c r="K15" i="3" s="1"/>
  <c r="I36" i="3"/>
  <c r="J36" i="3" s="1"/>
  <c r="K36" i="3" s="1"/>
  <c r="D32" i="3"/>
  <c r="H32" i="3" s="1"/>
  <c r="F34" i="3"/>
  <c r="G34" i="3" s="1"/>
  <c r="E33" i="3"/>
  <c r="D93" i="3"/>
  <c r="H93" i="3" s="1"/>
  <c r="D63" i="2" s="1"/>
  <c r="D31" i="3"/>
  <c r="H31" i="3" s="1"/>
  <c r="Y9" i="11"/>
  <c r="Y47" i="11" s="1"/>
  <c r="S15" i="12"/>
  <c r="E94" i="3" s="1"/>
  <c r="F94" i="3" s="1"/>
  <c r="D19" i="3"/>
  <c r="H14" i="2" s="1"/>
  <c r="W9" i="11"/>
  <c r="W47" i="11" s="1"/>
  <c r="W15" i="12"/>
  <c r="E76" i="3" s="1"/>
  <c r="F76" i="3" s="1"/>
  <c r="S9" i="11"/>
  <c r="E93" i="3" s="1"/>
  <c r="F93" i="3" s="1"/>
  <c r="E54" i="3"/>
  <c r="F54" i="3" s="1"/>
  <c r="G54" i="3" s="1"/>
  <c r="F80" i="3"/>
  <c r="G80" i="3" s="1"/>
  <c r="E71" i="3"/>
  <c r="I71" i="3" s="1"/>
  <c r="J71" i="3" s="1"/>
  <c r="E46" i="3"/>
  <c r="I46" i="3" s="1"/>
  <c r="J46" i="3" s="1"/>
  <c r="K46" i="3" s="1"/>
  <c r="F79" i="3"/>
  <c r="G79" i="3" s="1"/>
  <c r="E72" i="3"/>
  <c r="I72" i="3" s="1"/>
  <c r="J72" i="3" s="1"/>
  <c r="K72" i="3" s="1"/>
  <c r="E53" i="3"/>
  <c r="F53" i="3" s="1"/>
  <c r="G53" i="3" s="1"/>
  <c r="B40" i="2"/>
  <c r="B66" i="2"/>
  <c r="B54" i="2"/>
  <c r="E89" i="3"/>
  <c r="F89" i="3" s="1"/>
  <c r="G89" i="3" s="1"/>
  <c r="E45" i="3"/>
  <c r="F45" i="3" s="1"/>
  <c r="G45" i="3" s="1"/>
  <c r="I78" i="3"/>
  <c r="J78" i="3" s="1"/>
  <c r="K78" i="3" s="1"/>
  <c r="E52" i="3"/>
  <c r="I52" i="3" s="1"/>
  <c r="J52" i="3" s="1"/>
  <c r="K52" i="3" s="1"/>
  <c r="Y47" i="8"/>
  <c r="I98" i="3"/>
  <c r="J98" i="3" s="1"/>
  <c r="K98" i="3" s="1"/>
  <c r="E47" i="3"/>
  <c r="F47" i="3" s="1"/>
  <c r="G47" i="3" s="1"/>
  <c r="I97" i="3"/>
  <c r="J97" i="3" s="1"/>
  <c r="K97" i="3" s="1"/>
  <c r="D50" i="3"/>
  <c r="H50" i="3" s="1"/>
  <c r="E74" i="3"/>
  <c r="F74" i="3" s="1"/>
  <c r="G74" i="3" s="1"/>
  <c r="I9" i="3"/>
  <c r="J9" i="3" s="1"/>
  <c r="K9" i="3" s="1"/>
  <c r="E92" i="3"/>
  <c r="F92" i="3" s="1"/>
  <c r="G92" i="3" s="1"/>
  <c r="E56" i="3"/>
  <c r="F56" i="3" s="1"/>
  <c r="G56" i="3" s="1"/>
  <c r="E95" i="3"/>
  <c r="I95" i="3" s="1"/>
  <c r="J95" i="3" s="1"/>
  <c r="K95" i="3" s="1"/>
  <c r="E51" i="3"/>
  <c r="F51" i="3" s="1"/>
  <c r="G51" i="3" s="1"/>
  <c r="K96" i="3"/>
  <c r="E50" i="3"/>
  <c r="F50" i="3" s="1"/>
  <c r="E77" i="3"/>
  <c r="I77" i="3" s="1"/>
  <c r="J77" i="3" s="1"/>
  <c r="K77" i="3" s="1"/>
  <c r="E91" i="3"/>
  <c r="I91" i="3" s="1"/>
  <c r="J91" i="3" s="1"/>
  <c r="K91" i="3" s="1"/>
  <c r="E48" i="3"/>
  <c r="I48" i="3" s="1"/>
  <c r="J48" i="3" s="1"/>
  <c r="K48" i="3" s="1"/>
  <c r="E73" i="3"/>
  <c r="I73" i="3" s="1"/>
  <c r="J73" i="3" s="1"/>
  <c r="K73" i="3" s="1"/>
  <c r="F96" i="3"/>
  <c r="G96" i="3" s="1"/>
  <c r="D36" i="2"/>
  <c r="H36" i="2" s="1"/>
  <c r="C50" i="2"/>
  <c r="E50" i="2" s="1"/>
  <c r="C36" i="2"/>
  <c r="C64" i="2"/>
  <c r="E64" i="2" s="1"/>
  <c r="H45" i="3"/>
  <c r="F55" i="3"/>
  <c r="G55" i="3" s="1"/>
  <c r="I55" i="3"/>
  <c r="J55" i="3" s="1"/>
  <c r="K55" i="3" s="1"/>
  <c r="H27" i="3"/>
  <c r="C13" i="2" l="1"/>
  <c r="C12" i="2"/>
  <c r="C53" i="2" s="1"/>
  <c r="C23" i="2"/>
  <c r="E23" i="2" s="1"/>
  <c r="C24" i="2"/>
  <c r="E24" i="2" s="1"/>
  <c r="E32" i="3"/>
  <c r="I32" i="3" s="1"/>
  <c r="J32" i="3" s="1"/>
  <c r="K32" i="3" s="1"/>
  <c r="I29" i="3"/>
  <c r="J29" i="3" s="1"/>
  <c r="K29" i="3" s="1"/>
  <c r="K90" i="3"/>
  <c r="F28" i="3"/>
  <c r="G28" i="3" s="1"/>
  <c r="E19" i="3"/>
  <c r="I14" i="2" s="1"/>
  <c r="W47" i="12"/>
  <c r="E49" i="3"/>
  <c r="F49" i="3" s="1"/>
  <c r="G49" i="3" s="1"/>
  <c r="D100" i="3"/>
  <c r="F90" i="3"/>
  <c r="G90" i="3" s="1"/>
  <c r="F30" i="3"/>
  <c r="G30" i="3" s="1"/>
  <c r="I14" i="3"/>
  <c r="J14" i="3" s="1"/>
  <c r="K14" i="3" s="1"/>
  <c r="F14" i="3"/>
  <c r="G14" i="3" s="1"/>
  <c r="S47" i="12"/>
  <c r="F11" i="2"/>
  <c r="G11" i="2" s="1"/>
  <c r="D24" i="2"/>
  <c r="H24" i="2" s="1"/>
  <c r="F13" i="3"/>
  <c r="G13" i="3" s="1"/>
  <c r="I13" i="3"/>
  <c r="J13" i="3" s="1"/>
  <c r="K13" i="3" s="1"/>
  <c r="S47" i="11"/>
  <c r="F35" i="3"/>
  <c r="G35" i="3" s="1"/>
  <c r="F36" i="3"/>
  <c r="G36" i="3" s="1"/>
  <c r="I34" i="3"/>
  <c r="J34" i="3" s="1"/>
  <c r="K34" i="3" s="1"/>
  <c r="E75" i="3"/>
  <c r="I75" i="3" s="1"/>
  <c r="J75" i="3" s="1"/>
  <c r="K75" i="3" s="1"/>
  <c r="D37" i="3"/>
  <c r="H37" i="3" s="1"/>
  <c r="D27" i="2" s="1"/>
  <c r="I33" i="3"/>
  <c r="J33" i="3" s="1"/>
  <c r="K33" i="3" s="1"/>
  <c r="F33" i="3"/>
  <c r="G33" i="3" s="1"/>
  <c r="D66" i="2"/>
  <c r="H66" i="2" s="1"/>
  <c r="E31" i="3"/>
  <c r="D26" i="2"/>
  <c r="H26" i="2" s="1"/>
  <c r="D23" i="2"/>
  <c r="H23" i="2" s="1"/>
  <c r="I79" i="3"/>
  <c r="J79" i="3" s="1"/>
  <c r="K79" i="3" s="1"/>
  <c r="I80" i="3"/>
  <c r="J80" i="3" s="1"/>
  <c r="K80" i="3" s="1"/>
  <c r="I54" i="3"/>
  <c r="J54" i="3" s="1"/>
  <c r="K54" i="3" s="1"/>
  <c r="F71" i="3"/>
  <c r="G71" i="3" s="1"/>
  <c r="F72" i="3"/>
  <c r="G72" i="3" s="1"/>
  <c r="F46" i="3"/>
  <c r="G46" i="3" s="1"/>
  <c r="I53" i="3"/>
  <c r="J53" i="3" s="1"/>
  <c r="K53" i="3" s="1"/>
  <c r="H12" i="2"/>
  <c r="D12" i="2" s="1"/>
  <c r="G50" i="3"/>
  <c r="I89" i="3"/>
  <c r="J89" i="3" s="1"/>
  <c r="K89" i="3" s="1"/>
  <c r="I45" i="3"/>
  <c r="J45" i="3" s="1"/>
  <c r="K45" i="3" s="1"/>
  <c r="I74" i="3"/>
  <c r="J74" i="3" s="1"/>
  <c r="K74" i="3" s="1"/>
  <c r="F97" i="3"/>
  <c r="G97" i="3" s="1"/>
  <c r="F78" i="3"/>
  <c r="G78" i="3" s="1"/>
  <c r="F52" i="3"/>
  <c r="G52" i="3" s="1"/>
  <c r="I27" i="3"/>
  <c r="J27" i="3" s="1"/>
  <c r="K27" i="3" s="1"/>
  <c r="G76" i="3"/>
  <c r="F98" i="3"/>
  <c r="G98" i="3" s="1"/>
  <c r="I47" i="3"/>
  <c r="J47" i="3" s="1"/>
  <c r="K47" i="3" s="1"/>
  <c r="F77" i="3"/>
  <c r="G77" i="3" s="1"/>
  <c r="D81" i="3"/>
  <c r="D63" i="3"/>
  <c r="H41" i="2" s="1"/>
  <c r="G93" i="3"/>
  <c r="F95" i="3"/>
  <c r="G95" i="3" s="1"/>
  <c r="I56" i="3"/>
  <c r="J56" i="3" s="1"/>
  <c r="K56" i="3" s="1"/>
  <c r="H19" i="3"/>
  <c r="D14" i="2" s="1"/>
  <c r="C49" i="2"/>
  <c r="G94" i="3"/>
  <c r="I92" i="3"/>
  <c r="J92" i="3" s="1"/>
  <c r="K92" i="3" s="1"/>
  <c r="F91" i="3"/>
  <c r="G91" i="3" s="1"/>
  <c r="F48" i="3"/>
  <c r="G48" i="3" s="1"/>
  <c r="I51" i="3"/>
  <c r="J51" i="3" s="1"/>
  <c r="K51" i="3" s="1"/>
  <c r="I50" i="3"/>
  <c r="J50" i="3" s="1"/>
  <c r="K50" i="3" s="1"/>
  <c r="I94" i="3"/>
  <c r="J94" i="3" s="1"/>
  <c r="K94" i="3" s="1"/>
  <c r="C35" i="2"/>
  <c r="E35" i="2" s="1"/>
  <c r="I35" i="2" s="1"/>
  <c r="J35" i="2" s="1"/>
  <c r="C63" i="2"/>
  <c r="I10" i="2"/>
  <c r="I12" i="2" s="1"/>
  <c r="J12" i="2" s="1"/>
  <c r="F73" i="3"/>
  <c r="G73" i="3" s="1"/>
  <c r="I76" i="3"/>
  <c r="J76" i="3" s="1"/>
  <c r="K76" i="3" s="1"/>
  <c r="E100" i="3"/>
  <c r="I67" i="2" s="1"/>
  <c r="I93" i="3"/>
  <c r="J93" i="3" s="1"/>
  <c r="K71" i="3"/>
  <c r="D35" i="2"/>
  <c r="H35" i="2" s="1"/>
  <c r="H39" i="2" s="1"/>
  <c r="D39" i="2" s="1"/>
  <c r="D40" i="2"/>
  <c r="H40" i="2" s="1"/>
  <c r="H49" i="2"/>
  <c r="H53" i="2" s="1"/>
  <c r="D53" i="2" s="1"/>
  <c r="D54" i="2"/>
  <c r="H54" i="2" s="1"/>
  <c r="I50" i="2"/>
  <c r="J50" i="2" s="1"/>
  <c r="K50" i="2" s="1"/>
  <c r="I64" i="2"/>
  <c r="J64" i="2" s="1"/>
  <c r="K64" i="2" s="1"/>
  <c r="E36" i="2"/>
  <c r="I36" i="2" s="1"/>
  <c r="J36" i="2" s="1"/>
  <c r="K36" i="2" s="1"/>
  <c r="E49" i="2" l="1"/>
  <c r="I49" i="2" s="1"/>
  <c r="H81" i="3"/>
  <c r="D55" i="2" s="1"/>
  <c r="I24" i="2"/>
  <c r="J24" i="2" s="1"/>
  <c r="K24" i="2" s="1"/>
  <c r="F24" i="2"/>
  <c r="G24" i="2" s="1"/>
  <c r="H67" i="2"/>
  <c r="H100" i="3"/>
  <c r="D67" i="2" s="1"/>
  <c r="I49" i="3"/>
  <c r="J49" i="3" s="1"/>
  <c r="K49" i="3" s="1"/>
  <c r="F32" i="3"/>
  <c r="G32" i="3" s="1"/>
  <c r="E37" i="3"/>
  <c r="I37" i="3" s="1"/>
  <c r="J37" i="3" s="1"/>
  <c r="K37" i="3" s="1"/>
  <c r="E63" i="3"/>
  <c r="I63" i="3" s="1"/>
  <c r="E41" i="2" s="1"/>
  <c r="K93" i="3"/>
  <c r="F19" i="3"/>
  <c r="J14" i="2" s="1"/>
  <c r="K14" i="2" s="1"/>
  <c r="I19" i="3"/>
  <c r="E14" i="2" s="1"/>
  <c r="H63" i="2"/>
  <c r="H65" i="2" s="1"/>
  <c r="D65" i="2" s="1"/>
  <c r="H25" i="2"/>
  <c r="D25" i="2" s="1"/>
  <c r="F75" i="3"/>
  <c r="G75" i="3" s="1"/>
  <c r="E81" i="3"/>
  <c r="I81" i="3" s="1"/>
  <c r="J81" i="3" s="1"/>
  <c r="F31" i="3"/>
  <c r="G31" i="3" s="1"/>
  <c r="I31" i="3"/>
  <c r="J31" i="3" s="1"/>
  <c r="K31" i="3" s="1"/>
  <c r="F23" i="2"/>
  <c r="G23" i="2" s="1"/>
  <c r="I23" i="2"/>
  <c r="J23" i="2" s="1"/>
  <c r="K23" i="2" s="1"/>
  <c r="C25" i="2"/>
  <c r="K12" i="2"/>
  <c r="F12" i="2" s="1"/>
  <c r="G12" i="2" s="1"/>
  <c r="E63" i="2"/>
  <c r="I63" i="2" s="1"/>
  <c r="C39" i="2"/>
  <c r="C65" i="2"/>
  <c r="C26" i="2"/>
  <c r="E26" i="2" s="1"/>
  <c r="I26" i="2" s="1"/>
  <c r="J26" i="2" s="1"/>
  <c r="K26" i="2" s="1"/>
  <c r="E13" i="2"/>
  <c r="F10" i="2"/>
  <c r="G10" i="2" s="1"/>
  <c r="H55" i="2"/>
  <c r="H63" i="3"/>
  <c r="D41" i="2" s="1"/>
  <c r="H27" i="2"/>
  <c r="J10" i="2"/>
  <c r="K10" i="2" s="1"/>
  <c r="C54" i="2"/>
  <c r="E54" i="2" s="1"/>
  <c r="I54" i="2" s="1"/>
  <c r="J54" i="2" s="1"/>
  <c r="K54" i="2" s="1"/>
  <c r="C40" i="2"/>
  <c r="E40" i="2" s="1"/>
  <c r="I40" i="2" s="1"/>
  <c r="J40" i="2" s="1"/>
  <c r="K40" i="2" s="1"/>
  <c r="C66" i="2"/>
  <c r="E66" i="2" s="1"/>
  <c r="I66" i="2" s="1"/>
  <c r="J66" i="2" s="1"/>
  <c r="K66" i="2" s="1"/>
  <c r="F100" i="3"/>
  <c r="G100" i="3" s="1"/>
  <c r="I100" i="3"/>
  <c r="E67" i="2" s="1"/>
  <c r="F50" i="2"/>
  <c r="G50" i="2" s="1"/>
  <c r="K35" i="2"/>
  <c r="F64" i="2"/>
  <c r="G64" i="2" s="1"/>
  <c r="F35" i="2"/>
  <c r="G35" i="2" s="1"/>
  <c r="I39" i="2"/>
  <c r="J39" i="2" s="1"/>
  <c r="K39" i="2" s="1"/>
  <c r="F39" i="2" s="1"/>
  <c r="G39" i="2" s="1"/>
  <c r="F36" i="2"/>
  <c r="G36" i="2" s="1"/>
  <c r="J49" i="2" l="1"/>
  <c r="K49" i="2" s="1"/>
  <c r="I53" i="2"/>
  <c r="J53" i="2" s="1"/>
  <c r="K53" i="2" s="1"/>
  <c r="F53" i="2" s="1"/>
  <c r="G53" i="2" s="1"/>
  <c r="F49" i="2"/>
  <c r="G49" i="2" s="1"/>
  <c r="I27" i="2"/>
  <c r="E27" i="2"/>
  <c r="F37" i="3"/>
  <c r="J27" i="2" s="1"/>
  <c r="K27" i="2" s="1"/>
  <c r="I41" i="2"/>
  <c r="J63" i="3"/>
  <c r="F41" i="2" s="1"/>
  <c r="G41" i="2" s="1"/>
  <c r="F63" i="3"/>
  <c r="J41" i="2" s="1"/>
  <c r="K41" i="2" s="1"/>
  <c r="J19" i="3"/>
  <c r="F14" i="2" s="1"/>
  <c r="G14" i="2" s="1"/>
  <c r="G19" i="3"/>
  <c r="F81" i="3"/>
  <c r="J55" i="2" s="1"/>
  <c r="K55" i="2" s="1"/>
  <c r="E55" i="2"/>
  <c r="I55" i="2"/>
  <c r="J67" i="2"/>
  <c r="K67" i="2" s="1"/>
  <c r="F63" i="2"/>
  <c r="G63" i="2" s="1"/>
  <c r="J63" i="2"/>
  <c r="K63" i="2" s="1"/>
  <c r="I65" i="2"/>
  <c r="J65" i="2" s="1"/>
  <c r="K65" i="2" s="1"/>
  <c r="F65" i="2" s="1"/>
  <c r="G65" i="2" s="1"/>
  <c r="I25" i="2"/>
  <c r="J25" i="2" s="1"/>
  <c r="K25" i="2" s="1"/>
  <c r="F25" i="2" s="1"/>
  <c r="G25" i="2" s="1"/>
  <c r="I13" i="2"/>
  <c r="J13" i="2" s="1"/>
  <c r="K13" i="2" s="1"/>
  <c r="F13" i="2"/>
  <c r="G13" i="2" s="1"/>
  <c r="J100" i="3"/>
  <c r="K100" i="3" s="1"/>
  <c r="F66" i="2"/>
  <c r="G66" i="2" s="1"/>
  <c r="F40" i="2"/>
  <c r="G40" i="2" s="1"/>
  <c r="F54" i="2"/>
  <c r="G54" i="2" s="1"/>
  <c r="F26" i="2"/>
  <c r="G26" i="2" s="1"/>
  <c r="K81" i="3"/>
  <c r="F55" i="2"/>
  <c r="G55" i="2" s="1"/>
  <c r="F27" i="2"/>
  <c r="G27" i="2" s="1"/>
  <c r="G37" i="3" l="1"/>
  <c r="K63" i="3"/>
  <c r="G63" i="3"/>
  <c r="K19" i="3"/>
  <c r="G81" i="3"/>
  <c r="F67" i="2"/>
  <c r="G67" i="2" s="1"/>
</calcChain>
</file>

<file path=xl/sharedStrings.xml><?xml version="1.0" encoding="utf-8"?>
<sst xmlns="http://schemas.openxmlformats.org/spreadsheetml/2006/main" count="1506" uniqueCount="224">
  <si>
    <t>MAKE ADJUSTMENTS TO SIGMAS IN SOCKEYE LAYER</t>
  </si>
  <si>
    <t>MAKE ADJUSTMENTS TO SIGMAS IN NONSOCKEYE LAYERS</t>
  </si>
  <si>
    <t>BUILD  % SOCKEYE SIZE TARGET STRENGTH TABLE</t>
  </si>
  <si>
    <t>BUILD  % NERKA TRAWL CATCH  TABLE</t>
  </si>
  <si>
    <t>REFERENCE TRANSECT PAGES TO %SOCKEYE TABLE</t>
  </si>
  <si>
    <t>INSERT NOTES</t>
  </si>
  <si>
    <t>LAKE SUMMARY</t>
  </si>
  <si>
    <t>All fish in Sockeye layer</t>
  </si>
  <si>
    <t>Surface</t>
  </si>
  <si>
    <t xml:space="preserve"> Density</t>
  </si>
  <si>
    <t>Population</t>
  </si>
  <si>
    <t>TRAWL</t>
  </si>
  <si>
    <t>Area</t>
  </si>
  <si>
    <t>Density</t>
  </si>
  <si>
    <t>95% C. I.</t>
  </si>
  <si>
    <t>SECTION</t>
  </si>
  <si>
    <t>(ha)</t>
  </si>
  <si>
    <t>N</t>
  </si>
  <si>
    <t>(N/ha)</t>
  </si>
  <si>
    <t>SE²</t>
  </si>
  <si>
    <t>(% of N)</t>
  </si>
  <si>
    <t xml:space="preserve"> TOTAL            STRATIFIED</t>
  </si>
  <si>
    <t>RANDOM</t>
  </si>
  <si>
    <t>TRANSECT</t>
  </si>
  <si>
    <t>Age_0 Sockeye</t>
  </si>
  <si>
    <t>Age_0 sized others</t>
  </si>
  <si>
    <t>Large fish</t>
  </si>
  <si>
    <t>TRANSECT SUMMARY</t>
  </si>
  <si>
    <t xml:space="preserve">       Population</t>
  </si>
  <si>
    <t xml:space="preserve">       Density</t>
  </si>
  <si>
    <t>Sect</t>
  </si>
  <si>
    <t>Trans</t>
  </si>
  <si>
    <t>S²</t>
  </si>
  <si>
    <t>Start</t>
  </si>
  <si>
    <t>End</t>
  </si>
  <si>
    <t>Depth</t>
  </si>
  <si>
    <t>(m)</t>
  </si>
  <si>
    <t>(m3)</t>
  </si>
  <si>
    <t>Tr 5</t>
  </si>
  <si>
    <t>Replace high and low sigma values from small sample sizes with more realistic values from adjacent strata.</t>
  </si>
  <si>
    <t>Tr 6</t>
  </si>
  <si>
    <t>Tr 7</t>
  </si>
  <si>
    <t>Tr 8</t>
  </si>
  <si>
    <t>Tr 9</t>
  </si>
  <si>
    <t>Tr 10</t>
  </si>
  <si>
    <t>Tr 11</t>
  </si>
  <si>
    <t>Tr 12</t>
  </si>
  <si>
    <t>Tr 13</t>
  </si>
  <si>
    <t>Tr 14</t>
  </si>
  <si>
    <t>Tr 15</t>
  </si>
  <si>
    <t>Tr 16</t>
  </si>
  <si>
    <t>SOCKEYE SIZE RATIOS</t>
  </si>
  <si>
    <t>Percent Sockeye Size Fish from Target Strength Data</t>
  </si>
  <si>
    <t>Percent Nerka from Tows</t>
  </si>
  <si>
    <t>Tr 1</t>
  </si>
  <si>
    <t>Tr 3</t>
  </si>
  <si>
    <t>Tr 4</t>
  </si>
  <si>
    <t xml:space="preserve">DEPTH   </t>
  </si>
  <si>
    <t xml:space="preserve">STRATUM </t>
  </si>
  <si>
    <t xml:space="preserve">  MEAN</t>
  </si>
  <si>
    <t># FISH</t>
  </si>
  <si>
    <t xml:space="preserve"> STD DEV</t>
  </si>
  <si>
    <t xml:space="preserve"> A </t>
  </si>
  <si>
    <t>INTGRAT</t>
  </si>
  <si>
    <t>#</t>
  </si>
  <si>
    <t xml:space="preserve"> VAR OF</t>
  </si>
  <si>
    <t xml:space="preserve"> DENSITY </t>
  </si>
  <si>
    <t>QUANTITY</t>
  </si>
  <si>
    <t>%</t>
  </si>
  <si>
    <t xml:space="preserve"> NUMBERS</t>
  </si>
  <si>
    <t>VARIANCE</t>
  </si>
  <si>
    <t>original</t>
  </si>
  <si>
    <t>STRATUM</t>
  </si>
  <si>
    <t>VOLUME</t>
  </si>
  <si>
    <t xml:space="preserve">  SIGMA</t>
  </si>
  <si>
    <t>USED</t>
  </si>
  <si>
    <t>CONSTANT</t>
  </si>
  <si>
    <t xml:space="preserve">  OUTPUT</t>
  </si>
  <si>
    <t>SEQ</t>
  </si>
  <si>
    <t>INT MEAN</t>
  </si>
  <si>
    <t xml:space="preserve"> OF FISH</t>
  </si>
  <si>
    <t>LARGE</t>
  </si>
  <si>
    <t>OTHER</t>
  </si>
  <si>
    <t>SOCKEYE</t>
  </si>
  <si>
    <t>sigma</t>
  </si>
  <si>
    <t>fish used</t>
  </si>
  <si>
    <t>SD sigma</t>
  </si>
  <si>
    <t>A  Constant</t>
  </si>
  <si>
    <t>intg output</t>
  </si>
  <si>
    <t>sequences</t>
  </si>
  <si>
    <t>var intg out</t>
  </si>
  <si>
    <t>(age_0)</t>
  </si>
  <si>
    <t>All Fish</t>
  </si>
  <si>
    <t>&gt;SSize</t>
  </si>
  <si>
    <t>=SSize</t>
  </si>
  <si>
    <t>Large</t>
  </si>
  <si>
    <t>Others</t>
  </si>
  <si>
    <t>TOTAL:</t>
  </si>
  <si>
    <t>ECHOVIEW DATA IMPORTED TO TRANSECT SHEETS</t>
  </si>
  <si>
    <t>BUILD  % KOKANEE (strontium)  TABLE</t>
  </si>
  <si>
    <t>all</t>
  </si>
  <si>
    <t>lake</t>
  </si>
  <si>
    <t>Total Volume</t>
  </si>
  <si>
    <t>Analysis Type:  Integration</t>
  </si>
  <si>
    <t>use tr 4 data</t>
  </si>
  <si>
    <t>Sockeye layer 4m-bottom</t>
  </si>
  <si>
    <t>Tr2</t>
  </si>
  <si>
    <t>Fish distibutedthroughout the water column. Density low-moderate</t>
  </si>
  <si>
    <t>Sockeye layer 2m-bottom</t>
  </si>
  <si>
    <t>Fish scattered below 6m with most fish along the bottom or below24m.  Density low-medium.</t>
  </si>
  <si>
    <t>Sockeye layer 6m-bottom</t>
  </si>
  <si>
    <t>Sockeye layer 6m-40m</t>
  </si>
  <si>
    <t>No Data -  Use data from tr 4 to estimate densites</t>
  </si>
  <si>
    <t>Fish distibuted 6m-bottom. Density low-moderate</t>
  </si>
  <si>
    <t>This transects max depth only went to ~5m.   We expected 24m+.  Vertually no fish present</t>
  </si>
  <si>
    <t>Fish distibuted 6m-bottom with a hint of a layer around 6m and most fish 16m-bottom. Density low-moderate</t>
  </si>
  <si>
    <t>Fish distibuted 8m-bottom with a hint of a layer around 6m and most fish 14m-bottom. Density low-moderate</t>
  </si>
  <si>
    <t>Fish distibuted 6m-bottom . Density low.</t>
  </si>
  <si>
    <t>Sockeye layer 6m-52m</t>
  </si>
  <si>
    <t>Fish distibuted 6m-bottom . Density low-moderate.</t>
  </si>
  <si>
    <t>Very few fish, TS indicates most are larger than sockeye fry size.</t>
  </si>
  <si>
    <t xml:space="preserve"> layer 6m-10m</t>
  </si>
  <si>
    <t>Not used in Population estimate - a small relatively shallow bay and it doesn't appear to be used by sockeye.</t>
  </si>
  <si>
    <t>Not used in Population estimate - a small, very shallow bay and it is doubtful sockeye habitat .</t>
  </si>
  <si>
    <t xml:space="preserve"> layer 2-4m</t>
  </si>
  <si>
    <t>Very few fish detected.</t>
  </si>
  <si>
    <t>Very few fish.  Possible fish targets right next to the bottom, but difficult to say for sure…..rocks, debris or fish…..they fall below bottom line in this analysis</t>
  </si>
  <si>
    <t>Sockeye layer 4m-6m</t>
  </si>
  <si>
    <t>most fish 4m-bottom.  Possible fish targets right next to the bottom, but difficult to say for sure…..rocks, debris or fish…..some fall below bottom line in this analysis</t>
  </si>
  <si>
    <t>Sockeye layer 2m-8m</t>
  </si>
  <si>
    <t>Short transect,  this section of bear lake almost river like.</t>
  </si>
  <si>
    <t>most fish 7m-bottom.  Low density</t>
  </si>
  <si>
    <t>extrapolated</t>
  </si>
  <si>
    <t>Fred Wright Lake</t>
  </si>
  <si>
    <t>2012 survey design</t>
  </si>
  <si>
    <t>Used volumes from pivot table created with Transcon Poly worksheets</t>
  </si>
  <si>
    <t>Worksheet based on Swan Lake 2010 NTG</t>
  </si>
  <si>
    <t>0 to 2</t>
  </si>
  <si>
    <t>2 to 4</t>
  </si>
  <si>
    <t>4 to 6</t>
  </si>
  <si>
    <t>6 to 8</t>
  </si>
  <si>
    <t>8 to 10</t>
  </si>
  <si>
    <t>10 to 12</t>
  </si>
  <si>
    <t>12 to 14</t>
  </si>
  <si>
    <t>14 to 16</t>
  </si>
  <si>
    <t>16 to 18</t>
  </si>
  <si>
    <t>18 to 20</t>
  </si>
  <si>
    <t>20 to 22</t>
  </si>
  <si>
    <t>22 to 24</t>
  </si>
  <si>
    <t>24 to 26</t>
  </si>
  <si>
    <t>26 to 28</t>
  </si>
  <si>
    <t>28 to 30</t>
  </si>
  <si>
    <t>30 to 32</t>
  </si>
  <si>
    <t>32 to 34</t>
  </si>
  <si>
    <t>34 to 36</t>
  </si>
  <si>
    <t>36 to 38</t>
  </si>
  <si>
    <t>38 to 40</t>
  </si>
  <si>
    <t>40 to 42</t>
  </si>
  <si>
    <t>42 to 44</t>
  </si>
  <si>
    <t>44 to 46</t>
  </si>
  <si>
    <t>46 to 48</t>
  </si>
  <si>
    <t>48 to 50</t>
  </si>
  <si>
    <t>50 to 52</t>
  </si>
  <si>
    <t>52 to 54</t>
  </si>
  <si>
    <t>54 to 56</t>
  </si>
  <si>
    <t>56 to 58</t>
  </si>
  <si>
    <t>58 to 60</t>
  </si>
  <si>
    <t>60 to 62</t>
  </si>
  <si>
    <t>62 to 64</t>
  </si>
  <si>
    <t>64 to 66</t>
  </si>
  <si>
    <t>66 to 68</t>
  </si>
  <si>
    <t>68 to 70</t>
  </si>
  <si>
    <t>70 to 72</t>
  </si>
  <si>
    <t>72 to 74</t>
  </si>
  <si>
    <t>74 to 76</t>
  </si>
  <si>
    <t>76 to 78</t>
  </si>
  <si>
    <t>78 to 80</t>
  </si>
  <si>
    <t>80 to 82</t>
  </si>
  <si>
    <t>LAYER</t>
  </si>
  <si>
    <t>2m strata: 0-2, 2-4, 4-6, etc.</t>
  </si>
  <si>
    <t>Meziadin Lake</t>
  </si>
  <si>
    <t xml:space="preserve"> - digitized Ozi explorer,  SGM 2009</t>
  </si>
  <si>
    <t>2009 survey design</t>
  </si>
  <si>
    <t>Bathymetric Chart (from Fish and Wildlife Branch 1972)</t>
  </si>
  <si>
    <t>South End Shallows</t>
  </si>
  <si>
    <t>Outlet Shallows</t>
  </si>
  <si>
    <t>Surface Areas</t>
  </si>
  <si>
    <t>1:50,000 Topo</t>
  </si>
  <si>
    <t>Transect</t>
  </si>
  <si>
    <t xml:space="preserve">Total </t>
  </si>
  <si>
    <t>T4.9</t>
  </si>
  <si>
    <t>T4.3</t>
  </si>
  <si>
    <t>T3.7</t>
  </si>
  <si>
    <t>T3.1</t>
  </si>
  <si>
    <t>T2.5</t>
  </si>
  <si>
    <t>T2.0</t>
  </si>
  <si>
    <t>T1.5</t>
  </si>
  <si>
    <t>T1.0</t>
  </si>
  <si>
    <t>T5.6</t>
  </si>
  <si>
    <t>T6.3</t>
  </si>
  <si>
    <t>Tr 1.5</t>
  </si>
  <si>
    <t>Tr 2.0</t>
  </si>
  <si>
    <t>Tr 2.5</t>
  </si>
  <si>
    <t>Tr 3.1</t>
  </si>
  <si>
    <t>Tr 3.7</t>
  </si>
  <si>
    <t>Tr 4.3</t>
  </si>
  <si>
    <t>Tr 4.9</t>
  </si>
  <si>
    <t>Tr 5.6</t>
  </si>
  <si>
    <t>Tr 6.3</t>
  </si>
  <si>
    <t>South</t>
  </si>
  <si>
    <t>North</t>
  </si>
  <si>
    <t>South End</t>
  </si>
  <si>
    <t>North end</t>
  </si>
  <si>
    <t>from scale reading</t>
  </si>
  <si>
    <t>(age_1)</t>
  </si>
  <si>
    <t>Age_1 sockeye</t>
  </si>
  <si>
    <t>2009 DFO SURVEY DESIGN</t>
  </si>
  <si>
    <t>age-1 sockeye</t>
  </si>
  <si>
    <t>age-0 Sockeye</t>
  </si>
  <si>
    <t>Juvenile Nerka all Age Ratios</t>
  </si>
  <si>
    <t>Juvenile Sockeye</t>
  </si>
  <si>
    <t>Surveyed on 08-09 July 2021</t>
  </si>
  <si>
    <t>Processing :     Echoview 12</t>
  </si>
  <si>
    <t>Survey Date:  Sept 27-28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</si>
</sst>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General_)"/>
    <numFmt numFmtId="165" formatCode="0.00E+00_)"/>
    <numFmt numFmtId="166" formatCode="0.0%"/>
    <numFmt numFmtId="167" formatCode="0.000E+00_)"/>
    <numFmt numFmtId="168" formatCode="0.0_)"/>
    <numFmt numFmtId="169" formatCode="0_)"/>
    <numFmt numFmtId="170" formatCode="0.0"/>
    <numFmt numFmtId="171" formatCode="#,##0.0_ ;\-#,##0.0\ "/>
  </numFmts>
  <fonts count="131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0"/>
      <color indexed="12"/>
      <name val="Helv"/>
    </font>
    <font>
      <b/>
      <sz val="10"/>
      <color indexed="10"/>
      <name val="Helv"/>
    </font>
    <font>
      <sz val="10"/>
      <color indexed="10"/>
      <name val="Helv"/>
    </font>
    <font>
      <sz val="12"/>
      <name val="Helv"/>
    </font>
    <font>
      <b/>
      <sz val="14"/>
      <color indexed="10"/>
      <name val="Helv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3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indexed="20"/>
      <name val="Helv"/>
    </font>
    <font>
      <b/>
      <sz val="10"/>
      <color indexed="20"/>
      <name val="Helv"/>
    </font>
    <font>
      <sz val="10"/>
      <color indexed="16"/>
      <name val="Arial"/>
      <family val="2"/>
    </font>
    <font>
      <sz val="10"/>
      <color indexed="37"/>
      <name val="Arial"/>
      <family val="2"/>
    </font>
    <font>
      <sz val="10"/>
      <color indexed="29"/>
      <name val="Arial"/>
      <family val="2"/>
    </font>
    <font>
      <sz val="10"/>
      <color indexed="51"/>
      <name val="Helv"/>
    </font>
    <font>
      <b/>
      <sz val="10"/>
      <color indexed="39"/>
      <name val="Arial"/>
      <family val="2"/>
    </font>
    <font>
      <sz val="10"/>
      <color indexed="52"/>
      <name val="Arial"/>
      <family val="2"/>
    </font>
    <font>
      <b/>
      <sz val="10"/>
      <color indexed="52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4"/>
      <color indexed="8"/>
      <name val="Arial"/>
      <family val="2"/>
    </font>
    <font>
      <b/>
      <sz val="14"/>
      <name val="Helv"/>
    </font>
    <font>
      <b/>
      <sz val="10"/>
      <color indexed="20"/>
      <name val="Arial"/>
      <family val="2"/>
    </font>
    <font>
      <sz val="10"/>
      <color indexed="2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7"/>
      <name val="Helv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10"/>
      <color indexed="52"/>
      <name val="Helv"/>
    </font>
    <font>
      <b/>
      <sz val="10"/>
      <color indexed="52"/>
      <name val="Helv"/>
    </font>
    <font>
      <sz val="12"/>
      <color indexed="47"/>
      <name val="Arial"/>
      <family val="2"/>
    </font>
    <font>
      <sz val="10"/>
      <color indexed="33"/>
      <name val="Arial"/>
      <family val="2"/>
    </font>
    <font>
      <sz val="10"/>
      <color indexed="51"/>
      <name val="Arial"/>
      <family val="2"/>
    </font>
    <font>
      <sz val="48"/>
      <color indexed="56"/>
      <name val="Photina Casual Black"/>
      <family val="1"/>
    </font>
    <font>
      <sz val="10"/>
      <color indexed="56"/>
      <name val="Photina Casual Black"/>
      <family val="1"/>
    </font>
    <font>
      <sz val="10"/>
      <color indexed="56"/>
      <name val="Helv"/>
    </font>
    <font>
      <sz val="10"/>
      <color indexed="56"/>
      <name val="Arial"/>
      <family val="2"/>
    </font>
    <font>
      <b/>
      <sz val="12"/>
      <color indexed="56"/>
      <name val="Arial"/>
      <family val="2"/>
    </font>
    <font>
      <sz val="20"/>
      <color indexed="56"/>
      <name val="Brush Script"/>
      <family val="4"/>
    </font>
    <font>
      <b/>
      <sz val="10"/>
      <color indexed="56"/>
      <name val="Arial"/>
      <family val="2"/>
    </font>
    <font>
      <sz val="10"/>
      <color indexed="14"/>
      <name val="Helv"/>
    </font>
    <font>
      <b/>
      <sz val="10"/>
      <color indexed="56"/>
      <name val="Helv"/>
    </font>
    <font>
      <sz val="10"/>
      <color indexed="10"/>
      <name val="MS Sans Serif"/>
      <family val="2"/>
    </font>
    <font>
      <sz val="10"/>
      <color theme="2" tint="-0.499984740745262"/>
      <name val="Helv"/>
    </font>
    <font>
      <sz val="10"/>
      <color theme="2" tint="-0.49998474074526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Helv"/>
    </font>
    <font>
      <b/>
      <sz val="10"/>
      <color rgb="FFFF0000"/>
      <name val="Helv"/>
    </font>
    <font>
      <b/>
      <sz val="10"/>
      <color rgb="FFB66A16"/>
      <name val="Arial"/>
      <family val="2"/>
    </font>
    <font>
      <sz val="10"/>
      <color rgb="FFB66A16"/>
      <name val="Arial"/>
      <family val="2"/>
    </font>
    <font>
      <sz val="10"/>
      <color rgb="FFB66A16"/>
      <name val="Helv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10"/>
      <color rgb="FF7030A0"/>
      <name val="Helv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color rgb="FF00B05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4"/>
      <color indexed="12"/>
      <name val="Helv"/>
    </font>
    <font>
      <sz val="10"/>
      <color indexed="12"/>
      <name val="MS Sans Serif"/>
      <family val="2"/>
    </font>
    <font>
      <b/>
      <sz val="10"/>
      <name val="MS Sans Serif"/>
      <family val="2"/>
    </font>
  </fonts>
  <fills count="7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65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gray125">
        <fgColor indexed="9"/>
        <b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</patternFill>
    </fill>
    <fill>
      <patternFill patternType="lightGray">
        <fgColor indexed="9"/>
      </patternFill>
    </fill>
    <fill>
      <patternFill patternType="solid">
        <fgColor indexed="49"/>
        <bgColor indexed="64"/>
      </patternFill>
    </fill>
  </fills>
  <borders count="67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688">
    <xf numFmtId="164" fontId="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46" applyNumberFormat="0" applyFill="0" applyAlignment="0" applyProtection="0"/>
    <xf numFmtId="0" fontId="82" fillId="0" borderId="47" applyNumberFormat="0" applyFill="0" applyAlignment="0" applyProtection="0"/>
    <xf numFmtId="0" fontId="83" fillId="0" borderId="48" applyNumberFormat="0" applyFill="0" applyAlignment="0" applyProtection="0"/>
    <xf numFmtId="0" fontId="83" fillId="0" borderId="0" applyNumberFormat="0" applyFill="0" applyBorder="0" applyAlignment="0" applyProtection="0"/>
    <xf numFmtId="0" fontId="84" fillId="13" borderId="0" applyNumberFormat="0" applyBorder="0" applyAlignment="0" applyProtection="0"/>
    <xf numFmtId="0" fontId="85" fillId="14" borderId="0" applyNumberFormat="0" applyBorder="0" applyAlignment="0" applyProtection="0"/>
    <xf numFmtId="0" fontId="86" fillId="15" borderId="0" applyNumberFormat="0" applyBorder="0" applyAlignment="0" applyProtection="0"/>
    <xf numFmtId="0" fontId="87" fillId="16" borderId="49" applyNumberFormat="0" applyAlignment="0" applyProtection="0"/>
    <xf numFmtId="0" fontId="88" fillId="17" borderId="50" applyNumberFormat="0" applyAlignment="0" applyProtection="0"/>
    <xf numFmtId="0" fontId="89" fillId="17" borderId="49" applyNumberFormat="0" applyAlignment="0" applyProtection="0"/>
    <xf numFmtId="0" fontId="90" fillId="0" borderId="51" applyNumberFormat="0" applyFill="0" applyAlignment="0" applyProtection="0"/>
    <xf numFmtId="0" fontId="91" fillId="18" borderId="52" applyNumberFormat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54" applyNumberFormat="0" applyFill="0" applyAlignment="0" applyProtection="0"/>
    <xf numFmtId="0" fontId="95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95" fillId="23" borderId="0" applyNumberFormat="0" applyBorder="0" applyAlignment="0" applyProtection="0"/>
    <xf numFmtId="0" fontId="95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95" fillId="27" borderId="0" applyNumberFormat="0" applyBorder="0" applyAlignment="0" applyProtection="0"/>
    <xf numFmtId="0" fontId="95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95" fillId="31" borderId="0" applyNumberFormat="0" applyBorder="0" applyAlignment="0" applyProtection="0"/>
    <xf numFmtId="0" fontId="95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95" fillId="35" borderId="0" applyNumberFormat="0" applyBorder="0" applyAlignment="0" applyProtection="0"/>
    <xf numFmtId="0" fontId="95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95" fillId="39" borderId="0" applyNumberFormat="0" applyBorder="0" applyAlignment="0" applyProtection="0"/>
    <xf numFmtId="0" fontId="95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95" fillId="43" borderId="0" applyNumberFormat="0" applyBorder="0" applyAlignment="0" applyProtection="0"/>
    <xf numFmtId="0" fontId="14" fillId="0" borderId="0"/>
    <xf numFmtId="0" fontId="14" fillId="19" borderId="53" applyNumberFormat="0" applyFont="0" applyAlignment="0" applyProtection="0"/>
    <xf numFmtId="0" fontId="13" fillId="0" borderId="0"/>
    <xf numFmtId="0" fontId="13" fillId="19" borderId="53" applyNumberFormat="0" applyFont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2" fillId="0" borderId="0"/>
    <xf numFmtId="0" fontId="12" fillId="19" borderId="53" applyNumberFormat="0" applyFont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1" fillId="0" borderId="0"/>
    <xf numFmtId="0" fontId="11" fillId="19" borderId="53" applyNumberFormat="0" applyFont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0" fillId="0" borderId="0"/>
    <xf numFmtId="0" fontId="10" fillId="19" borderId="53" applyNumberFormat="0" applyFont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9" fillId="0" borderId="0"/>
    <xf numFmtId="0" fontId="9" fillId="19" borderId="53" applyNumberFormat="0" applyFont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8" fillId="0" borderId="0"/>
    <xf numFmtId="0" fontId="8" fillId="19" borderId="53" applyNumberFormat="0" applyFont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7" fillId="0" borderId="0"/>
    <xf numFmtId="0" fontId="16" fillId="0" borderId="0"/>
    <xf numFmtId="0" fontId="16" fillId="0" borderId="0"/>
    <xf numFmtId="9" fontId="15" fillId="0" borderId="0" applyFont="0" applyFill="0" applyBorder="0" applyAlignment="0" applyProtection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164" fontId="16" fillId="0" borderId="0"/>
    <xf numFmtId="0" fontId="7" fillId="0" borderId="0"/>
    <xf numFmtId="0" fontId="7" fillId="19" borderId="53" applyNumberFormat="0" applyFont="0" applyAlignment="0" applyProtection="0"/>
    <xf numFmtId="0" fontId="109" fillId="51" borderId="0" applyNumberFormat="0" applyBorder="0" applyAlignment="0" applyProtection="0"/>
    <xf numFmtId="0" fontId="110" fillId="60" borderId="0" applyNumberFormat="0" applyBorder="0" applyAlignment="0" applyProtection="0"/>
    <xf numFmtId="0" fontId="109" fillId="52" borderId="0" applyNumberFormat="0" applyBorder="0" applyAlignment="0" applyProtection="0"/>
    <xf numFmtId="0" fontId="110" fillId="55" borderId="0" applyNumberFormat="0" applyBorder="0" applyAlignment="0" applyProtection="0"/>
    <xf numFmtId="0" fontId="110" fillId="62" borderId="0" applyNumberFormat="0" applyBorder="0" applyAlignment="0" applyProtection="0"/>
    <xf numFmtId="0" fontId="109" fillId="54" borderId="0" applyNumberFormat="0" applyBorder="0" applyAlignment="0" applyProtection="0"/>
    <xf numFmtId="0" fontId="110" fillId="59" borderId="0" applyNumberFormat="0" applyBorder="0" applyAlignment="0" applyProtection="0"/>
    <xf numFmtId="0" fontId="110" fillId="60" borderId="0" applyNumberFormat="0" applyBorder="0" applyAlignment="0" applyProtection="0"/>
    <xf numFmtId="0" fontId="110" fillId="56" borderId="0" applyNumberFormat="0" applyBorder="0" applyAlignment="0" applyProtection="0"/>
    <xf numFmtId="0" fontId="125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9" fillId="53" borderId="56" applyNumberFormat="0" applyAlignment="0" applyProtection="0"/>
    <xf numFmtId="0" fontId="15" fillId="69" borderId="62" applyNumberFormat="0" applyFont="0" applyAlignment="0" applyProtection="0"/>
    <xf numFmtId="0" fontId="109" fillId="55" borderId="0" applyNumberFormat="0" applyBorder="0" applyAlignment="0" applyProtection="0"/>
    <xf numFmtId="0" fontId="117" fillId="0" borderId="59" applyNumberFormat="0" applyFill="0" applyAlignment="0" applyProtection="0"/>
    <xf numFmtId="0" fontId="109" fillId="53" borderId="0" applyNumberFormat="0" applyBorder="0" applyAlignment="0" applyProtection="0"/>
    <xf numFmtId="0" fontId="110" fillId="58" borderId="0" applyNumberFormat="0" applyBorder="0" applyAlignment="0" applyProtection="0"/>
    <xf numFmtId="0" fontId="109" fillId="57" borderId="0" applyNumberFormat="0" applyBorder="0" applyAlignment="0" applyProtection="0"/>
    <xf numFmtId="0" fontId="110" fillId="61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110" fillId="59" borderId="0" applyNumberFormat="0" applyBorder="0" applyAlignment="0" applyProtection="0"/>
    <xf numFmtId="0" fontId="112" fillId="66" borderId="56" applyNumberFormat="0" applyAlignment="0" applyProtection="0"/>
    <xf numFmtId="0" fontId="111" fillId="49" borderId="0" applyNumberFormat="0" applyBorder="0" applyAlignment="0" applyProtection="0"/>
    <xf numFmtId="0" fontId="109" fillId="51" borderId="0" applyNumberFormat="0" applyBorder="0" applyAlignment="0" applyProtection="0"/>
    <xf numFmtId="0" fontId="109" fillId="56" borderId="0" applyNumberFormat="0" applyBorder="0" applyAlignment="0" applyProtection="0"/>
    <xf numFmtId="0" fontId="109" fillId="5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0" borderId="0"/>
    <xf numFmtId="0" fontId="7" fillId="33" borderId="0" applyNumberFormat="0" applyBorder="0" applyAlignment="0" applyProtection="0"/>
    <xf numFmtId="0" fontId="7" fillId="25" borderId="0" applyNumberFormat="0" applyBorder="0" applyAlignment="0" applyProtection="0"/>
    <xf numFmtId="0" fontId="7" fillId="42" borderId="0" applyNumberFormat="0" applyBorder="0" applyAlignment="0" applyProtection="0"/>
    <xf numFmtId="0" fontId="7" fillId="37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19" borderId="53" applyNumberFormat="0" applyFont="0" applyAlignment="0" applyProtection="0"/>
    <xf numFmtId="0" fontId="7" fillId="41" borderId="0" applyNumberFormat="0" applyBorder="0" applyAlignment="0" applyProtection="0"/>
    <xf numFmtId="0" fontId="7" fillId="34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4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7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41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29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34" borderId="0" applyNumberFormat="0" applyBorder="0" applyAlignment="0" applyProtection="0"/>
    <xf numFmtId="0" fontId="7" fillId="21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6" borderId="0" applyNumberFormat="0" applyBorder="0" applyAlignment="0" applyProtection="0"/>
    <xf numFmtId="0" fontId="7" fillId="38" borderId="0" applyNumberFormat="0" applyBorder="0" applyAlignment="0" applyProtection="0"/>
    <xf numFmtId="0" fontId="7" fillId="22" borderId="0" applyNumberFormat="0" applyBorder="0" applyAlignment="0" applyProtection="0"/>
    <xf numFmtId="0" fontId="7" fillId="30" borderId="0" applyNumberFormat="0" applyBorder="0" applyAlignment="0" applyProtection="0"/>
    <xf numFmtId="0" fontId="7" fillId="38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21" borderId="0" applyNumberFormat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19" borderId="53" applyNumberFormat="0" applyFont="0" applyAlignment="0" applyProtection="0"/>
    <xf numFmtId="0" fontId="7" fillId="19" borderId="53" applyNumberFormat="0" applyFont="0" applyAlignment="0" applyProtection="0"/>
    <xf numFmtId="0" fontId="7" fillId="19" borderId="53" applyNumberFormat="0" applyFont="0" applyAlignment="0" applyProtection="0"/>
    <xf numFmtId="0" fontId="7" fillId="19" borderId="53" applyNumberFormat="0" applyFont="0" applyAlignment="0" applyProtection="0"/>
    <xf numFmtId="9" fontId="15" fillId="0" borderId="0" applyFont="0" applyFill="0" applyBorder="0" applyAlignment="0" applyProtection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0" borderId="0"/>
    <xf numFmtId="0" fontId="7" fillId="19" borderId="53" applyNumberFormat="0" applyFont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124" fillId="0" borderId="64" applyNumberFormat="0" applyFill="0" applyAlignment="0" applyProtection="0"/>
    <xf numFmtId="0" fontId="113" fillId="67" borderId="57" applyNumberFormat="0" applyAlignment="0" applyProtection="0"/>
    <xf numFmtId="0" fontId="115" fillId="50" borderId="0" applyNumberFormat="0" applyBorder="0" applyAlignment="0" applyProtection="0"/>
    <xf numFmtId="0" fontId="120" fillId="0" borderId="61" applyNumberFormat="0" applyFill="0" applyAlignment="0" applyProtection="0"/>
    <xf numFmtId="0" fontId="121" fillId="68" borderId="0" applyNumberFormat="0" applyBorder="0" applyAlignment="0" applyProtection="0"/>
    <xf numFmtId="0" fontId="110" fillId="63" borderId="0" applyNumberFormat="0" applyBorder="0" applyAlignment="0" applyProtection="0"/>
    <xf numFmtId="0" fontId="118" fillId="0" borderId="0" applyNumberFormat="0" applyFill="0" applyBorder="0" applyAlignment="0" applyProtection="0"/>
    <xf numFmtId="0" fontId="116" fillId="0" borderId="58" applyNumberFormat="0" applyFill="0" applyAlignment="0" applyProtection="0"/>
    <xf numFmtId="0" fontId="109" fillId="54" borderId="0" applyNumberFormat="0" applyBorder="0" applyAlignment="0" applyProtection="0"/>
    <xf numFmtId="0" fontId="110" fillId="64" borderId="0" applyNumberFormat="0" applyBorder="0" applyAlignment="0" applyProtection="0"/>
    <xf numFmtId="0" fontId="118" fillId="0" borderId="60" applyNumberFormat="0" applyFill="0" applyAlignment="0" applyProtection="0"/>
    <xf numFmtId="0" fontId="110" fillId="65" borderId="0" applyNumberFormat="0" applyBorder="0" applyAlignment="0" applyProtection="0"/>
    <xf numFmtId="0" fontId="122" fillId="66" borderId="63" applyNumberFormat="0" applyAlignment="0" applyProtection="0"/>
    <xf numFmtId="0" fontId="109" fillId="49" borderId="0" applyNumberFormat="0" applyBorder="0" applyAlignment="0" applyProtection="0"/>
    <xf numFmtId="0" fontId="123" fillId="0" borderId="0" applyNumberFormat="0" applyFill="0" applyBorder="0" applyAlignment="0" applyProtection="0"/>
    <xf numFmtId="0" fontId="109" fillId="48" borderId="0" applyNumberFormat="0" applyBorder="0" applyAlignment="0" applyProtection="0"/>
    <xf numFmtId="0" fontId="6" fillId="0" borderId="0"/>
    <xf numFmtId="0" fontId="6" fillId="19" borderId="53" applyNumberFormat="0" applyFont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0" borderId="0"/>
    <xf numFmtId="0" fontId="6" fillId="19" borderId="53" applyNumberFormat="0" applyFont="0" applyAlignment="0" applyProtection="0"/>
    <xf numFmtId="0" fontId="5" fillId="0" borderId="0"/>
    <xf numFmtId="0" fontId="5" fillId="19" borderId="53" applyNumberFormat="0" applyFon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0" borderId="0"/>
    <xf numFmtId="0" fontId="5" fillId="19" borderId="53" applyNumberFormat="0" applyFont="0" applyAlignment="0" applyProtection="0"/>
    <xf numFmtId="0" fontId="4" fillId="0" borderId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0" borderId="0"/>
    <xf numFmtId="0" fontId="4" fillId="33" borderId="0" applyNumberFormat="0" applyBorder="0" applyAlignment="0" applyProtection="0"/>
    <xf numFmtId="0" fontId="4" fillId="25" borderId="0" applyNumberFormat="0" applyBorder="0" applyAlignment="0" applyProtection="0"/>
    <xf numFmtId="0" fontId="4" fillId="42" borderId="0" applyNumberFormat="0" applyBorder="0" applyAlignment="0" applyProtection="0"/>
    <xf numFmtId="0" fontId="4" fillId="37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19" borderId="53" applyNumberFormat="0" applyFont="0" applyAlignment="0" applyProtection="0"/>
    <xf numFmtId="0" fontId="4" fillId="41" borderId="0" applyNumberFormat="0" applyBorder="0" applyAlignment="0" applyProtection="0"/>
    <xf numFmtId="0" fontId="4" fillId="34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4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7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41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29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6" borderId="0" applyNumberFormat="0" applyBorder="0" applyAlignment="0" applyProtection="0"/>
    <xf numFmtId="0" fontId="4" fillId="38" borderId="0" applyNumberFormat="0" applyBorder="0" applyAlignment="0" applyProtection="0"/>
    <xf numFmtId="0" fontId="4" fillId="22" borderId="0" applyNumberFormat="0" applyBorder="0" applyAlignment="0" applyProtection="0"/>
    <xf numFmtId="0" fontId="4" fillId="30" borderId="0" applyNumberFormat="0" applyBorder="0" applyAlignment="0" applyProtection="0"/>
    <xf numFmtId="0" fontId="4" fillId="38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9" borderId="53" applyNumberFormat="0" applyFont="0" applyAlignment="0" applyProtection="0"/>
    <xf numFmtId="0" fontId="4" fillId="19" borderId="53" applyNumberFormat="0" applyFont="0" applyAlignment="0" applyProtection="0"/>
    <xf numFmtId="0" fontId="4" fillId="19" borderId="53" applyNumberFormat="0" applyFont="0" applyAlignment="0" applyProtection="0"/>
    <xf numFmtId="0" fontId="4" fillId="19" borderId="53" applyNumberFormat="0" applyFont="0" applyAlignment="0" applyProtection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0" borderId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19" borderId="53" applyNumberFormat="0" applyFont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9" fontId="126" fillId="0" borderId="0" applyFont="0" applyFill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0" borderId="0"/>
    <xf numFmtId="0" fontId="3" fillId="33" borderId="0" applyNumberFormat="0" applyBorder="0" applyAlignment="0" applyProtection="0"/>
    <xf numFmtId="0" fontId="3" fillId="25" borderId="0" applyNumberFormat="0" applyBorder="0" applyAlignment="0" applyProtection="0"/>
    <xf numFmtId="0" fontId="3" fillId="42" borderId="0" applyNumberFormat="0" applyBorder="0" applyAlignment="0" applyProtection="0"/>
    <xf numFmtId="0" fontId="3" fillId="37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19" borderId="53" applyNumberFormat="0" applyFont="0" applyAlignment="0" applyProtection="0"/>
    <xf numFmtId="0" fontId="3" fillId="41" borderId="0" applyNumberFormat="0" applyBorder="0" applyAlignment="0" applyProtection="0"/>
    <xf numFmtId="0" fontId="3" fillId="34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4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41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29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34" borderId="0" applyNumberFormat="0" applyBorder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6" borderId="0" applyNumberFormat="0" applyBorder="0" applyAlignment="0" applyProtection="0"/>
    <xf numFmtId="0" fontId="3" fillId="38" borderId="0" applyNumberFormat="0" applyBorder="0" applyAlignment="0" applyProtection="0"/>
    <xf numFmtId="0" fontId="3" fillId="22" borderId="0" applyNumberFormat="0" applyBorder="0" applyAlignment="0" applyProtection="0"/>
    <xf numFmtId="0" fontId="3" fillId="30" borderId="0" applyNumberFormat="0" applyBorder="0" applyAlignment="0" applyProtection="0"/>
    <xf numFmtId="0" fontId="3" fillId="38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9" borderId="53" applyNumberFormat="0" applyFont="0" applyAlignment="0" applyProtection="0"/>
    <xf numFmtId="0" fontId="3" fillId="19" borderId="53" applyNumberFormat="0" applyFont="0" applyAlignment="0" applyProtection="0"/>
    <xf numFmtId="0" fontId="3" fillId="19" borderId="53" applyNumberFormat="0" applyFont="0" applyAlignment="0" applyProtection="0"/>
    <xf numFmtId="0" fontId="3" fillId="19" borderId="53" applyNumberFormat="0" applyFont="0" applyAlignment="0" applyProtection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0" borderId="0"/>
    <xf numFmtId="0" fontId="3" fillId="19" borderId="53" applyNumberFormat="0" applyFont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0" borderId="0"/>
    <xf numFmtId="0" fontId="2" fillId="33" borderId="0" applyNumberFormat="0" applyBorder="0" applyAlignment="0" applyProtection="0"/>
    <xf numFmtId="0" fontId="2" fillId="25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19" borderId="53" applyNumberFormat="0" applyFont="0" applyAlignment="0" applyProtection="0"/>
    <xf numFmtId="0" fontId="2" fillId="41" borderId="0" applyNumberFormat="0" applyBorder="0" applyAlignment="0" applyProtection="0"/>
    <xf numFmtId="0" fontId="2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4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7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41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29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21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6" borderId="0" applyNumberFormat="0" applyBorder="0" applyAlignment="0" applyProtection="0"/>
    <xf numFmtId="0" fontId="2" fillId="3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2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53" applyNumberFormat="0" applyFont="0" applyAlignment="0" applyProtection="0"/>
    <xf numFmtId="0" fontId="2" fillId="19" borderId="53" applyNumberFormat="0" applyFont="0" applyAlignment="0" applyProtection="0"/>
    <xf numFmtId="0" fontId="2" fillId="19" borderId="53" applyNumberFormat="0" applyFont="0" applyAlignment="0" applyProtection="0"/>
    <xf numFmtId="0" fontId="2" fillId="19" borderId="53" applyNumberFormat="0" applyFont="0" applyAlignment="0" applyProtection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0" borderId="0"/>
    <xf numFmtId="0" fontId="2" fillId="19" borderId="53" applyNumberFormat="0" applyFont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1" fillId="0" borderId="0"/>
    <xf numFmtId="0" fontId="127" fillId="0" borderId="0">
      <alignment vertical="top"/>
    </xf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5" borderId="0" applyNumberFormat="0" applyBorder="0" applyAlignment="0" applyProtection="0"/>
    <xf numFmtId="0" fontId="1" fillId="42" borderId="0" applyNumberFormat="0" applyBorder="0" applyAlignment="0" applyProtection="0"/>
    <xf numFmtId="0" fontId="1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19" borderId="53" applyNumberFormat="0" applyFont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41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53" applyNumberFormat="0" applyFont="0" applyAlignment="0" applyProtection="0"/>
    <xf numFmtId="0" fontId="1" fillId="19" borderId="53" applyNumberFormat="0" applyFont="0" applyAlignment="0" applyProtection="0"/>
    <xf numFmtId="0" fontId="1" fillId="19" borderId="53" applyNumberFormat="0" applyFont="0" applyAlignment="0" applyProtection="0"/>
    <xf numFmtId="0" fontId="1" fillId="19" borderId="53" applyNumberFormat="0" applyFont="0" applyAlignment="0" applyProtection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9" borderId="53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</cellStyleXfs>
  <cellXfs count="1017">
    <xf numFmtId="164" fontId="0" fillId="0" borderId="0" xfId="0"/>
    <xf numFmtId="164" fontId="0" fillId="0" borderId="0" xfId="0" applyNumberFormat="1" applyProtection="1"/>
    <xf numFmtId="165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37" fontId="19" fillId="0" borderId="0" xfId="0" applyNumberFormat="1" applyFont="1" applyProtection="1"/>
    <xf numFmtId="164" fontId="17" fillId="0" borderId="0" xfId="0" applyNumberFormat="1" applyFont="1" applyProtection="1"/>
    <xf numFmtId="164" fontId="20" fillId="0" borderId="0" xfId="0" applyNumberFormat="1" applyFont="1" applyProtection="1"/>
    <xf numFmtId="164" fontId="0" fillId="2" borderId="0" xfId="0" applyFill="1"/>
    <xf numFmtId="164" fontId="0" fillId="2" borderId="0" xfId="0" applyNumberFormat="1" applyFill="1" applyProtection="1"/>
    <xf numFmtId="164" fontId="22" fillId="0" borderId="0" xfId="0" applyFont="1" applyFill="1"/>
    <xf numFmtId="164" fontId="22" fillId="0" borderId="0" xfId="0" applyNumberFormat="1" applyFont="1" applyFill="1" applyProtection="1"/>
    <xf numFmtId="164" fontId="22" fillId="2" borderId="0" xfId="0" applyFont="1" applyFill="1"/>
    <xf numFmtId="165" fontId="22" fillId="0" borderId="0" xfId="0" applyNumberFormat="1" applyFont="1" applyFill="1" applyProtection="1"/>
    <xf numFmtId="164" fontId="25" fillId="0" borderId="0" xfId="0" applyNumberFormat="1" applyFont="1" applyFill="1" applyProtection="1"/>
    <xf numFmtId="165" fontId="25" fillId="0" borderId="2" xfId="0" applyNumberFormat="1" applyFont="1" applyFill="1" applyBorder="1" applyAlignment="1" applyProtection="1">
      <alignment horizontal="center"/>
    </xf>
    <xf numFmtId="166" fontId="22" fillId="0" borderId="0" xfId="0" applyNumberFormat="1" applyFont="1" applyFill="1" applyProtection="1"/>
    <xf numFmtId="164" fontId="22" fillId="2" borderId="0" xfId="0" applyNumberFormat="1" applyFont="1" applyFill="1" applyProtection="1"/>
    <xf numFmtId="164" fontId="28" fillId="0" borderId="0" xfId="0" applyNumberFormat="1" applyFont="1" applyFill="1" applyProtection="1"/>
    <xf numFmtId="164" fontId="28" fillId="0" borderId="0" xfId="0" applyNumberFormat="1" applyFont="1" applyFill="1" applyAlignment="1" applyProtection="1">
      <alignment horizontal="left"/>
    </xf>
    <xf numFmtId="164" fontId="28" fillId="0" borderId="0" xfId="0" applyNumberFormat="1" applyFont="1" applyProtection="1"/>
    <xf numFmtId="164" fontId="29" fillId="0" borderId="0" xfId="0" applyNumberFormat="1" applyFont="1" applyFill="1" applyAlignment="1" applyProtection="1">
      <alignment horizontal="left"/>
    </xf>
    <xf numFmtId="164" fontId="30" fillId="0" borderId="0" xfId="0" applyNumberFormat="1" applyFont="1" applyFill="1" applyProtection="1"/>
    <xf numFmtId="165" fontId="25" fillId="0" borderId="4" xfId="0" applyNumberFormat="1" applyFont="1" applyFill="1" applyBorder="1" applyProtection="1"/>
    <xf numFmtId="165" fontId="30" fillId="0" borderId="0" xfId="0" applyNumberFormat="1" applyFont="1" applyFill="1" applyProtection="1"/>
    <xf numFmtId="164" fontId="26" fillId="0" borderId="0" xfId="0" applyNumberFormat="1" applyFont="1" applyFill="1" applyProtection="1"/>
    <xf numFmtId="167" fontId="22" fillId="0" borderId="0" xfId="0" applyNumberFormat="1" applyFont="1" applyFill="1" applyProtection="1"/>
    <xf numFmtId="37" fontId="30" fillId="0" borderId="0" xfId="0" applyNumberFormat="1" applyFont="1" applyFill="1" applyProtection="1"/>
    <xf numFmtId="167" fontId="30" fillId="0" borderId="0" xfId="0" applyNumberFormat="1" applyFont="1" applyFill="1" applyProtection="1"/>
    <xf numFmtId="37" fontId="32" fillId="0" borderId="5" xfId="0" applyNumberFormat="1" applyFont="1" applyFill="1" applyBorder="1" applyAlignment="1" applyProtection="1">
      <alignment horizontal="centerContinuous"/>
    </xf>
    <xf numFmtId="167" fontId="30" fillId="0" borderId="6" xfId="0" applyNumberFormat="1" applyFont="1" applyFill="1" applyBorder="1" applyAlignment="1" applyProtection="1">
      <alignment horizontal="centerContinuous"/>
    </xf>
    <xf numFmtId="37" fontId="30" fillId="0" borderId="6" xfId="0" applyNumberFormat="1" applyFont="1" applyFill="1" applyBorder="1" applyAlignment="1" applyProtection="1">
      <alignment horizontal="centerContinuous"/>
    </xf>
    <xf numFmtId="164" fontId="30" fillId="0" borderId="6" xfId="0" applyNumberFormat="1" applyFont="1" applyFill="1" applyBorder="1" applyAlignment="1" applyProtection="1">
      <alignment horizontal="centerContinuous"/>
    </xf>
    <xf numFmtId="164" fontId="30" fillId="0" borderId="7" xfId="0" applyNumberFormat="1" applyFont="1" applyFill="1" applyBorder="1" applyAlignment="1" applyProtection="1">
      <alignment horizontal="centerContinuous"/>
    </xf>
    <xf numFmtId="37" fontId="24" fillId="0" borderId="5" xfId="0" applyNumberFormat="1" applyFont="1" applyFill="1" applyBorder="1" applyAlignment="1" applyProtection="1">
      <alignment horizontal="centerContinuous"/>
    </xf>
    <xf numFmtId="167" fontId="25" fillId="0" borderId="6" xfId="0" applyNumberFormat="1" applyFont="1" applyFill="1" applyBorder="1" applyAlignment="1" applyProtection="1">
      <alignment horizontal="centerContinuous"/>
    </xf>
    <xf numFmtId="37" fontId="25" fillId="0" borderId="6" xfId="0" applyNumberFormat="1" applyFont="1" applyFill="1" applyBorder="1" applyAlignment="1" applyProtection="1">
      <alignment horizontal="centerContinuous"/>
    </xf>
    <xf numFmtId="164" fontId="25" fillId="0" borderId="6" xfId="0" applyNumberFormat="1" applyFont="1" applyFill="1" applyBorder="1" applyAlignment="1" applyProtection="1">
      <alignment horizontal="centerContinuous"/>
    </xf>
    <xf numFmtId="164" fontId="25" fillId="0" borderId="7" xfId="0" applyNumberFormat="1" applyFont="1" applyFill="1" applyBorder="1" applyAlignment="1" applyProtection="1">
      <alignment horizontal="centerContinuous"/>
    </xf>
    <xf numFmtId="164" fontId="32" fillId="0" borderId="0" xfId="0" applyNumberFormat="1" applyFont="1" applyFill="1" applyProtection="1"/>
    <xf numFmtId="37" fontId="32" fillId="0" borderId="1" xfId="0" applyNumberFormat="1" applyFont="1" applyFill="1" applyBorder="1" applyProtection="1"/>
    <xf numFmtId="167" fontId="32" fillId="0" borderId="2" xfId="0" applyNumberFormat="1" applyFont="1" applyFill="1" applyBorder="1" applyAlignment="1" applyProtection="1">
      <alignment horizontal="left"/>
    </xf>
    <xf numFmtId="37" fontId="32" fillId="0" borderId="2" xfId="0" applyNumberFormat="1" applyFont="1" applyFill="1" applyBorder="1" applyProtection="1"/>
    <xf numFmtId="164" fontId="32" fillId="0" borderId="3" xfId="0" applyNumberFormat="1" applyFont="1" applyFill="1" applyBorder="1" applyProtection="1"/>
    <xf numFmtId="164" fontId="32" fillId="0" borderId="2" xfId="0" applyNumberFormat="1" applyFont="1" applyFill="1" applyBorder="1" applyAlignment="1" applyProtection="1">
      <alignment horizontal="left"/>
    </xf>
    <xf numFmtId="164" fontId="32" fillId="0" borderId="2" xfId="0" applyNumberFormat="1" applyFont="1" applyFill="1" applyBorder="1" applyProtection="1"/>
    <xf numFmtId="37" fontId="24" fillId="0" borderId="1" xfId="0" applyNumberFormat="1" applyFont="1" applyFill="1" applyBorder="1" applyProtection="1"/>
    <xf numFmtId="167" fontId="24" fillId="0" borderId="2" xfId="0" applyNumberFormat="1" applyFont="1" applyFill="1" applyBorder="1" applyAlignment="1" applyProtection="1">
      <alignment horizontal="left"/>
    </xf>
    <xf numFmtId="37" fontId="24" fillId="0" borderId="2" xfId="0" applyNumberFormat="1" applyFont="1" applyFill="1" applyBorder="1" applyProtection="1"/>
    <xf numFmtId="164" fontId="24" fillId="0" borderId="3" xfId="0" applyNumberFormat="1" applyFont="1" applyFill="1" applyBorder="1" applyProtection="1"/>
    <xf numFmtId="164" fontId="24" fillId="0" borderId="2" xfId="0" applyNumberFormat="1" applyFont="1" applyFill="1" applyBorder="1" applyAlignment="1" applyProtection="1">
      <alignment horizontal="left"/>
    </xf>
    <xf numFmtId="164" fontId="24" fillId="0" borderId="2" xfId="0" applyNumberFormat="1" applyFont="1" applyFill="1" applyBorder="1" applyProtection="1"/>
    <xf numFmtId="164" fontId="32" fillId="0" borderId="0" xfId="0" applyNumberFormat="1" applyFont="1" applyFill="1" applyAlignment="1" applyProtection="1">
      <alignment horizontal="center"/>
    </xf>
    <xf numFmtId="37" fontId="32" fillId="0" borderId="8" xfId="0" applyNumberFormat="1" applyFont="1" applyFill="1" applyBorder="1" applyProtection="1"/>
    <xf numFmtId="167" fontId="32" fillId="0" borderId="4" xfId="0" applyNumberFormat="1" applyFont="1" applyFill="1" applyBorder="1" applyProtection="1"/>
    <xf numFmtId="37" fontId="32" fillId="0" borderId="4" xfId="0" applyNumberFormat="1" applyFont="1" applyFill="1" applyBorder="1" applyAlignment="1" applyProtection="1">
      <alignment horizontal="center"/>
    </xf>
    <xf numFmtId="164" fontId="32" fillId="0" borderId="9" xfId="0" applyNumberFormat="1" applyFont="1" applyFill="1" applyBorder="1" applyAlignment="1" applyProtection="1">
      <alignment horizontal="center"/>
    </xf>
    <xf numFmtId="164" fontId="32" fillId="0" borderId="8" xfId="0" applyNumberFormat="1" applyFont="1" applyFill="1" applyBorder="1" applyAlignment="1" applyProtection="1">
      <alignment horizontal="center"/>
    </xf>
    <xf numFmtId="164" fontId="32" fillId="0" borderId="4" xfId="0" applyNumberFormat="1" applyFont="1" applyFill="1" applyBorder="1" applyAlignment="1" applyProtection="1">
      <alignment horizontal="center"/>
    </xf>
    <xf numFmtId="37" fontId="24" fillId="0" borderId="8" xfId="0" applyNumberFormat="1" applyFont="1" applyFill="1" applyBorder="1" applyProtection="1"/>
    <xf numFmtId="167" fontId="24" fillId="0" borderId="4" xfId="0" applyNumberFormat="1" applyFont="1" applyFill="1" applyBorder="1" applyProtection="1"/>
    <xf numFmtId="37" fontId="24" fillId="0" borderId="4" xfId="0" applyNumberFormat="1" applyFont="1" applyFill="1" applyBorder="1" applyAlignment="1" applyProtection="1">
      <alignment horizontal="center"/>
    </xf>
    <xf numFmtId="164" fontId="24" fillId="0" borderId="9" xfId="0" applyNumberFormat="1" applyFont="1" applyFill="1" applyBorder="1" applyAlignment="1" applyProtection="1">
      <alignment horizontal="center"/>
    </xf>
    <xf numFmtId="164" fontId="24" fillId="0" borderId="8" xfId="0" applyNumberFormat="1" applyFont="1" applyFill="1" applyBorder="1" applyAlignment="1" applyProtection="1">
      <alignment horizontal="center"/>
    </xf>
    <xf numFmtId="164" fontId="24" fillId="0" borderId="4" xfId="0" applyNumberFormat="1" applyFont="1" applyFill="1" applyBorder="1" applyAlignment="1" applyProtection="1">
      <alignment horizontal="center"/>
    </xf>
    <xf numFmtId="165" fontId="30" fillId="0" borderId="4" xfId="0" applyNumberFormat="1" applyFont="1" applyFill="1" applyBorder="1" applyProtection="1"/>
    <xf numFmtId="37" fontId="30" fillId="0" borderId="8" xfId="0" applyNumberFormat="1" applyFont="1" applyFill="1" applyBorder="1" applyProtection="1"/>
    <xf numFmtId="37" fontId="25" fillId="0" borderId="8" xfId="0" applyNumberFormat="1" applyFont="1" applyFill="1" applyBorder="1" applyProtection="1"/>
    <xf numFmtId="37" fontId="30" fillId="0" borderId="11" xfId="0" applyNumberFormat="1" applyFont="1" applyFill="1" applyBorder="1" applyProtection="1"/>
    <xf numFmtId="169" fontId="22" fillId="0" borderId="0" xfId="0" applyNumberFormat="1" applyFont="1" applyFill="1" applyProtection="1"/>
    <xf numFmtId="37" fontId="23" fillId="0" borderId="0" xfId="0" applyNumberFormat="1" applyFont="1" applyFill="1" applyProtection="1"/>
    <xf numFmtId="164" fontId="23" fillId="0" borderId="0" xfId="0" applyNumberFormat="1" applyFont="1" applyFill="1" applyProtection="1"/>
    <xf numFmtId="166" fontId="23" fillId="0" borderId="0" xfId="0" applyNumberFormat="1" applyFont="1" applyFill="1" applyProtection="1"/>
    <xf numFmtId="164" fontId="22" fillId="0" borderId="6" xfId="0" applyNumberFormat="1" applyFont="1" applyFill="1" applyBorder="1" applyAlignment="1" applyProtection="1">
      <alignment horizontal="centerContinuous"/>
    </xf>
    <xf numFmtId="164" fontId="22" fillId="0" borderId="7" xfId="0" applyNumberFormat="1" applyFont="1" applyFill="1" applyBorder="1" applyAlignment="1" applyProtection="1">
      <alignment horizontal="centerContinuous"/>
    </xf>
    <xf numFmtId="164" fontId="30" fillId="0" borderId="5" xfId="0" applyNumberFormat="1" applyFont="1" applyFill="1" applyBorder="1" applyAlignment="1" applyProtection="1">
      <alignment horizontal="centerContinuous"/>
    </xf>
    <xf numFmtId="165" fontId="30" fillId="0" borderId="6" xfId="0" applyNumberFormat="1" applyFont="1" applyFill="1" applyBorder="1" applyAlignment="1" applyProtection="1">
      <alignment horizontal="centerContinuous"/>
    </xf>
    <xf numFmtId="37" fontId="30" fillId="0" borderId="5" xfId="0" applyNumberFormat="1" applyFont="1" applyFill="1" applyBorder="1" applyProtection="1"/>
    <xf numFmtId="165" fontId="30" fillId="0" borderId="6" xfId="0" applyNumberFormat="1" applyFont="1" applyFill="1" applyBorder="1" applyAlignment="1" applyProtection="1">
      <alignment horizontal="center"/>
    </xf>
    <xf numFmtId="164" fontId="30" fillId="0" borderId="6" xfId="0" applyNumberFormat="1" applyFont="1" applyFill="1" applyBorder="1" applyProtection="1"/>
    <xf numFmtId="164" fontId="30" fillId="0" borderId="7" xfId="0" applyNumberFormat="1" applyFont="1" applyFill="1" applyBorder="1" applyProtection="1"/>
    <xf numFmtId="164" fontId="30" fillId="0" borderId="8" xfId="0" applyNumberFormat="1" applyFont="1" applyFill="1" applyBorder="1" applyAlignment="1" applyProtection="1">
      <alignment horizontal="center"/>
    </xf>
    <xf numFmtId="164" fontId="30" fillId="0" borderId="4" xfId="0" applyNumberFormat="1" applyFont="1" applyFill="1" applyBorder="1" applyAlignment="1" applyProtection="1">
      <alignment horizontal="center"/>
    </xf>
    <xf numFmtId="164" fontId="30" fillId="0" borderId="9" xfId="0" applyNumberFormat="1" applyFont="1" applyFill="1" applyBorder="1" applyAlignment="1" applyProtection="1">
      <alignment horizontal="center"/>
    </xf>
    <xf numFmtId="164" fontId="30" fillId="0" borderId="1" xfId="0" applyNumberFormat="1" applyFont="1" applyFill="1" applyBorder="1" applyAlignment="1" applyProtection="1">
      <alignment horizontal="center"/>
    </xf>
    <xf numFmtId="165" fontId="30" fillId="0" borderId="2" xfId="0" applyNumberFormat="1" applyFont="1" applyFill="1" applyBorder="1" applyAlignment="1" applyProtection="1">
      <alignment horizontal="center"/>
    </xf>
    <xf numFmtId="164" fontId="30" fillId="0" borderId="2" xfId="0" applyNumberFormat="1" applyFont="1" applyFill="1" applyBorder="1" applyAlignment="1" applyProtection="1">
      <alignment horizontal="center"/>
    </xf>
    <xf numFmtId="164" fontId="30" fillId="0" borderId="3" xfId="0" applyNumberFormat="1" applyFont="1" applyFill="1" applyBorder="1" applyAlignment="1" applyProtection="1">
      <alignment horizontal="center"/>
    </xf>
    <xf numFmtId="37" fontId="30" fillId="0" borderId="1" xfId="0" applyNumberFormat="1" applyFont="1" applyFill="1" applyBorder="1" applyAlignment="1" applyProtection="1">
      <alignment horizontal="center"/>
    </xf>
    <xf numFmtId="164" fontId="30" fillId="0" borderId="4" xfId="0" applyNumberFormat="1" applyFont="1" applyFill="1" applyBorder="1" applyProtection="1"/>
    <xf numFmtId="164" fontId="30" fillId="0" borderId="9" xfId="0" applyNumberFormat="1" applyFont="1" applyFill="1" applyBorder="1" applyProtection="1"/>
    <xf numFmtId="164" fontId="30" fillId="0" borderId="8" xfId="0" applyNumberFormat="1" applyFont="1" applyFill="1" applyBorder="1" applyProtection="1"/>
    <xf numFmtId="37" fontId="22" fillId="0" borderId="0" xfId="0" applyNumberFormat="1" applyFont="1" applyFill="1" applyProtection="1"/>
    <xf numFmtId="164" fontId="25" fillId="0" borderId="5" xfId="0" applyNumberFormat="1" applyFont="1" applyFill="1" applyBorder="1" applyAlignment="1" applyProtection="1">
      <alignment horizontal="centerContinuous"/>
    </xf>
    <xf numFmtId="165" fontId="25" fillId="0" borderId="6" xfId="0" applyNumberFormat="1" applyFont="1" applyFill="1" applyBorder="1" applyAlignment="1" applyProtection="1">
      <alignment horizontal="centerContinuous"/>
    </xf>
    <xf numFmtId="37" fontId="25" fillId="0" borderId="5" xfId="0" applyNumberFormat="1" applyFont="1" applyFill="1" applyBorder="1" applyProtection="1"/>
    <xf numFmtId="165" fontId="25" fillId="0" borderId="6" xfId="0" applyNumberFormat="1" applyFont="1" applyFill="1" applyBorder="1" applyAlignment="1" applyProtection="1">
      <alignment horizontal="center"/>
    </xf>
    <xf numFmtId="164" fontId="25" fillId="0" borderId="6" xfId="0" applyNumberFormat="1" applyFont="1" applyFill="1" applyBorder="1" applyProtection="1"/>
    <xf numFmtId="164" fontId="25" fillId="0" borderId="7" xfId="0" applyNumberFormat="1" applyFont="1" applyFill="1" applyBorder="1" applyProtection="1"/>
    <xf numFmtId="164" fontId="25" fillId="0" borderId="8" xfId="0" applyNumberFormat="1" applyFont="1" applyFill="1" applyBorder="1" applyAlignment="1" applyProtection="1">
      <alignment horizontal="center"/>
    </xf>
    <xf numFmtId="164" fontId="25" fillId="0" borderId="4" xfId="0" applyNumberFormat="1" applyFont="1" applyFill="1" applyBorder="1" applyAlignment="1" applyProtection="1">
      <alignment horizontal="center"/>
    </xf>
    <xf numFmtId="164" fontId="25" fillId="0" borderId="9" xfId="0" applyNumberFormat="1" applyFont="1" applyFill="1" applyBorder="1" applyAlignment="1" applyProtection="1">
      <alignment horizontal="center"/>
    </xf>
    <xf numFmtId="164" fontId="25" fillId="0" borderId="1" xfId="0" applyNumberFormat="1" applyFont="1" applyFill="1" applyBorder="1" applyAlignment="1" applyProtection="1">
      <alignment horizontal="center"/>
    </xf>
    <xf numFmtId="164" fontId="25" fillId="0" borderId="2" xfId="0" applyNumberFormat="1" applyFont="1" applyFill="1" applyBorder="1" applyAlignment="1" applyProtection="1">
      <alignment horizontal="center"/>
    </xf>
    <xf numFmtId="164" fontId="25" fillId="0" borderId="3" xfId="0" applyNumberFormat="1" applyFont="1" applyFill="1" applyBorder="1" applyAlignment="1" applyProtection="1">
      <alignment horizontal="center"/>
    </xf>
    <xf numFmtId="37" fontId="25" fillId="0" borderId="1" xfId="0" applyNumberFormat="1" applyFont="1" applyFill="1" applyBorder="1" applyAlignment="1" applyProtection="1">
      <alignment horizontal="center"/>
    </xf>
    <xf numFmtId="164" fontId="25" fillId="0" borderId="4" xfId="0" applyNumberFormat="1" applyFont="1" applyFill="1" applyBorder="1" applyProtection="1"/>
    <xf numFmtId="164" fontId="25" fillId="0" borderId="9" xfId="0" applyNumberFormat="1" applyFont="1" applyFill="1" applyBorder="1" applyProtection="1"/>
    <xf numFmtId="164" fontId="25" fillId="0" borderId="8" xfId="0" applyNumberFormat="1" applyFont="1" applyFill="1" applyBorder="1" applyProtection="1"/>
    <xf numFmtId="164" fontId="22" fillId="3" borderId="0" xfId="0" applyFont="1" applyFill="1"/>
    <xf numFmtId="164" fontId="22" fillId="3" borderId="0" xfId="0" applyNumberFormat="1" applyFont="1" applyFill="1" applyAlignment="1" applyProtection="1">
      <alignment horizontal="left"/>
    </xf>
    <xf numFmtId="165" fontId="22" fillId="3" borderId="0" xfId="0" applyNumberFormat="1" applyFont="1" applyFill="1" applyProtection="1"/>
    <xf numFmtId="164" fontId="22" fillId="3" borderId="0" xfId="0" applyNumberFormat="1" applyFont="1" applyFill="1" applyProtection="1"/>
    <xf numFmtId="164" fontId="22" fillId="0" borderId="12" xfId="0" applyFont="1" applyFill="1" applyBorder="1"/>
    <xf numFmtId="164" fontId="0" fillId="0" borderId="12" xfId="0" applyBorder="1"/>
    <xf numFmtId="164" fontId="22" fillId="0" borderId="0" xfId="0" applyNumberFormat="1" applyFont="1" applyFill="1" applyBorder="1" applyProtection="1"/>
    <xf numFmtId="164" fontId="0" fillId="2" borderId="0" xfId="0" applyNumberFormat="1" applyFill="1" applyBorder="1" applyProtection="1"/>
    <xf numFmtId="164" fontId="22" fillId="0" borderId="13" xfId="0" applyNumberFormat="1" applyFont="1" applyFill="1" applyBorder="1" applyAlignment="1" applyProtection="1">
      <alignment horizontal="center"/>
    </xf>
    <xf numFmtId="164" fontId="0" fillId="2" borderId="12" xfId="0" applyFill="1" applyBorder="1"/>
    <xf numFmtId="164" fontId="0" fillId="2" borderId="0" xfId="0" applyNumberFormat="1" applyFill="1" applyBorder="1" applyAlignment="1" applyProtection="1">
      <alignment horizontal="center"/>
    </xf>
    <xf numFmtId="164" fontId="27" fillId="0" borderId="16" xfId="0" applyNumberFormat="1" applyFont="1" applyFill="1" applyBorder="1" applyAlignment="1" applyProtection="1">
      <alignment horizontal="left"/>
    </xf>
    <xf numFmtId="164" fontId="22" fillId="0" borderId="12" xfId="0" applyNumberFormat="1" applyFont="1" applyFill="1" applyBorder="1" applyProtection="1"/>
    <xf numFmtId="164" fontId="0" fillId="2" borderId="14" xfId="0" applyNumberFormat="1" applyFill="1" applyBorder="1" applyAlignment="1" applyProtection="1">
      <alignment horizontal="center"/>
    </xf>
    <xf numFmtId="164" fontId="0" fillId="2" borderId="15" xfId="0" applyNumberFormat="1" applyFill="1" applyBorder="1" applyAlignment="1" applyProtection="1">
      <alignment horizontal="center"/>
    </xf>
    <xf numFmtId="164" fontId="21" fillId="2" borderId="16" xfId="0" applyNumberFormat="1" applyFont="1" applyFill="1" applyBorder="1" applyAlignment="1" applyProtection="1">
      <alignment horizontal="left"/>
    </xf>
    <xf numFmtId="37" fontId="32" fillId="0" borderId="20" xfId="0" applyNumberFormat="1" applyFont="1" applyFill="1" applyBorder="1" applyProtection="1"/>
    <xf numFmtId="166" fontId="32" fillId="0" borderId="21" xfId="0" applyNumberFormat="1" applyFont="1" applyFill="1" applyBorder="1" applyProtection="1"/>
    <xf numFmtId="37" fontId="32" fillId="0" borderId="11" xfId="0" applyNumberFormat="1" applyFont="1" applyFill="1" applyBorder="1" applyProtection="1"/>
    <xf numFmtId="165" fontId="32" fillId="0" borderId="0" xfId="0" applyNumberFormat="1" applyFont="1" applyFill="1" applyProtection="1"/>
    <xf numFmtId="37" fontId="32" fillId="0" borderId="22" xfId="0" applyNumberFormat="1" applyFont="1" applyFill="1" applyBorder="1" applyProtection="1"/>
    <xf numFmtId="165" fontId="32" fillId="0" borderId="23" xfId="0" applyNumberFormat="1" applyFont="1" applyFill="1" applyBorder="1" applyProtection="1"/>
    <xf numFmtId="37" fontId="32" fillId="0" borderId="23" xfId="0" applyNumberFormat="1" applyFont="1" applyFill="1" applyBorder="1" applyProtection="1"/>
    <xf numFmtId="166" fontId="32" fillId="0" borderId="24" xfId="0" applyNumberFormat="1" applyFont="1" applyFill="1" applyBorder="1" applyProtection="1"/>
    <xf numFmtId="37" fontId="32" fillId="0" borderId="25" xfId="0" applyNumberFormat="1" applyFont="1" applyFill="1" applyBorder="1" applyProtection="1"/>
    <xf numFmtId="165" fontId="32" fillId="0" borderId="26" xfId="0" applyNumberFormat="1" applyFont="1" applyFill="1" applyBorder="1" applyProtection="1"/>
    <xf numFmtId="37" fontId="32" fillId="0" borderId="26" xfId="0" applyNumberFormat="1" applyFont="1" applyFill="1" applyBorder="1" applyProtection="1"/>
    <xf numFmtId="166" fontId="32" fillId="0" borderId="27" xfId="0" applyNumberFormat="1" applyFont="1" applyFill="1" applyBorder="1" applyProtection="1"/>
    <xf numFmtId="37" fontId="18" fillId="0" borderId="11" xfId="0" applyNumberFormat="1" applyFont="1" applyBorder="1" applyProtection="1"/>
    <xf numFmtId="165" fontId="18" fillId="0" borderId="0" xfId="0" applyNumberFormat="1" applyFont="1" applyProtection="1"/>
    <xf numFmtId="37" fontId="18" fillId="0" borderId="22" xfId="0" applyNumberFormat="1" applyFont="1" applyBorder="1" applyProtection="1"/>
    <xf numFmtId="165" fontId="18" fillId="0" borderId="23" xfId="0" applyNumberFormat="1" applyFont="1" applyBorder="1" applyProtection="1"/>
    <xf numFmtId="37" fontId="18" fillId="0" borderId="23" xfId="0" applyNumberFormat="1" applyFont="1" applyBorder="1" applyProtection="1"/>
    <xf numFmtId="166" fontId="18" fillId="0" borderId="24" xfId="0" applyNumberFormat="1" applyFont="1" applyBorder="1" applyProtection="1"/>
    <xf numFmtId="37" fontId="18" fillId="0" borderId="20" xfId="0" applyNumberFormat="1" applyFont="1" applyBorder="1" applyProtection="1"/>
    <xf numFmtId="165" fontId="18" fillId="0" borderId="28" xfId="0" applyNumberFormat="1" applyFont="1" applyBorder="1" applyProtection="1"/>
    <xf numFmtId="166" fontId="18" fillId="0" borderId="21" xfId="0" applyNumberFormat="1" applyFont="1" applyBorder="1" applyProtection="1"/>
    <xf numFmtId="37" fontId="18" fillId="0" borderId="25" xfId="0" applyNumberFormat="1" applyFont="1" applyBorder="1" applyProtection="1"/>
    <xf numFmtId="165" fontId="18" fillId="0" borderId="26" xfId="0" applyNumberFormat="1" applyFont="1" applyBorder="1" applyProtection="1"/>
    <xf numFmtId="37" fontId="18" fillId="0" borderId="26" xfId="0" applyNumberFormat="1" applyFont="1" applyBorder="1" applyProtection="1"/>
    <xf numFmtId="166" fontId="18" fillId="0" borderId="27" xfId="0" applyNumberFormat="1" applyFont="1" applyBorder="1" applyProtection="1"/>
    <xf numFmtId="37" fontId="34" fillId="0" borderId="0" xfId="0" applyNumberFormat="1" applyFont="1" applyFill="1" applyBorder="1" applyProtection="1"/>
    <xf numFmtId="37" fontId="36" fillId="0" borderId="0" xfId="0" applyNumberFormat="1" applyFont="1" applyFill="1" applyBorder="1" applyProtection="1"/>
    <xf numFmtId="37" fontId="37" fillId="0" borderId="0" xfId="0" applyNumberFormat="1" applyFont="1" applyFill="1" applyBorder="1" applyProtection="1"/>
    <xf numFmtId="37" fontId="26" fillId="4" borderId="29" xfId="0" applyNumberFormat="1" applyFont="1" applyFill="1" applyBorder="1" applyAlignment="1" applyProtection="1">
      <alignment horizontal="left"/>
    </xf>
    <xf numFmtId="165" fontId="22" fillId="4" borderId="0" xfId="0" applyNumberFormat="1" applyFont="1" applyFill="1" applyProtection="1"/>
    <xf numFmtId="165" fontId="22" fillId="4" borderId="9" xfId="0" applyNumberFormat="1" applyFont="1" applyFill="1" applyBorder="1" applyProtection="1"/>
    <xf numFmtId="165" fontId="22" fillId="4" borderId="10" xfId="0" applyNumberFormat="1" applyFont="1" applyFill="1" applyBorder="1" applyProtection="1"/>
    <xf numFmtId="165" fontId="25" fillId="5" borderId="30" xfId="0" applyNumberFormat="1" applyFont="1" applyFill="1" applyBorder="1" applyProtection="1"/>
    <xf numFmtId="164" fontId="23" fillId="5" borderId="8" xfId="0" applyNumberFormat="1" applyFont="1" applyFill="1" applyBorder="1" applyAlignment="1" applyProtection="1">
      <alignment horizontal="left"/>
    </xf>
    <xf numFmtId="164" fontId="23" fillId="5" borderId="4" xfId="0" applyNumberFormat="1" applyFont="1" applyFill="1" applyBorder="1" applyProtection="1"/>
    <xf numFmtId="164" fontId="22" fillId="5" borderId="4" xfId="0" applyNumberFormat="1" applyFont="1" applyFill="1" applyBorder="1" applyProtection="1"/>
    <xf numFmtId="165" fontId="22" fillId="5" borderId="4" xfId="0" applyNumberFormat="1" applyFont="1" applyFill="1" applyBorder="1" applyProtection="1"/>
    <xf numFmtId="164" fontId="22" fillId="5" borderId="0" xfId="0" applyNumberFormat="1" applyFont="1" applyFill="1" applyAlignment="1" applyProtection="1">
      <alignment horizontal="center"/>
    </xf>
    <xf numFmtId="165" fontId="22" fillId="5" borderId="0" xfId="0" applyNumberFormat="1" applyFont="1" applyFill="1" applyAlignment="1" applyProtection="1">
      <alignment horizontal="center"/>
    </xf>
    <xf numFmtId="164" fontId="22" fillId="5" borderId="0" xfId="0" applyNumberFormat="1" applyFont="1" applyFill="1" applyProtection="1"/>
    <xf numFmtId="165" fontId="25" fillId="5" borderId="0" xfId="0" applyNumberFormat="1" applyFont="1" applyFill="1" applyProtection="1"/>
    <xf numFmtId="165" fontId="22" fillId="5" borderId="0" xfId="0" applyNumberFormat="1" applyFont="1" applyFill="1" applyProtection="1"/>
    <xf numFmtId="164" fontId="22" fillId="5" borderId="4" xfId="0" applyNumberFormat="1" applyFont="1" applyFill="1" applyBorder="1" applyAlignment="1" applyProtection="1">
      <alignment horizontal="centerContinuous"/>
    </xf>
    <xf numFmtId="164" fontId="38" fillId="5" borderId="0" xfId="0" applyNumberFormat="1" applyFont="1" applyFill="1" applyAlignment="1" applyProtection="1">
      <alignment horizontal="left"/>
    </xf>
    <xf numFmtId="164" fontId="25" fillId="5" borderId="0" xfId="0" applyNumberFormat="1" applyFont="1" applyFill="1" applyProtection="1"/>
    <xf numFmtId="167" fontId="22" fillId="5" borderId="9" xfId="0" applyNumberFormat="1" applyFont="1" applyFill="1" applyBorder="1" applyAlignment="1" applyProtection="1">
      <alignment horizontal="centerContinuous"/>
    </xf>
    <xf numFmtId="165" fontId="38" fillId="5" borderId="10" xfId="0" applyNumberFormat="1" applyFont="1" applyFill="1" applyBorder="1" applyAlignment="1" applyProtection="1">
      <alignment horizontal="left"/>
    </xf>
    <xf numFmtId="164" fontId="25" fillId="5" borderId="10" xfId="0" applyNumberFormat="1" applyFont="1" applyFill="1" applyBorder="1" applyProtection="1"/>
    <xf numFmtId="167" fontId="22" fillId="5" borderId="31" xfId="0" applyNumberFormat="1" applyFont="1" applyFill="1" applyBorder="1" applyProtection="1"/>
    <xf numFmtId="164" fontId="22" fillId="6" borderId="12" xfId="0" applyFont="1" applyFill="1" applyBorder="1"/>
    <xf numFmtId="164" fontId="22" fillId="6" borderId="14" xfId="0" applyFont="1" applyFill="1" applyBorder="1"/>
    <xf numFmtId="164" fontId="39" fillId="0" borderId="0" xfId="0" applyNumberFormat="1" applyFont="1" applyFill="1" applyAlignment="1" applyProtection="1">
      <alignment horizontal="left"/>
    </xf>
    <xf numFmtId="164" fontId="40" fillId="0" borderId="0" xfId="0" applyNumberFormat="1" applyFont="1" applyFill="1" applyAlignment="1" applyProtection="1">
      <alignment horizontal="left"/>
    </xf>
    <xf numFmtId="165" fontId="22" fillId="4" borderId="0" xfId="0" applyNumberFormat="1" applyFont="1" applyFill="1" applyBorder="1" applyProtection="1"/>
    <xf numFmtId="164" fontId="20" fillId="6" borderId="0" xfId="0" applyNumberFormat="1" applyFont="1" applyFill="1" applyProtection="1"/>
    <xf numFmtId="164" fontId="0" fillId="6" borderId="0" xfId="0" applyFill="1"/>
    <xf numFmtId="164" fontId="22" fillId="5" borderId="0" xfId="0" applyNumberFormat="1" applyFont="1" applyFill="1" applyBorder="1" applyAlignment="1" applyProtection="1">
      <alignment horizontal="center"/>
    </xf>
    <xf numFmtId="164" fontId="22" fillId="5" borderId="2" xfId="0" quotePrefix="1" applyNumberFormat="1" applyFont="1" applyFill="1" applyBorder="1" applyAlignment="1" applyProtection="1">
      <alignment horizontal="center"/>
    </xf>
    <xf numFmtId="166" fontId="43" fillId="5" borderId="0" xfId="0" applyNumberFormat="1" applyFont="1" applyFill="1" applyBorder="1" applyAlignment="1" applyProtection="1">
      <alignment horizontal="center"/>
    </xf>
    <xf numFmtId="164" fontId="22" fillId="5" borderId="16" xfId="0" applyNumberFormat="1" applyFont="1" applyFill="1" applyBorder="1" applyAlignment="1" applyProtection="1">
      <alignment horizontal="centerContinuous"/>
    </xf>
    <xf numFmtId="167" fontId="22" fillId="5" borderId="32" xfId="0" applyNumberFormat="1" applyFont="1" applyFill="1" applyBorder="1" applyAlignment="1" applyProtection="1">
      <alignment horizontal="centerContinuous"/>
    </xf>
    <xf numFmtId="164" fontId="38" fillId="5" borderId="13" xfId="0" applyNumberFormat="1" applyFont="1" applyFill="1" applyBorder="1" applyAlignment="1" applyProtection="1">
      <alignment horizontal="left"/>
    </xf>
    <xf numFmtId="165" fontId="38" fillId="5" borderId="30" xfId="0" applyNumberFormat="1" applyFont="1" applyFill="1" applyBorder="1" applyAlignment="1" applyProtection="1">
      <alignment horizontal="left"/>
    </xf>
    <xf numFmtId="164" fontId="25" fillId="5" borderId="13" xfId="0" applyNumberFormat="1" applyFont="1" applyFill="1" applyBorder="1" applyProtection="1"/>
    <xf numFmtId="164" fontId="25" fillId="5" borderId="30" xfId="0" applyNumberFormat="1" applyFont="1" applyFill="1" applyBorder="1" applyProtection="1"/>
    <xf numFmtId="37" fontId="26" fillId="7" borderId="33" xfId="0" applyNumberFormat="1" applyFont="1" applyFill="1" applyBorder="1" applyAlignment="1" applyProtection="1">
      <alignment horizontal="left"/>
    </xf>
    <xf numFmtId="167" fontId="22" fillId="5" borderId="34" xfId="0" applyNumberFormat="1" applyFont="1" applyFill="1" applyBorder="1" applyProtection="1"/>
    <xf numFmtId="37" fontId="26" fillId="8" borderId="33" xfId="0" applyNumberFormat="1" applyFont="1" applyFill="1" applyBorder="1" applyAlignment="1" applyProtection="1">
      <alignment horizontal="left"/>
    </xf>
    <xf numFmtId="37" fontId="26" fillId="9" borderId="33" xfId="0" applyNumberFormat="1" applyFont="1" applyFill="1" applyBorder="1" applyAlignment="1" applyProtection="1">
      <alignment horizontal="left"/>
    </xf>
    <xf numFmtId="11" fontId="15" fillId="7" borderId="13" xfId="0" applyNumberFormat="1" applyFont="1" applyFill="1" applyBorder="1"/>
    <xf numFmtId="11" fontId="22" fillId="7" borderId="30" xfId="0" applyNumberFormat="1" applyFont="1" applyFill="1" applyBorder="1"/>
    <xf numFmtId="11" fontId="22" fillId="8" borderId="13" xfId="0" applyNumberFormat="1" applyFont="1" applyFill="1" applyBorder="1" applyProtection="1"/>
    <xf numFmtId="11" fontId="22" fillId="8" borderId="30" xfId="0" applyNumberFormat="1" applyFont="1" applyFill="1" applyBorder="1" applyProtection="1"/>
    <xf numFmtId="11" fontId="22" fillId="9" borderId="13" xfId="0" applyNumberFormat="1" applyFont="1" applyFill="1" applyBorder="1" applyProtection="1"/>
    <xf numFmtId="11" fontId="22" fillId="9" borderId="30" xfId="0" applyNumberFormat="1" applyFont="1" applyFill="1" applyBorder="1" applyProtection="1"/>
    <xf numFmtId="11" fontId="22" fillId="7" borderId="13" xfId="0" applyNumberFormat="1" applyFont="1" applyFill="1" applyBorder="1"/>
    <xf numFmtId="164" fontId="24" fillId="5" borderId="16" xfId="0" applyNumberFormat="1" applyFont="1" applyFill="1" applyBorder="1" applyAlignment="1" applyProtection="1">
      <alignment horizontal="centerContinuous"/>
    </xf>
    <xf numFmtId="164" fontId="22" fillId="5" borderId="32" xfId="0" applyNumberFormat="1" applyFont="1" applyFill="1" applyBorder="1" applyAlignment="1" applyProtection="1">
      <alignment horizontal="centerContinuous"/>
    </xf>
    <xf numFmtId="164" fontId="38" fillId="5" borderId="13" xfId="0" applyNumberFormat="1" applyFont="1" applyFill="1" applyBorder="1" applyAlignment="1" applyProtection="1">
      <alignment horizontal="center"/>
    </xf>
    <xf numFmtId="165" fontId="38" fillId="5" borderId="30" xfId="0" applyNumberFormat="1" applyFont="1" applyFill="1" applyBorder="1" applyAlignment="1" applyProtection="1">
      <alignment horizontal="center"/>
    </xf>
    <xf numFmtId="164" fontId="23" fillId="10" borderId="33" xfId="0" applyNumberFormat="1" applyFont="1" applyFill="1" applyBorder="1" applyAlignment="1" applyProtection="1">
      <alignment horizontal="left"/>
    </xf>
    <xf numFmtId="165" fontId="22" fillId="10" borderId="13" xfId="0" applyNumberFormat="1" applyFont="1" applyFill="1" applyBorder="1" applyProtection="1"/>
    <xf numFmtId="165" fontId="22" fillId="10" borderId="30" xfId="0" applyNumberFormat="1" applyFont="1" applyFill="1" applyBorder="1" applyProtection="1"/>
    <xf numFmtId="164" fontId="22" fillId="0" borderId="36" xfId="0" applyFont="1" applyFill="1" applyBorder="1" applyAlignment="1">
      <alignment horizontal="left"/>
    </xf>
    <xf numFmtId="165" fontId="22" fillId="0" borderId="35" xfId="0" applyNumberFormat="1" applyFont="1" applyFill="1" applyBorder="1" applyProtection="1"/>
    <xf numFmtId="164" fontId="22" fillId="0" borderId="35" xfId="0" applyNumberFormat="1" applyFont="1" applyFill="1" applyBorder="1" applyProtection="1"/>
    <xf numFmtId="167" fontId="22" fillId="0" borderId="37" xfId="0" applyNumberFormat="1" applyFont="1" applyFill="1" applyBorder="1" applyProtection="1"/>
    <xf numFmtId="164" fontId="45" fillId="0" borderId="13" xfId="0" applyNumberFormat="1" applyFont="1" applyFill="1" applyBorder="1" applyAlignment="1" applyProtection="1">
      <alignment horizontal="left"/>
    </xf>
    <xf numFmtId="164" fontId="46" fillId="2" borderId="13" xfId="0" applyNumberFormat="1" applyFont="1" applyFill="1" applyBorder="1" applyAlignment="1" applyProtection="1">
      <alignment horizontal="left"/>
    </xf>
    <xf numFmtId="164" fontId="47" fillId="0" borderId="0" xfId="0" applyNumberFormat="1" applyFont="1" applyFill="1" applyProtection="1"/>
    <xf numFmtId="166" fontId="33" fillId="0" borderId="0" xfId="0" applyNumberFormat="1" applyFont="1" applyFill="1" applyProtection="1"/>
    <xf numFmtId="164" fontId="33" fillId="0" borderId="0" xfId="0" applyNumberFormat="1" applyFont="1" applyFill="1" applyProtection="1"/>
    <xf numFmtId="164" fontId="33" fillId="0" borderId="8" xfId="0" applyNumberFormat="1" applyFont="1" applyFill="1" applyBorder="1" applyProtection="1"/>
    <xf numFmtId="166" fontId="33" fillId="0" borderId="4" xfId="0" applyNumberFormat="1" applyFont="1" applyFill="1" applyBorder="1" applyAlignment="1" applyProtection="1">
      <alignment horizontal="center"/>
    </xf>
    <xf numFmtId="164" fontId="33" fillId="0" borderId="9" xfId="0" applyNumberFormat="1" applyFont="1" applyFill="1" applyBorder="1" applyProtection="1"/>
    <xf numFmtId="164" fontId="33" fillId="0" borderId="11" xfId="0" applyNumberFormat="1" applyFont="1" applyFill="1" applyBorder="1" applyAlignment="1" applyProtection="1">
      <alignment horizontal="left"/>
    </xf>
    <xf numFmtId="166" fontId="33" fillId="0" borderId="0" xfId="0" applyNumberFormat="1" applyFont="1" applyFill="1" applyAlignment="1" applyProtection="1">
      <alignment horizontal="center"/>
    </xf>
    <xf numFmtId="164" fontId="33" fillId="0" borderId="10" xfId="0" applyNumberFormat="1" applyFont="1" applyFill="1" applyBorder="1" applyProtection="1"/>
    <xf numFmtId="164" fontId="33" fillId="0" borderId="1" xfId="0" applyNumberFormat="1" applyFont="1" applyFill="1" applyBorder="1" applyAlignment="1" applyProtection="1">
      <alignment horizontal="left"/>
    </xf>
    <xf numFmtId="166" fontId="33" fillId="0" borderId="2" xfId="0" applyNumberFormat="1" applyFont="1" applyFill="1" applyBorder="1" applyAlignment="1" applyProtection="1">
      <alignment horizontal="center"/>
    </xf>
    <xf numFmtId="164" fontId="33" fillId="0" borderId="3" xfId="0" applyNumberFormat="1" applyFont="1" applyFill="1" applyBorder="1" applyAlignment="1" applyProtection="1">
      <alignment horizontal="center"/>
    </xf>
    <xf numFmtId="166" fontId="33" fillId="0" borderId="4" xfId="0" applyNumberFormat="1" applyFont="1" applyFill="1" applyBorder="1" applyProtection="1"/>
    <xf numFmtId="164" fontId="33" fillId="0" borderId="11" xfId="0" applyNumberFormat="1" applyFont="1" applyFill="1" applyBorder="1" applyProtection="1"/>
    <xf numFmtId="37" fontId="47" fillId="0" borderId="22" xfId="0" applyNumberFormat="1" applyFont="1" applyFill="1" applyBorder="1" applyAlignment="1" applyProtection="1">
      <alignment horizontal="left"/>
    </xf>
    <xf numFmtId="37" fontId="47" fillId="0" borderId="23" xfId="0" applyNumberFormat="1" applyFont="1" applyFill="1" applyBorder="1" applyProtection="1"/>
    <xf numFmtId="164" fontId="47" fillId="0" borderId="24" xfId="0" applyNumberFormat="1" applyFont="1" applyFill="1" applyBorder="1" applyProtection="1"/>
    <xf numFmtId="167" fontId="47" fillId="0" borderId="20" xfId="0" applyNumberFormat="1" applyFont="1" applyFill="1" applyBorder="1" applyAlignment="1" applyProtection="1">
      <alignment horizontal="right"/>
    </xf>
    <xf numFmtId="37" fontId="47" fillId="0" borderId="28" xfId="0" applyNumberFormat="1" applyFont="1" applyFill="1" applyBorder="1" applyProtection="1"/>
    <xf numFmtId="164" fontId="47" fillId="0" borderId="21" xfId="0" applyNumberFormat="1" applyFont="1" applyFill="1" applyBorder="1" applyProtection="1"/>
    <xf numFmtId="37" fontId="47" fillId="0" borderId="25" xfId="0" applyNumberFormat="1" applyFont="1" applyFill="1" applyBorder="1" applyAlignment="1" applyProtection="1">
      <alignment horizontal="right"/>
    </xf>
    <xf numFmtId="37" fontId="47" fillId="0" borderId="26" xfId="0" applyNumberFormat="1" applyFont="1" applyFill="1" applyBorder="1" applyProtection="1"/>
    <xf numFmtId="164" fontId="47" fillId="0" borderId="27" xfId="0" applyNumberFormat="1" applyFont="1" applyFill="1" applyBorder="1" applyProtection="1"/>
    <xf numFmtId="164" fontId="37" fillId="0" borderId="0" xfId="0" applyNumberFormat="1" applyFont="1" applyFill="1" applyProtection="1"/>
    <xf numFmtId="164" fontId="25" fillId="0" borderId="0" xfId="0" applyFont="1" applyFill="1"/>
    <xf numFmtId="166" fontId="25" fillId="0" borderId="4" xfId="0" applyNumberFormat="1" applyFont="1" applyFill="1" applyBorder="1" applyAlignment="1" applyProtection="1">
      <alignment horizontal="center"/>
    </xf>
    <xf numFmtId="164" fontId="25" fillId="0" borderId="11" xfId="0" applyNumberFormat="1" applyFont="1" applyFill="1" applyBorder="1" applyAlignment="1" applyProtection="1">
      <alignment horizontal="left"/>
    </xf>
    <xf numFmtId="166" fontId="25" fillId="0" borderId="0" xfId="0" applyNumberFormat="1" applyFont="1" applyFill="1" applyAlignment="1" applyProtection="1">
      <alignment horizontal="center"/>
    </xf>
    <xf numFmtId="164" fontId="25" fillId="0" borderId="10" xfId="0" applyNumberFormat="1" applyFont="1" applyFill="1" applyBorder="1" applyProtection="1"/>
    <xf numFmtId="164" fontId="25" fillId="0" borderId="1" xfId="0" applyNumberFormat="1" applyFont="1" applyFill="1" applyBorder="1" applyAlignment="1" applyProtection="1">
      <alignment horizontal="left"/>
    </xf>
    <xf numFmtId="166" fontId="25" fillId="0" borderId="2" xfId="0" applyNumberFormat="1" applyFont="1" applyFill="1" applyBorder="1" applyAlignment="1" applyProtection="1">
      <alignment horizontal="center"/>
    </xf>
    <xf numFmtId="166" fontId="25" fillId="0" borderId="4" xfId="0" applyNumberFormat="1" applyFont="1" applyFill="1" applyBorder="1" applyProtection="1"/>
    <xf numFmtId="164" fontId="25" fillId="0" borderId="11" xfId="0" applyNumberFormat="1" applyFont="1" applyFill="1" applyBorder="1" applyProtection="1"/>
    <xf numFmtId="164" fontId="18" fillId="0" borderId="24" xfId="0" applyNumberFormat="1" applyFont="1" applyBorder="1" applyProtection="1"/>
    <xf numFmtId="167" fontId="18" fillId="0" borderId="20" xfId="0" applyNumberFormat="1" applyFont="1" applyBorder="1" applyProtection="1"/>
    <xf numFmtId="37" fontId="18" fillId="0" borderId="28" xfId="0" applyNumberFormat="1" applyFont="1" applyBorder="1" applyProtection="1"/>
    <xf numFmtId="164" fontId="18" fillId="0" borderId="21" xfId="0" applyNumberFormat="1" applyFont="1" applyBorder="1" applyProtection="1"/>
    <xf numFmtId="164" fontId="18" fillId="0" borderId="27" xfId="0" applyNumberFormat="1" applyFont="1" applyBorder="1" applyProtection="1"/>
    <xf numFmtId="164" fontId="24" fillId="0" borderId="0" xfId="0" applyNumberFormat="1" applyFont="1" applyFill="1" applyProtection="1"/>
    <xf numFmtId="164" fontId="24" fillId="0" borderId="0" xfId="0" applyNumberFormat="1" applyFont="1" applyFill="1" applyAlignment="1" applyProtection="1">
      <alignment horizontal="center"/>
    </xf>
    <xf numFmtId="164" fontId="52" fillId="0" borderId="0" xfId="0" applyNumberFormat="1" applyFont="1" applyFill="1" applyProtection="1"/>
    <xf numFmtId="37" fontId="53" fillId="0" borderId="5" xfId="0" applyNumberFormat="1" applyFont="1" applyFill="1" applyBorder="1" applyAlignment="1" applyProtection="1">
      <alignment horizontal="centerContinuous"/>
    </xf>
    <xf numFmtId="167" fontId="52" fillId="0" borderId="6" xfId="0" applyNumberFormat="1" applyFont="1" applyFill="1" applyBorder="1" applyAlignment="1" applyProtection="1">
      <alignment horizontal="centerContinuous"/>
    </xf>
    <xf numFmtId="37" fontId="52" fillId="0" borderId="6" xfId="0" applyNumberFormat="1" applyFont="1" applyFill="1" applyBorder="1" applyAlignment="1" applyProtection="1">
      <alignment horizontal="centerContinuous"/>
    </xf>
    <xf numFmtId="164" fontId="52" fillId="0" borderId="6" xfId="0" applyNumberFormat="1" applyFont="1" applyFill="1" applyBorder="1" applyAlignment="1" applyProtection="1">
      <alignment horizontal="centerContinuous"/>
    </xf>
    <xf numFmtId="164" fontId="52" fillId="0" borderId="7" xfId="0" applyNumberFormat="1" applyFont="1" applyFill="1" applyBorder="1" applyAlignment="1" applyProtection="1">
      <alignment horizontal="centerContinuous"/>
    </xf>
    <xf numFmtId="164" fontId="53" fillId="0" borderId="0" xfId="0" applyNumberFormat="1" applyFont="1" applyFill="1" applyProtection="1"/>
    <xf numFmtId="37" fontId="53" fillId="0" borderId="1" xfId="0" applyNumberFormat="1" applyFont="1" applyFill="1" applyBorder="1" applyProtection="1"/>
    <xf numFmtId="167" fontId="53" fillId="0" borderId="2" xfId="0" applyNumberFormat="1" applyFont="1" applyFill="1" applyBorder="1" applyAlignment="1" applyProtection="1">
      <alignment horizontal="left"/>
    </xf>
    <xf numFmtId="37" fontId="53" fillId="0" borderId="2" xfId="0" applyNumberFormat="1" applyFont="1" applyFill="1" applyBorder="1" applyProtection="1"/>
    <xf numFmtId="164" fontId="53" fillId="0" borderId="3" xfId="0" applyNumberFormat="1" applyFont="1" applyFill="1" applyBorder="1" applyProtection="1"/>
    <xf numFmtId="164" fontId="53" fillId="0" borderId="2" xfId="0" applyNumberFormat="1" applyFont="1" applyFill="1" applyBorder="1" applyAlignment="1" applyProtection="1">
      <alignment horizontal="left"/>
    </xf>
    <xf numFmtId="164" fontId="53" fillId="0" borderId="2" xfId="0" applyNumberFormat="1" applyFont="1" applyFill="1" applyBorder="1" applyProtection="1"/>
    <xf numFmtId="164" fontId="53" fillId="0" borderId="0" xfId="0" applyNumberFormat="1" applyFont="1" applyFill="1" applyAlignment="1" applyProtection="1">
      <alignment horizontal="center"/>
    </xf>
    <xf numFmtId="37" fontId="53" fillId="0" borderId="8" xfId="0" applyNumberFormat="1" applyFont="1" applyFill="1" applyBorder="1" applyProtection="1"/>
    <xf numFmtId="167" fontId="53" fillId="0" borderId="4" xfId="0" applyNumberFormat="1" applyFont="1" applyFill="1" applyBorder="1" applyProtection="1"/>
    <xf numFmtId="37" fontId="53" fillId="0" borderId="4" xfId="0" applyNumberFormat="1" applyFont="1" applyFill="1" applyBorder="1" applyAlignment="1" applyProtection="1">
      <alignment horizontal="center"/>
    </xf>
    <xf numFmtId="164" fontId="53" fillId="0" borderId="9" xfId="0" applyNumberFormat="1" applyFont="1" applyFill="1" applyBorder="1" applyAlignment="1" applyProtection="1">
      <alignment horizontal="center"/>
    </xf>
    <xf numFmtId="164" fontId="53" fillId="0" borderId="8" xfId="0" applyNumberFormat="1" applyFont="1" applyFill="1" applyBorder="1" applyAlignment="1" applyProtection="1">
      <alignment horizontal="center"/>
    </xf>
    <xf numFmtId="164" fontId="53" fillId="0" borderId="4" xfId="0" applyNumberFormat="1" applyFont="1" applyFill="1" applyBorder="1" applyAlignment="1" applyProtection="1">
      <alignment horizontal="center"/>
    </xf>
    <xf numFmtId="165" fontId="52" fillId="0" borderId="4" xfId="0" applyNumberFormat="1" applyFont="1" applyFill="1" applyBorder="1" applyProtection="1"/>
    <xf numFmtId="37" fontId="52" fillId="0" borderId="8" xfId="0" applyNumberFormat="1" applyFont="1" applyFill="1" applyBorder="1" applyProtection="1"/>
    <xf numFmtId="165" fontId="52" fillId="0" borderId="0" xfId="0" applyNumberFormat="1" applyFont="1" applyFill="1" applyBorder="1" applyProtection="1"/>
    <xf numFmtId="166" fontId="52" fillId="0" borderId="10" xfId="0" applyNumberFormat="1" applyFont="1" applyFill="1" applyBorder="1" applyProtection="1"/>
    <xf numFmtId="37" fontId="52" fillId="0" borderId="11" xfId="0" applyNumberFormat="1" applyFont="1" applyFill="1" applyBorder="1" applyProtection="1"/>
    <xf numFmtId="164" fontId="54" fillId="0" borderId="0" xfId="0" applyNumberFormat="1" applyFont="1" applyFill="1" applyAlignment="1" applyProtection="1">
      <alignment horizontal="left"/>
    </xf>
    <xf numFmtId="164" fontId="29" fillId="0" borderId="0" xfId="0" applyNumberFormat="1" applyFont="1" applyFill="1" applyAlignment="1" applyProtection="1">
      <alignment horizontal="centerContinuous"/>
    </xf>
    <xf numFmtId="164" fontId="30" fillId="0" borderId="0" xfId="0" applyNumberFormat="1" applyFont="1" applyFill="1" applyAlignment="1" applyProtection="1">
      <alignment horizontal="centerContinuous"/>
    </xf>
    <xf numFmtId="165" fontId="30" fillId="0" borderId="0" xfId="0" applyNumberFormat="1" applyFont="1" applyFill="1" applyAlignment="1" applyProtection="1">
      <alignment horizontal="centerContinuous"/>
    </xf>
    <xf numFmtId="164" fontId="0" fillId="0" borderId="0" xfId="0" applyAlignment="1">
      <alignment horizontal="centerContinuous"/>
    </xf>
    <xf numFmtId="164" fontId="28" fillId="0" borderId="0" xfId="0" applyNumberFormat="1" applyFont="1" applyFill="1" applyAlignment="1" applyProtection="1">
      <alignment horizontal="centerContinuous"/>
    </xf>
    <xf numFmtId="164" fontId="26" fillId="0" borderId="0" xfId="0" applyNumberFormat="1" applyFont="1" applyFill="1" applyAlignment="1" applyProtection="1">
      <alignment horizontal="centerContinuous"/>
    </xf>
    <xf numFmtId="164" fontId="55" fillId="0" borderId="0" xfId="0" applyFont="1" applyAlignment="1">
      <alignment horizontal="centerContinuous"/>
    </xf>
    <xf numFmtId="164" fontId="22" fillId="0" borderId="0" xfId="0" applyFont="1" applyFill="1" applyAlignment="1">
      <alignment horizontal="centerContinuous"/>
    </xf>
    <xf numFmtId="165" fontId="22" fillId="0" borderId="0" xfId="0" applyNumberFormat="1" applyFont="1" applyFill="1" applyAlignment="1" applyProtection="1">
      <alignment horizontal="centerContinuous"/>
    </xf>
    <xf numFmtId="164" fontId="58" fillId="0" borderId="0" xfId="0" applyNumberFormat="1" applyFont="1" applyFill="1" applyProtection="1"/>
    <xf numFmtId="164" fontId="52" fillId="0" borderId="0" xfId="0" applyFont="1" applyFill="1"/>
    <xf numFmtId="164" fontId="52" fillId="0" borderId="8" xfId="0" applyNumberFormat="1" applyFont="1" applyFill="1" applyBorder="1" applyProtection="1"/>
    <xf numFmtId="166" fontId="52" fillId="0" borderId="4" xfId="0" applyNumberFormat="1" applyFont="1" applyFill="1" applyBorder="1" applyAlignment="1" applyProtection="1">
      <alignment horizontal="center"/>
    </xf>
    <xf numFmtId="164" fontId="52" fillId="0" borderId="9" xfId="0" applyNumberFormat="1" applyFont="1" applyFill="1" applyBorder="1" applyProtection="1"/>
    <xf numFmtId="164" fontId="52" fillId="0" borderId="5" xfId="0" applyNumberFormat="1" applyFont="1" applyFill="1" applyBorder="1" applyAlignment="1" applyProtection="1">
      <alignment horizontal="centerContinuous"/>
    </xf>
    <xf numFmtId="165" fontId="52" fillId="0" borderId="6" xfId="0" applyNumberFormat="1" applyFont="1" applyFill="1" applyBorder="1" applyAlignment="1" applyProtection="1">
      <alignment horizontal="centerContinuous"/>
    </xf>
    <xf numFmtId="37" fontId="52" fillId="0" borderId="5" xfId="0" applyNumberFormat="1" applyFont="1" applyFill="1" applyBorder="1" applyProtection="1"/>
    <xf numFmtId="165" fontId="52" fillId="0" borderId="6" xfId="0" applyNumberFormat="1" applyFont="1" applyFill="1" applyBorder="1" applyAlignment="1" applyProtection="1">
      <alignment horizontal="center"/>
    </xf>
    <xf numFmtId="164" fontId="52" fillId="0" borderId="6" xfId="0" applyNumberFormat="1" applyFont="1" applyFill="1" applyBorder="1" applyProtection="1"/>
    <xf numFmtId="164" fontId="52" fillId="0" borderId="7" xfId="0" applyNumberFormat="1" applyFont="1" applyFill="1" applyBorder="1" applyProtection="1"/>
    <xf numFmtId="164" fontId="52" fillId="0" borderId="11" xfId="0" applyNumberFormat="1" applyFont="1" applyFill="1" applyBorder="1" applyAlignment="1" applyProtection="1">
      <alignment horizontal="left"/>
    </xf>
    <xf numFmtId="166" fontId="52" fillId="0" borderId="0" xfId="0" applyNumberFormat="1" applyFont="1" applyFill="1" applyAlignment="1" applyProtection="1">
      <alignment horizontal="center"/>
    </xf>
    <xf numFmtId="164" fontId="52" fillId="0" borderId="10" xfId="0" applyNumberFormat="1" applyFont="1" applyFill="1" applyBorder="1" applyProtection="1"/>
    <xf numFmtId="164" fontId="52" fillId="0" borderId="8" xfId="0" applyNumberFormat="1" applyFont="1" applyFill="1" applyBorder="1" applyAlignment="1" applyProtection="1">
      <alignment horizontal="center"/>
    </xf>
    <xf numFmtId="164" fontId="52" fillId="0" borderId="4" xfId="0" applyNumberFormat="1" applyFont="1" applyFill="1" applyBorder="1" applyAlignment="1" applyProtection="1">
      <alignment horizontal="center"/>
    </xf>
    <xf numFmtId="164" fontId="52" fillId="0" borderId="9" xfId="0" applyNumberFormat="1" applyFont="1" applyFill="1" applyBorder="1" applyAlignment="1" applyProtection="1">
      <alignment horizontal="center"/>
    </xf>
    <xf numFmtId="164" fontId="52" fillId="0" borderId="1" xfId="0" applyNumberFormat="1" applyFont="1" applyFill="1" applyBorder="1" applyAlignment="1" applyProtection="1">
      <alignment horizontal="left"/>
    </xf>
    <xf numFmtId="166" fontId="52" fillId="0" borderId="2" xfId="0" applyNumberFormat="1" applyFont="1" applyFill="1" applyBorder="1" applyAlignment="1" applyProtection="1">
      <alignment horizontal="center"/>
    </xf>
    <xf numFmtId="164" fontId="52" fillId="0" borderId="3" xfId="0" applyNumberFormat="1" applyFont="1" applyFill="1" applyBorder="1" applyAlignment="1" applyProtection="1">
      <alignment horizontal="center"/>
    </xf>
    <xf numFmtId="164" fontId="52" fillId="0" borderId="1" xfId="0" applyNumberFormat="1" applyFont="1" applyFill="1" applyBorder="1" applyAlignment="1" applyProtection="1">
      <alignment horizontal="center"/>
    </xf>
    <xf numFmtId="165" fontId="52" fillId="0" borderId="2" xfId="0" applyNumberFormat="1" applyFont="1" applyFill="1" applyBorder="1" applyAlignment="1" applyProtection="1">
      <alignment horizontal="center"/>
    </xf>
    <xf numFmtId="164" fontId="52" fillId="0" borderId="2" xfId="0" applyNumberFormat="1" applyFont="1" applyFill="1" applyBorder="1" applyAlignment="1" applyProtection="1">
      <alignment horizontal="center"/>
    </xf>
    <xf numFmtId="37" fontId="52" fillId="0" borderId="1" xfId="0" applyNumberFormat="1" applyFont="1" applyFill="1" applyBorder="1" applyAlignment="1" applyProtection="1">
      <alignment horizontal="center"/>
    </xf>
    <xf numFmtId="166" fontId="52" fillId="0" borderId="4" xfId="0" applyNumberFormat="1" applyFont="1" applyFill="1" applyBorder="1" applyProtection="1"/>
    <xf numFmtId="164" fontId="52" fillId="0" borderId="4" xfId="0" applyNumberFormat="1" applyFont="1" applyFill="1" applyBorder="1" applyProtection="1"/>
    <xf numFmtId="164" fontId="52" fillId="0" borderId="11" xfId="0" applyNumberFormat="1" applyFont="1" applyFill="1" applyBorder="1" applyProtection="1"/>
    <xf numFmtId="37" fontId="59" fillId="0" borderId="0" xfId="0" applyNumberFormat="1" applyFont="1" applyFill="1" applyBorder="1" applyProtection="1"/>
    <xf numFmtId="37" fontId="58" fillId="0" borderId="0" xfId="0" applyNumberFormat="1" applyFont="1" applyFill="1" applyBorder="1" applyProtection="1"/>
    <xf numFmtId="37" fontId="60" fillId="0" borderId="11" xfId="0" applyNumberFormat="1" applyFont="1" applyBorder="1" applyProtection="1"/>
    <xf numFmtId="165" fontId="60" fillId="0" borderId="0" xfId="0" applyNumberFormat="1" applyFont="1" applyProtection="1"/>
    <xf numFmtId="37" fontId="60" fillId="0" borderId="22" xfId="0" applyNumberFormat="1" applyFont="1" applyBorder="1" applyProtection="1"/>
    <xf numFmtId="37" fontId="60" fillId="0" borderId="23" xfId="0" applyNumberFormat="1" applyFont="1" applyBorder="1" applyProtection="1"/>
    <xf numFmtId="164" fontId="60" fillId="0" borderId="24" xfId="0" applyNumberFormat="1" applyFont="1" applyBorder="1" applyProtection="1"/>
    <xf numFmtId="165" fontId="60" fillId="0" borderId="23" xfId="0" applyNumberFormat="1" applyFont="1" applyBorder="1" applyProtection="1"/>
    <xf numFmtId="166" fontId="60" fillId="0" borderId="24" xfId="0" applyNumberFormat="1" applyFont="1" applyBorder="1" applyProtection="1"/>
    <xf numFmtId="167" fontId="60" fillId="0" borderId="20" xfId="0" applyNumberFormat="1" applyFont="1" applyBorder="1" applyProtection="1"/>
    <xf numFmtId="37" fontId="60" fillId="0" borderId="28" xfId="0" applyNumberFormat="1" applyFont="1" applyBorder="1" applyProtection="1"/>
    <xf numFmtId="164" fontId="60" fillId="0" borderId="21" xfId="0" applyNumberFormat="1" applyFont="1" applyBorder="1" applyProtection="1"/>
    <xf numFmtId="37" fontId="60" fillId="0" borderId="20" xfId="0" applyNumberFormat="1" applyFont="1" applyBorder="1" applyProtection="1"/>
    <xf numFmtId="165" fontId="60" fillId="0" borderId="28" xfId="0" applyNumberFormat="1" applyFont="1" applyBorder="1" applyProtection="1"/>
    <xf numFmtId="166" fontId="60" fillId="0" borderId="21" xfId="0" applyNumberFormat="1" applyFont="1" applyBorder="1" applyProtection="1"/>
    <xf numFmtId="37" fontId="60" fillId="0" borderId="25" xfId="0" applyNumberFormat="1" applyFont="1" applyBorder="1" applyProtection="1"/>
    <xf numFmtId="37" fontId="60" fillId="0" borderId="26" xfId="0" applyNumberFormat="1" applyFont="1" applyBorder="1" applyProtection="1"/>
    <xf numFmtId="164" fontId="60" fillId="0" borderId="27" xfId="0" applyNumberFormat="1" applyFont="1" applyBorder="1" applyProtection="1"/>
    <xf numFmtId="165" fontId="60" fillId="0" borderId="26" xfId="0" applyNumberFormat="1" applyFont="1" applyBorder="1" applyProtection="1"/>
    <xf numFmtId="166" fontId="60" fillId="0" borderId="27" xfId="0" applyNumberFormat="1" applyFont="1" applyBorder="1" applyProtection="1"/>
    <xf numFmtId="164" fontId="65" fillId="0" borderId="0" xfId="0" applyNumberFormat="1" applyFont="1" applyFill="1" applyProtection="1"/>
    <xf numFmtId="164" fontId="0" fillId="2" borderId="12" xfId="0" applyNumberFormat="1" applyFill="1" applyBorder="1" applyProtection="1"/>
    <xf numFmtId="164" fontId="0" fillId="2" borderId="16" xfId="0" applyNumberFormat="1" applyFill="1" applyBorder="1" applyProtection="1"/>
    <xf numFmtId="164" fontId="22" fillId="11" borderId="16" xfId="0" applyNumberFormat="1" applyFont="1" applyFill="1" applyBorder="1" applyAlignment="1" applyProtection="1">
      <alignment horizontal="center"/>
    </xf>
    <xf numFmtId="164" fontId="22" fillId="11" borderId="32" xfId="0" applyNumberFormat="1" applyFont="1" applyFill="1" applyBorder="1" applyAlignment="1" applyProtection="1">
      <alignment horizontal="center"/>
    </xf>
    <xf numFmtId="164" fontId="22" fillId="11" borderId="13" xfId="0" applyNumberFormat="1" applyFont="1" applyFill="1" applyBorder="1" applyAlignment="1" applyProtection="1">
      <alignment horizontal="center"/>
    </xf>
    <xf numFmtId="164" fontId="22" fillId="11" borderId="30" xfId="0" applyNumberFormat="1" applyFont="1" applyFill="1" applyBorder="1" applyAlignment="1" applyProtection="1">
      <alignment horizontal="center"/>
    </xf>
    <xf numFmtId="164" fontId="22" fillId="6" borderId="13" xfId="0" applyFont="1" applyFill="1" applyBorder="1" applyAlignment="1">
      <alignment horizontal="center"/>
    </xf>
    <xf numFmtId="164" fontId="22" fillId="6" borderId="30" xfId="0" applyFont="1" applyFill="1" applyBorder="1" applyAlignment="1">
      <alignment horizontal="center"/>
    </xf>
    <xf numFmtId="165" fontId="66" fillId="11" borderId="13" xfId="0" applyNumberFormat="1" applyFont="1" applyFill="1" applyBorder="1" applyAlignment="1" applyProtection="1">
      <alignment horizontal="center"/>
    </xf>
    <xf numFmtId="165" fontId="66" fillId="11" borderId="0" xfId="0" applyNumberFormat="1" applyFont="1" applyFill="1" applyBorder="1" applyAlignment="1" applyProtection="1">
      <alignment horizontal="center"/>
    </xf>
    <xf numFmtId="170" fontId="22" fillId="6" borderId="13" xfId="0" applyNumberFormat="1" applyFont="1" applyFill="1" applyBorder="1" applyAlignment="1">
      <alignment horizontal="center"/>
    </xf>
    <xf numFmtId="170" fontId="22" fillId="6" borderId="30" xfId="0" applyNumberFormat="1" applyFont="1" applyFill="1" applyBorder="1" applyAlignment="1" applyProtection="1">
      <alignment horizontal="center"/>
    </xf>
    <xf numFmtId="170" fontId="67" fillId="6" borderId="39" xfId="0" applyNumberFormat="1" applyFont="1" applyFill="1" applyBorder="1" applyAlignment="1">
      <alignment horizontal="center"/>
    </xf>
    <xf numFmtId="164" fontId="22" fillId="6" borderId="39" xfId="0" applyFont="1" applyFill="1" applyBorder="1"/>
    <xf numFmtId="165" fontId="66" fillId="11" borderId="40" xfId="0" applyNumberFormat="1" applyFont="1" applyFill="1" applyBorder="1" applyAlignment="1" applyProtection="1">
      <alignment horizontal="center"/>
    </xf>
    <xf numFmtId="165" fontId="66" fillId="11" borderId="39" xfId="0" applyNumberFormat="1" applyFont="1" applyFill="1" applyBorder="1" applyAlignment="1" applyProtection="1">
      <alignment horizontal="center"/>
    </xf>
    <xf numFmtId="165" fontId="66" fillId="11" borderId="14" xfId="0" applyNumberFormat="1" applyFont="1" applyFill="1" applyBorder="1" applyAlignment="1" applyProtection="1">
      <alignment horizontal="center"/>
    </xf>
    <xf numFmtId="165" fontId="66" fillId="11" borderId="15" xfId="0" applyNumberFormat="1" applyFont="1" applyFill="1" applyBorder="1" applyAlignment="1" applyProtection="1">
      <alignment horizontal="center"/>
    </xf>
    <xf numFmtId="165" fontId="26" fillId="0" borderId="0" xfId="0" applyNumberFormat="1" applyFont="1" applyFill="1" applyProtection="1"/>
    <xf numFmtId="164" fontId="68" fillId="2" borderId="0" xfId="0" applyFont="1" applyFill="1"/>
    <xf numFmtId="164" fontId="69" fillId="2" borderId="0" xfId="0" applyFont="1" applyFill="1"/>
    <xf numFmtId="164" fontId="70" fillId="2" borderId="0" xfId="0" applyFont="1" applyFill="1"/>
    <xf numFmtId="164" fontId="71" fillId="0" borderId="0" xfId="0" applyFont="1" applyFill="1"/>
    <xf numFmtId="164" fontId="72" fillId="0" borderId="0" xfId="0" quotePrefix="1" applyFont="1" applyFill="1"/>
    <xf numFmtId="164" fontId="73" fillId="2" borderId="0" xfId="0" applyFont="1" applyFill="1"/>
    <xf numFmtId="164" fontId="71" fillId="0" borderId="0" xfId="0" applyNumberFormat="1" applyFont="1" applyFill="1" applyProtection="1"/>
    <xf numFmtId="164" fontId="73" fillId="0" borderId="0" xfId="0" applyFont="1" applyFill="1"/>
    <xf numFmtId="37" fontId="30" fillId="0" borderId="0" xfId="0" applyNumberFormat="1" applyFont="1" applyFill="1" applyBorder="1" applyProtection="1"/>
    <xf numFmtId="37" fontId="52" fillId="0" borderId="0" xfId="0" applyNumberFormat="1" applyFont="1" applyFill="1" applyBorder="1" applyProtection="1"/>
    <xf numFmtId="37" fontId="33" fillId="0" borderId="0" xfId="0" applyNumberFormat="1" applyFont="1" applyFill="1" applyBorder="1" applyProtection="1"/>
    <xf numFmtId="37" fontId="34" fillId="0" borderId="11" xfId="0" applyNumberFormat="1" applyFont="1" applyFill="1" applyBorder="1" applyProtection="1"/>
    <xf numFmtId="166" fontId="34" fillId="0" borderId="10" xfId="0" applyNumberFormat="1" applyFont="1" applyFill="1" applyBorder="1" applyProtection="1"/>
    <xf numFmtId="165" fontId="34" fillId="0" borderId="0" xfId="0" applyNumberFormat="1" applyFont="1" applyFill="1" applyBorder="1" applyProtection="1"/>
    <xf numFmtId="164" fontId="59" fillId="0" borderId="11" xfId="0" applyNumberFormat="1" applyFont="1" applyFill="1" applyBorder="1" applyProtection="1"/>
    <xf numFmtId="37" fontId="59" fillId="0" borderId="11" xfId="0" applyNumberFormat="1" applyFont="1" applyFill="1" applyBorder="1" applyProtection="1"/>
    <xf numFmtId="166" fontId="59" fillId="0" borderId="10" xfId="0" applyNumberFormat="1" applyFont="1" applyFill="1" applyBorder="1" applyProtection="1"/>
    <xf numFmtId="165" fontId="59" fillId="0" borderId="0" xfId="0" applyNumberFormat="1" applyFont="1" applyFill="1" applyBorder="1" applyProtection="1"/>
    <xf numFmtId="164" fontId="35" fillId="0" borderId="11" xfId="0" applyNumberFormat="1" applyFont="1" applyFill="1" applyBorder="1" applyProtection="1"/>
    <xf numFmtId="164" fontId="0" fillId="0" borderId="38" xfId="0" applyBorder="1"/>
    <xf numFmtId="164" fontId="0" fillId="12" borderId="8" xfId="0" applyNumberFormat="1" applyFill="1" applyBorder="1" applyAlignment="1" applyProtection="1">
      <alignment horizontal="centerContinuous"/>
    </xf>
    <xf numFmtId="164" fontId="0" fillId="12" borderId="9" xfId="0" applyNumberFormat="1" applyFill="1" applyBorder="1" applyAlignment="1" applyProtection="1">
      <alignment horizontal="centerContinuous"/>
    </xf>
    <xf numFmtId="164" fontId="0" fillId="0" borderId="16" xfId="0" applyBorder="1"/>
    <xf numFmtId="164" fontId="0" fillId="0" borderId="14" xfId="0" applyBorder="1"/>
    <xf numFmtId="164" fontId="31" fillId="0" borderId="0" xfId="0" applyNumberFormat="1" applyFont="1" applyFill="1" applyProtection="1"/>
    <xf numFmtId="164" fontId="32" fillId="0" borderId="0" xfId="0" applyNumberFormat="1" applyFont="1" applyFill="1" applyAlignment="1" applyProtection="1">
      <alignment horizontal="right"/>
    </xf>
    <xf numFmtId="164" fontId="24" fillId="0" borderId="0" xfId="0" applyNumberFormat="1" applyFont="1" applyFill="1" applyAlignment="1" applyProtection="1">
      <alignment horizontal="right"/>
    </xf>
    <xf numFmtId="164" fontId="0" fillId="0" borderId="0" xfId="0" applyFill="1"/>
    <xf numFmtId="164" fontId="53" fillId="0" borderId="0" xfId="0" applyNumberFormat="1" applyFont="1" applyFill="1" applyAlignment="1" applyProtection="1">
      <alignment horizontal="right"/>
    </xf>
    <xf numFmtId="166" fontId="0" fillId="2" borderId="0" xfId="0" applyNumberFormat="1" applyFill="1" applyAlignment="1" applyProtection="1">
      <alignment horizontal="center"/>
    </xf>
    <xf numFmtId="164" fontId="0" fillId="2" borderId="0" xfId="0" applyFill="1" applyAlignment="1">
      <alignment horizontal="center"/>
    </xf>
    <xf numFmtId="164" fontId="74" fillId="0" borderId="41" xfId="0" applyFont="1" applyFill="1" applyBorder="1" applyAlignment="1">
      <alignment horizontal="center"/>
    </xf>
    <xf numFmtId="164" fontId="74" fillId="0" borderId="0" xfId="0" applyFont="1" applyFill="1" applyAlignment="1">
      <alignment horizontal="left"/>
    </xf>
    <xf numFmtId="164" fontId="28" fillId="3" borderId="0" xfId="0" applyNumberFormat="1" applyFont="1" applyFill="1" applyAlignment="1" applyProtection="1">
      <alignment horizontal="left"/>
    </xf>
    <xf numFmtId="164" fontId="22" fillId="5" borderId="0" xfId="0" applyNumberFormat="1" applyFont="1" applyFill="1" applyBorder="1" applyProtection="1"/>
    <xf numFmtId="165" fontId="25" fillId="5" borderId="0" xfId="0" applyNumberFormat="1" applyFont="1" applyFill="1" applyBorder="1" applyAlignment="1" applyProtection="1">
      <alignment horizontal="center"/>
    </xf>
    <xf numFmtId="165" fontId="22" fillId="5" borderId="0" xfId="0" applyNumberFormat="1" applyFont="1" applyFill="1" applyBorder="1" applyProtection="1"/>
    <xf numFmtId="165" fontId="22" fillId="5" borderId="42" xfId="0" applyNumberFormat="1" applyFont="1" applyFill="1" applyBorder="1" applyProtection="1"/>
    <xf numFmtId="164" fontId="28" fillId="0" borderId="0" xfId="0" applyFont="1"/>
    <xf numFmtId="11" fontId="0" fillId="0" borderId="0" xfId="0" applyNumberFormat="1" applyFill="1" applyBorder="1"/>
    <xf numFmtId="1" fontId="0" fillId="0" borderId="0" xfId="0" applyNumberFormat="1" applyFill="1" applyBorder="1"/>
    <xf numFmtId="37" fontId="34" fillId="0" borderId="0" xfId="0" applyNumberFormat="1" applyFont="1" applyFill="1" applyBorder="1" applyAlignment="1" applyProtection="1">
      <alignment horizontal="center"/>
    </xf>
    <xf numFmtId="165" fontId="32" fillId="0" borderId="28" xfId="0" applyNumberFormat="1" applyFont="1" applyFill="1" applyBorder="1" applyProtection="1"/>
    <xf numFmtId="164" fontId="0" fillId="2" borderId="0" xfId="0" applyFill="1" applyBorder="1"/>
    <xf numFmtId="164" fontId="0" fillId="2" borderId="30" xfId="0" applyFill="1" applyBorder="1"/>
    <xf numFmtId="164" fontId="75" fillId="2" borderId="30" xfId="0" applyNumberFormat="1" applyFont="1" applyFill="1" applyBorder="1" applyProtection="1"/>
    <xf numFmtId="164" fontId="75" fillId="2" borderId="30" xfId="0" applyNumberFormat="1" applyFont="1" applyFill="1" applyBorder="1" applyAlignment="1" applyProtection="1">
      <alignment horizontal="center"/>
    </xf>
    <xf numFmtId="164" fontId="75" fillId="2" borderId="32" xfId="0" applyNumberFormat="1" applyFont="1" applyFill="1" applyBorder="1" applyProtection="1"/>
    <xf numFmtId="166" fontId="46" fillId="2" borderId="13" xfId="0" applyNumberFormat="1" applyFont="1" applyFill="1" applyBorder="1" applyAlignment="1" applyProtection="1">
      <alignment horizontal="center"/>
    </xf>
    <xf numFmtId="166" fontId="75" fillId="2" borderId="30" xfId="0" applyNumberFormat="1" applyFont="1" applyFill="1" applyBorder="1" applyAlignment="1" applyProtection="1">
      <alignment horizontal="center"/>
    </xf>
    <xf numFmtId="164" fontId="75" fillId="2" borderId="0" xfId="0" applyNumberFormat="1" applyFont="1" applyFill="1" applyBorder="1" applyAlignment="1" applyProtection="1">
      <alignment horizontal="center"/>
    </xf>
    <xf numFmtId="164" fontId="75" fillId="2" borderId="12" xfId="0" applyNumberFormat="1" applyFont="1" applyFill="1" applyBorder="1" applyProtection="1"/>
    <xf numFmtId="166" fontId="75" fillId="2" borderId="0" xfId="0" applyNumberFormat="1" applyFont="1" applyFill="1" applyBorder="1" applyAlignment="1" applyProtection="1">
      <alignment horizontal="center"/>
    </xf>
    <xf numFmtId="164" fontId="21" fillId="2" borderId="17" xfId="0" applyNumberFormat="1" applyFont="1" applyFill="1" applyBorder="1" applyAlignment="1" applyProtection="1">
      <alignment horizontal="left"/>
    </xf>
    <xf numFmtId="164" fontId="41" fillId="2" borderId="18" xfId="0" applyNumberFormat="1" applyFont="1" applyFill="1" applyBorder="1" applyProtection="1"/>
    <xf numFmtId="164" fontId="0" fillId="2" borderId="18" xfId="0" applyNumberFormat="1" applyFill="1" applyBorder="1" applyAlignment="1" applyProtection="1">
      <alignment horizontal="center"/>
    </xf>
    <xf numFmtId="164" fontId="0" fillId="2" borderId="19" xfId="0" applyNumberFormat="1" applyFill="1" applyBorder="1" applyAlignment="1" applyProtection="1">
      <alignment horizontal="center"/>
    </xf>
    <xf numFmtId="164" fontId="0" fillId="2" borderId="18" xfId="0" applyNumberFormat="1" applyFill="1" applyBorder="1" applyProtection="1"/>
    <xf numFmtId="164" fontId="22" fillId="0" borderId="0" xfId="0" applyFont="1" applyFill="1" applyBorder="1"/>
    <xf numFmtId="164" fontId="0" fillId="0" borderId="0" xfId="0" applyFill="1" applyBorder="1"/>
    <xf numFmtId="164" fontId="19" fillId="0" borderId="0" xfId="0" applyFont="1" applyFill="1" applyBorder="1"/>
    <xf numFmtId="164" fontId="76" fillId="2" borderId="0" xfId="0" applyFont="1" applyFill="1"/>
    <xf numFmtId="165" fontId="44" fillId="5" borderId="0" xfId="0" applyNumberFormat="1" applyFont="1" applyFill="1" applyBorder="1" applyProtection="1"/>
    <xf numFmtId="164" fontId="25" fillId="5" borderId="0" xfId="0" applyNumberFormat="1" applyFont="1" applyFill="1" applyBorder="1" applyProtection="1"/>
    <xf numFmtId="11" fontId="0" fillId="0" borderId="13" xfId="0" applyNumberFormat="1" applyFill="1" applyBorder="1"/>
    <xf numFmtId="11" fontId="0" fillId="0" borderId="30" xfId="0" applyNumberFormat="1" applyFill="1" applyBorder="1"/>
    <xf numFmtId="164" fontId="0" fillId="0" borderId="12" xfId="0" applyFill="1" applyBorder="1"/>
    <xf numFmtId="164" fontId="22" fillId="0" borderId="15" xfId="0" applyFont="1" applyFill="1" applyBorder="1"/>
    <xf numFmtId="165" fontId="22" fillId="0" borderId="15" xfId="0" applyNumberFormat="1" applyFont="1" applyFill="1" applyBorder="1" applyProtection="1"/>
    <xf numFmtId="164" fontId="0" fillId="0" borderId="32" xfId="0" applyBorder="1"/>
    <xf numFmtId="165" fontId="79" fillId="11" borderId="15" xfId="0" applyNumberFormat="1" applyFont="1" applyFill="1" applyBorder="1" applyAlignment="1" applyProtection="1">
      <alignment horizontal="center"/>
    </xf>
    <xf numFmtId="0" fontId="0" fillId="0" borderId="16" xfId="0" applyNumberFormat="1" applyFill="1" applyBorder="1"/>
    <xf numFmtId="0" fontId="0" fillId="0" borderId="12" xfId="0" applyNumberFormat="1" applyFill="1" applyBorder="1"/>
    <xf numFmtId="0" fontId="0" fillId="0" borderId="13" xfId="0" applyNumberFormat="1" applyFill="1" applyBorder="1"/>
    <xf numFmtId="0" fontId="0" fillId="0" borderId="0" xfId="0" applyNumberFormat="1" applyFill="1" applyBorder="1"/>
    <xf numFmtId="164" fontId="19" fillId="0" borderId="12" xfId="0" applyFont="1" applyFill="1" applyBorder="1"/>
    <xf numFmtId="11" fontId="22" fillId="0" borderId="13" xfId="0" applyNumberFormat="1" applyFont="1" applyFill="1" applyBorder="1"/>
    <xf numFmtId="1" fontId="22" fillId="0" borderId="0" xfId="0" applyNumberFormat="1" applyFont="1" applyFill="1" applyBorder="1"/>
    <xf numFmtId="11" fontId="22" fillId="0" borderId="0" xfId="0" applyNumberFormat="1" applyFont="1" applyFill="1" applyBorder="1"/>
    <xf numFmtId="11" fontId="22" fillId="0" borderId="30" xfId="0" applyNumberFormat="1" applyFont="1" applyFill="1" applyBorder="1"/>
    <xf numFmtId="1" fontId="22" fillId="0" borderId="15" xfId="0" applyNumberFormat="1" applyFont="1" applyFill="1" applyBorder="1"/>
    <xf numFmtId="11" fontId="22" fillId="0" borderId="15" xfId="0" applyNumberFormat="1" applyFont="1" applyFill="1" applyBorder="1"/>
    <xf numFmtId="164" fontId="32" fillId="0" borderId="0" xfId="0" applyNumberFormat="1" applyFont="1" applyFill="1" applyBorder="1" applyAlignment="1" applyProtection="1">
      <alignment horizontal="center"/>
    </xf>
    <xf numFmtId="37" fontId="32" fillId="0" borderId="11" xfId="0" applyNumberFormat="1" applyFont="1" applyFill="1" applyBorder="1" applyAlignment="1" applyProtection="1">
      <alignment horizontal="center"/>
    </xf>
    <xf numFmtId="167" fontId="32" fillId="0" borderId="0" xfId="0" applyNumberFormat="1" applyFont="1" applyFill="1" applyBorder="1" applyAlignment="1" applyProtection="1">
      <alignment horizontal="center"/>
    </xf>
    <xf numFmtId="37" fontId="32" fillId="0" borderId="0" xfId="0" applyNumberFormat="1" applyFont="1" applyFill="1" applyBorder="1" applyAlignment="1" applyProtection="1">
      <alignment horizontal="center"/>
    </xf>
    <xf numFmtId="164" fontId="32" fillId="0" borderId="10" xfId="0" applyNumberFormat="1" applyFont="1" applyFill="1" applyBorder="1" applyAlignment="1" applyProtection="1">
      <alignment horizontal="center"/>
    </xf>
    <xf numFmtId="164" fontId="32" fillId="0" borderId="11" xfId="0" applyNumberFormat="1" applyFont="1" applyFill="1" applyBorder="1" applyAlignment="1" applyProtection="1">
      <alignment horizontal="center"/>
    </xf>
    <xf numFmtId="169" fontId="78" fillId="12" borderId="13" xfId="0" applyNumberFormat="1" applyFont="1" applyFill="1" applyBorder="1" applyAlignment="1" applyProtection="1">
      <alignment horizontal="center"/>
    </xf>
    <xf numFmtId="164" fontId="78" fillId="0" borderId="13" xfId="0" applyFont="1" applyBorder="1"/>
    <xf numFmtId="2" fontId="78" fillId="0" borderId="30" xfId="0" applyNumberFormat="1" applyFont="1" applyBorder="1"/>
    <xf numFmtId="164" fontId="78" fillId="0" borderId="14" xfId="0" applyFont="1" applyBorder="1" applyAlignment="1">
      <alignment horizontal="center"/>
    </xf>
    <xf numFmtId="2" fontId="78" fillId="0" borderId="38" xfId="0" applyNumberFormat="1" applyFont="1" applyBorder="1" applyAlignment="1">
      <alignment horizontal="center"/>
    </xf>
    <xf numFmtId="164" fontId="22" fillId="0" borderId="14" xfId="0" applyFont="1" applyFill="1" applyBorder="1" applyAlignment="1">
      <alignment horizontal="left"/>
    </xf>
    <xf numFmtId="164" fontId="32" fillId="0" borderId="44" xfId="0" applyNumberFormat="1" applyFont="1" applyFill="1" applyBorder="1" applyAlignment="1" applyProtection="1">
      <alignment horizontal="left"/>
    </xf>
    <xf numFmtId="164" fontId="32" fillId="0" borderId="44" xfId="0" applyNumberFormat="1" applyFont="1" applyFill="1" applyBorder="1" applyProtection="1"/>
    <xf numFmtId="164" fontId="32" fillId="0" borderId="43" xfId="0" applyNumberFormat="1" applyFont="1" applyFill="1" applyBorder="1" applyAlignment="1" applyProtection="1">
      <alignment horizontal="left"/>
    </xf>
    <xf numFmtId="165" fontId="30" fillId="0" borderId="12" xfId="0" applyNumberFormat="1" applyFont="1" applyFill="1" applyBorder="1" applyProtection="1"/>
    <xf numFmtId="166" fontId="30" fillId="0" borderId="12" xfId="0" applyNumberFormat="1" applyFont="1" applyFill="1" applyBorder="1" applyProtection="1"/>
    <xf numFmtId="37" fontId="30" fillId="0" borderId="12" xfId="0" applyNumberFormat="1" applyFont="1" applyFill="1" applyBorder="1" applyProtection="1"/>
    <xf numFmtId="166" fontId="30" fillId="0" borderId="32" xfId="0" applyNumberFormat="1" applyFont="1" applyFill="1" applyBorder="1" applyProtection="1"/>
    <xf numFmtId="37" fontId="30" fillId="0" borderId="16" xfId="0" applyNumberFormat="1" applyFont="1" applyFill="1" applyBorder="1" applyProtection="1"/>
    <xf numFmtId="37" fontId="30" fillId="0" borderId="13" xfId="0" applyNumberFormat="1" applyFont="1" applyFill="1" applyBorder="1" applyProtection="1"/>
    <xf numFmtId="164" fontId="24" fillId="0" borderId="0" xfId="0" applyNumberFormat="1" applyFont="1" applyFill="1" applyBorder="1" applyAlignment="1" applyProtection="1">
      <alignment horizontal="center"/>
    </xf>
    <xf numFmtId="37" fontId="24" fillId="0" borderId="11" xfId="0" applyNumberFormat="1" applyFont="1" applyFill="1" applyBorder="1" applyAlignment="1" applyProtection="1">
      <alignment horizontal="center"/>
    </xf>
    <xf numFmtId="167" fontId="24" fillId="0" borderId="0" xfId="0" applyNumberFormat="1" applyFont="1" applyFill="1" applyBorder="1" applyAlignment="1" applyProtection="1">
      <alignment horizontal="center"/>
    </xf>
    <xf numFmtId="37" fontId="24" fillId="0" borderId="0" xfId="0" applyNumberFormat="1" applyFont="1" applyFill="1" applyBorder="1" applyAlignment="1" applyProtection="1">
      <alignment horizontal="center"/>
    </xf>
    <xf numFmtId="164" fontId="24" fillId="0" borderId="10" xfId="0" applyNumberFormat="1" applyFont="1" applyFill="1" applyBorder="1" applyAlignment="1" applyProtection="1">
      <alignment horizontal="center"/>
    </xf>
    <xf numFmtId="164" fontId="24" fillId="0" borderId="11" xfId="0" applyNumberFormat="1" applyFont="1" applyFill="1" applyBorder="1" applyAlignment="1" applyProtection="1">
      <alignment horizontal="center"/>
    </xf>
    <xf numFmtId="165" fontId="30" fillId="0" borderId="16" xfId="0" applyNumberFormat="1" applyFont="1" applyFill="1" applyBorder="1" applyProtection="1"/>
    <xf numFmtId="165" fontId="30" fillId="0" borderId="13" xfId="0" applyNumberFormat="1" applyFont="1" applyFill="1" applyBorder="1" applyProtection="1"/>
    <xf numFmtId="164" fontId="53" fillId="0" borderId="0" xfId="0" applyNumberFormat="1" applyFont="1" applyFill="1" applyBorder="1" applyProtection="1"/>
    <xf numFmtId="164" fontId="53" fillId="0" borderId="0" xfId="0" applyNumberFormat="1" applyFont="1" applyFill="1" applyBorder="1" applyAlignment="1" applyProtection="1">
      <alignment horizontal="center"/>
    </xf>
    <xf numFmtId="37" fontId="53" fillId="0" borderId="11" xfId="0" applyNumberFormat="1" applyFont="1" applyFill="1" applyBorder="1" applyAlignment="1" applyProtection="1">
      <alignment horizontal="center"/>
    </xf>
    <xf numFmtId="167" fontId="53" fillId="0" borderId="0" xfId="0" applyNumberFormat="1" applyFont="1" applyFill="1" applyBorder="1" applyAlignment="1" applyProtection="1">
      <alignment horizontal="center"/>
    </xf>
    <xf numFmtId="37" fontId="53" fillId="0" borderId="0" xfId="0" applyNumberFormat="1" applyFont="1" applyFill="1" applyBorder="1" applyAlignment="1" applyProtection="1">
      <alignment horizontal="center"/>
    </xf>
    <xf numFmtId="164" fontId="53" fillId="0" borderId="10" xfId="0" applyNumberFormat="1" applyFont="1" applyFill="1" applyBorder="1" applyAlignment="1" applyProtection="1">
      <alignment horizontal="center"/>
    </xf>
    <xf numFmtId="164" fontId="53" fillId="0" borderId="11" xfId="0" applyNumberFormat="1" applyFont="1" applyFill="1" applyBorder="1" applyAlignment="1" applyProtection="1">
      <alignment horizontal="center"/>
    </xf>
    <xf numFmtId="37" fontId="52" fillId="0" borderId="15" xfId="0" applyNumberFormat="1" applyFont="1" applyFill="1" applyBorder="1" applyProtection="1"/>
    <xf numFmtId="165" fontId="52" fillId="0" borderId="15" xfId="0" applyNumberFormat="1" applyFont="1" applyFill="1" applyBorder="1" applyProtection="1"/>
    <xf numFmtId="166" fontId="52" fillId="0" borderId="38" xfId="0" applyNumberFormat="1" applyFont="1" applyFill="1" applyBorder="1" applyProtection="1"/>
    <xf numFmtId="37" fontId="53" fillId="0" borderId="14" xfId="0" applyNumberFormat="1" applyFont="1" applyFill="1" applyBorder="1" applyProtection="1"/>
    <xf numFmtId="37" fontId="52" fillId="0" borderId="15" xfId="0" applyNumberFormat="1" applyFont="1" applyFill="1" applyBorder="1" applyAlignment="1" applyProtection="1">
      <alignment horizontal="center"/>
    </xf>
    <xf numFmtId="165" fontId="52" fillId="0" borderId="45" xfId="0" applyNumberFormat="1" applyFont="1" applyFill="1" applyBorder="1" applyProtection="1"/>
    <xf numFmtId="37" fontId="52" fillId="0" borderId="14" xfId="0" applyNumberFormat="1" applyFont="1" applyFill="1" applyBorder="1" applyProtection="1"/>
    <xf numFmtId="165" fontId="44" fillId="5" borderId="12" xfId="0" applyNumberFormat="1" applyFont="1" applyFill="1" applyBorder="1" applyProtection="1"/>
    <xf numFmtId="165" fontId="22" fillId="10" borderId="16" xfId="0" applyNumberFormat="1" applyFont="1" applyFill="1" applyBorder="1" applyProtection="1"/>
    <xf numFmtId="165" fontId="22" fillId="10" borderId="32" xfId="0" applyNumberFormat="1" applyFont="1" applyFill="1" applyBorder="1" applyProtection="1"/>
    <xf numFmtId="165" fontId="22" fillId="10" borderId="38" xfId="0" applyNumberFormat="1" applyFont="1" applyFill="1" applyBorder="1" applyProtection="1"/>
    <xf numFmtId="165" fontId="44" fillId="5" borderId="30" xfId="0" applyNumberFormat="1" applyFont="1" applyFill="1" applyBorder="1" applyProtection="1"/>
    <xf numFmtId="165" fontId="22" fillId="10" borderId="0" xfId="0" applyNumberFormat="1" applyFont="1" applyFill="1" applyBorder="1" applyProtection="1"/>
    <xf numFmtId="165" fontId="22" fillId="10" borderId="15" xfId="0" applyNumberFormat="1" applyFont="1" applyFill="1" applyBorder="1" applyProtection="1"/>
    <xf numFmtId="165" fontId="22" fillId="10" borderId="12" xfId="0" applyNumberFormat="1" applyFont="1" applyFill="1" applyBorder="1" applyProtection="1"/>
    <xf numFmtId="165" fontId="44" fillId="5" borderId="32" xfId="0" applyNumberFormat="1" applyFont="1" applyFill="1" applyBorder="1" applyProtection="1"/>
    <xf numFmtId="165" fontId="44" fillId="5" borderId="38" xfId="0" applyNumberFormat="1" applyFont="1" applyFill="1" applyBorder="1" applyProtection="1"/>
    <xf numFmtId="166" fontId="75" fillId="2" borderId="32" xfId="0" applyNumberFormat="1" applyFont="1" applyFill="1" applyBorder="1" applyAlignment="1" applyProtection="1">
      <alignment horizontal="center"/>
    </xf>
    <xf numFmtId="166" fontId="75" fillId="2" borderId="12" xfId="0" applyNumberFormat="1" applyFont="1" applyFill="1" applyBorder="1" applyAlignment="1" applyProtection="1">
      <alignment horizontal="center"/>
    </xf>
    <xf numFmtId="164" fontId="15" fillId="44" borderId="0" xfId="0" applyFont="1" applyFill="1"/>
    <xf numFmtId="166" fontId="46" fillId="2" borderId="30" xfId="0" applyNumberFormat="1" applyFont="1" applyFill="1" applyBorder="1" applyAlignment="1" applyProtection="1">
      <alignment horizontal="center"/>
    </xf>
    <xf numFmtId="166" fontId="46" fillId="2" borderId="32" xfId="0" applyNumberFormat="1" applyFont="1" applyFill="1" applyBorder="1" applyAlignment="1" applyProtection="1">
      <alignment horizontal="center"/>
    </xf>
    <xf numFmtId="166" fontId="46" fillId="2" borderId="16" xfId="0" applyNumberFormat="1" applyFont="1" applyFill="1" applyBorder="1" applyAlignment="1" applyProtection="1">
      <alignment horizontal="center"/>
    </xf>
    <xf numFmtId="0" fontId="14" fillId="0" borderId="0" xfId="45" applyNumberFormat="1" applyBorder="1"/>
    <xf numFmtId="0" fontId="14" fillId="0" borderId="30" xfId="45" applyNumberFormat="1" applyBorder="1"/>
    <xf numFmtId="169" fontId="78" fillId="12" borderId="30" xfId="0" applyNumberFormat="1" applyFont="1" applyFill="1" applyBorder="1" applyAlignment="1" applyProtection="1">
      <alignment horizontal="center"/>
    </xf>
    <xf numFmtId="166" fontId="46" fillId="0" borderId="13" xfId="0" applyNumberFormat="1" applyFont="1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66" fontId="0" fillId="0" borderId="0" xfId="0" applyNumberFormat="1" applyFill="1" applyAlignment="1" applyProtection="1">
      <alignment horizontal="center"/>
    </xf>
    <xf numFmtId="166" fontId="75" fillId="0" borderId="30" xfId="0" applyNumberFormat="1" applyFont="1" applyFill="1" applyBorder="1" applyAlignment="1" applyProtection="1">
      <alignment horizontal="center"/>
    </xf>
    <xf numFmtId="166" fontId="75" fillId="0" borderId="0" xfId="0" applyNumberFormat="1" applyFont="1" applyFill="1" applyBorder="1" applyAlignment="1" applyProtection="1">
      <alignment horizontal="center"/>
    </xf>
    <xf numFmtId="166" fontId="46" fillId="0" borderId="30" xfId="0" applyNumberFormat="1" applyFont="1" applyFill="1" applyBorder="1" applyAlignment="1" applyProtection="1">
      <alignment horizontal="center"/>
    </xf>
    <xf numFmtId="164" fontId="22" fillId="0" borderId="13" xfId="0" applyNumberFormat="1" applyFont="1" applyFill="1" applyBorder="1" applyProtection="1"/>
    <xf numFmtId="37" fontId="30" fillId="0" borderId="38" xfId="0" applyNumberFormat="1" applyFont="1" applyFill="1" applyBorder="1" applyAlignment="1" applyProtection="1">
      <alignment horizontal="center"/>
    </xf>
    <xf numFmtId="165" fontId="30" fillId="0" borderId="14" xfId="0" applyNumberFormat="1" applyFont="1" applyFill="1" applyBorder="1" applyProtection="1"/>
    <xf numFmtId="165" fontId="30" fillId="0" borderId="15" xfId="0" applyNumberFormat="1" applyFont="1" applyFill="1" applyBorder="1" applyProtection="1"/>
    <xf numFmtId="166" fontId="30" fillId="0" borderId="15" xfId="0" applyNumberFormat="1" applyFont="1" applyFill="1" applyBorder="1" applyProtection="1"/>
    <xf numFmtId="37" fontId="30" fillId="0" borderId="14" xfId="0" applyNumberFormat="1" applyFont="1" applyFill="1" applyBorder="1" applyProtection="1"/>
    <xf numFmtId="37" fontId="30" fillId="0" borderId="15" xfId="0" applyNumberFormat="1" applyFont="1" applyFill="1" applyBorder="1" applyProtection="1"/>
    <xf numFmtId="166" fontId="30" fillId="0" borderId="38" xfId="0" applyNumberFormat="1" applyFont="1" applyFill="1" applyBorder="1" applyProtection="1"/>
    <xf numFmtId="37" fontId="32" fillId="0" borderId="15" xfId="0" applyNumberFormat="1" applyFont="1" applyFill="1" applyBorder="1" applyProtection="1"/>
    <xf numFmtId="164" fontId="32" fillId="0" borderId="18" xfId="0" applyNumberFormat="1" applyFont="1" applyFill="1" applyBorder="1" applyAlignment="1" applyProtection="1">
      <alignment horizontal="left"/>
    </xf>
    <xf numFmtId="164" fontId="0" fillId="0" borderId="18" xfId="0" applyBorder="1"/>
    <xf numFmtId="164" fontId="30" fillId="0" borderId="19" xfId="0" applyNumberFormat="1" applyFont="1" applyFill="1" applyBorder="1" applyProtection="1"/>
    <xf numFmtId="164" fontId="96" fillId="0" borderId="43" xfId="0" applyNumberFormat="1" applyFont="1" applyFill="1" applyBorder="1" applyAlignment="1" applyProtection="1">
      <alignment horizontal="left"/>
    </xf>
    <xf numFmtId="37" fontId="97" fillId="0" borderId="16" xfId="0" applyNumberFormat="1" applyFont="1" applyFill="1" applyBorder="1" applyProtection="1"/>
    <xf numFmtId="37" fontId="97" fillId="0" borderId="32" xfId="0" applyNumberFormat="1" applyFont="1" applyFill="1" applyBorder="1" applyProtection="1"/>
    <xf numFmtId="165" fontId="97" fillId="0" borderId="16" xfId="0" applyNumberFormat="1" applyFont="1" applyFill="1" applyBorder="1" applyProtection="1"/>
    <xf numFmtId="165" fontId="97" fillId="0" borderId="12" xfId="0" applyNumberFormat="1" applyFont="1" applyFill="1" applyBorder="1" applyProtection="1"/>
    <xf numFmtId="166" fontId="97" fillId="0" borderId="12" xfId="0" applyNumberFormat="1" applyFont="1" applyFill="1" applyBorder="1" applyProtection="1"/>
    <xf numFmtId="37" fontId="97" fillId="0" borderId="12" xfId="0" applyNumberFormat="1" applyFont="1" applyFill="1" applyBorder="1" applyProtection="1"/>
    <xf numFmtId="166" fontId="97" fillId="0" borderId="32" xfId="0" applyNumberFormat="1" applyFont="1" applyFill="1" applyBorder="1" applyProtection="1"/>
    <xf numFmtId="164" fontId="96" fillId="0" borderId="44" xfId="0" applyNumberFormat="1" applyFont="1" applyFill="1" applyBorder="1" applyProtection="1"/>
    <xf numFmtId="164" fontId="96" fillId="0" borderId="44" xfId="0" applyNumberFormat="1" applyFont="1" applyFill="1" applyBorder="1" applyAlignment="1" applyProtection="1">
      <alignment horizontal="left"/>
    </xf>
    <xf numFmtId="164" fontId="32" fillId="0" borderId="17" xfId="0" applyNumberFormat="1" applyFont="1" applyFill="1" applyBorder="1" applyProtection="1"/>
    <xf numFmtId="164" fontId="96" fillId="0" borderId="18" xfId="0" applyNumberFormat="1" applyFont="1" applyFill="1" applyBorder="1" applyAlignment="1" applyProtection="1">
      <alignment horizontal="left"/>
    </xf>
    <xf numFmtId="164" fontId="98" fillId="0" borderId="18" xfId="0" applyFont="1" applyBorder="1"/>
    <xf numFmtId="164" fontId="99" fillId="0" borderId="18" xfId="0" applyFont="1" applyBorder="1"/>
    <xf numFmtId="164" fontId="106" fillId="0" borderId="43" xfId="0" applyNumberFormat="1" applyFont="1" applyFill="1" applyBorder="1" applyAlignment="1" applyProtection="1">
      <alignment horizontal="left"/>
    </xf>
    <xf numFmtId="37" fontId="107" fillId="0" borderId="16" xfId="0" applyNumberFormat="1" applyFont="1" applyFill="1" applyBorder="1" applyProtection="1"/>
    <xf numFmtId="165" fontId="107" fillId="0" borderId="16" xfId="0" applyNumberFormat="1" applyFont="1" applyFill="1" applyBorder="1" applyProtection="1"/>
    <xf numFmtId="165" fontId="107" fillId="0" borderId="12" xfId="0" applyNumberFormat="1" applyFont="1" applyFill="1" applyBorder="1" applyProtection="1"/>
    <xf numFmtId="166" fontId="107" fillId="0" borderId="12" xfId="0" applyNumberFormat="1" applyFont="1" applyFill="1" applyBorder="1" applyProtection="1"/>
    <xf numFmtId="37" fontId="107" fillId="0" borderId="12" xfId="0" applyNumberFormat="1" applyFont="1" applyFill="1" applyBorder="1" applyProtection="1"/>
    <xf numFmtId="166" fontId="107" fillId="0" borderId="32" xfId="0" applyNumberFormat="1" applyFont="1" applyFill="1" applyBorder="1" applyProtection="1"/>
    <xf numFmtId="164" fontId="106" fillId="0" borderId="44" xfId="0" applyNumberFormat="1" applyFont="1" applyFill="1" applyBorder="1" applyProtection="1"/>
    <xf numFmtId="165" fontId="107" fillId="0" borderId="0" xfId="0" applyNumberFormat="1" applyFont="1" applyFill="1" applyBorder="1" applyProtection="1"/>
    <xf numFmtId="166" fontId="107" fillId="0" borderId="0" xfId="0" applyNumberFormat="1" applyFont="1" applyFill="1" applyBorder="1" applyProtection="1"/>
    <xf numFmtId="37" fontId="107" fillId="0" borderId="0" xfId="0" applyNumberFormat="1" applyFont="1" applyFill="1" applyBorder="1" applyProtection="1"/>
    <xf numFmtId="166" fontId="107" fillId="0" borderId="30" xfId="0" applyNumberFormat="1" applyFont="1" applyFill="1" applyBorder="1" applyProtection="1"/>
    <xf numFmtId="164" fontId="106" fillId="0" borderId="44" xfId="0" applyNumberFormat="1" applyFont="1" applyFill="1" applyBorder="1" applyAlignment="1" applyProtection="1">
      <alignment horizontal="left"/>
    </xf>
    <xf numFmtId="164" fontId="108" fillId="0" borderId="18" xfId="0" applyFont="1" applyBorder="1"/>
    <xf numFmtId="164" fontId="106" fillId="0" borderId="18" xfId="0" applyNumberFormat="1" applyFont="1" applyFill="1" applyBorder="1" applyAlignment="1" applyProtection="1">
      <alignment horizontal="left"/>
    </xf>
    <xf numFmtId="164" fontId="108" fillId="0" borderId="0" xfId="0" applyFont="1"/>
    <xf numFmtId="164" fontId="61" fillId="46" borderId="0" xfId="0" applyNumberFormat="1" applyFont="1" applyFill="1" applyProtection="1"/>
    <xf numFmtId="164" fontId="48" fillId="46" borderId="0" xfId="0" applyFont="1" applyFill="1"/>
    <xf numFmtId="37" fontId="49" fillId="46" borderId="5" xfId="0" applyNumberFormat="1" applyFont="1" applyFill="1" applyBorder="1" applyAlignment="1" applyProtection="1">
      <alignment horizontal="centerContinuous"/>
    </xf>
    <xf numFmtId="164" fontId="48" fillId="46" borderId="6" xfId="0" applyNumberFormat="1" applyFont="1" applyFill="1" applyBorder="1" applyAlignment="1" applyProtection="1">
      <alignment horizontal="centerContinuous"/>
    </xf>
    <xf numFmtId="164" fontId="48" fillId="46" borderId="7" xfId="0" applyNumberFormat="1" applyFont="1" applyFill="1" applyBorder="1" applyAlignment="1" applyProtection="1">
      <alignment horizontal="centerContinuous"/>
    </xf>
    <xf numFmtId="164" fontId="48" fillId="46" borderId="8" xfId="0" applyNumberFormat="1" applyFont="1" applyFill="1" applyBorder="1" applyProtection="1"/>
    <xf numFmtId="166" fontId="48" fillId="46" borderId="4" xfId="0" applyNumberFormat="1" applyFont="1" applyFill="1" applyBorder="1" applyAlignment="1" applyProtection="1">
      <alignment horizontal="center"/>
    </xf>
    <xf numFmtId="164" fontId="48" fillId="46" borderId="9" xfId="0" applyNumberFormat="1" applyFont="1" applyFill="1" applyBorder="1" applyProtection="1"/>
    <xf numFmtId="164" fontId="48" fillId="46" borderId="5" xfId="0" applyNumberFormat="1" applyFont="1" applyFill="1" applyBorder="1" applyAlignment="1" applyProtection="1">
      <alignment horizontal="centerContinuous"/>
    </xf>
    <xf numFmtId="165" fontId="48" fillId="46" borderId="6" xfId="0" applyNumberFormat="1" applyFont="1" applyFill="1" applyBorder="1" applyAlignment="1" applyProtection="1">
      <alignment horizontal="centerContinuous"/>
    </xf>
    <xf numFmtId="37" fontId="48" fillId="46" borderId="5" xfId="0" applyNumberFormat="1" applyFont="1" applyFill="1" applyBorder="1" applyProtection="1"/>
    <xf numFmtId="165" fontId="48" fillId="46" borderId="6" xfId="0" applyNumberFormat="1" applyFont="1" applyFill="1" applyBorder="1" applyAlignment="1" applyProtection="1">
      <alignment horizontal="center"/>
    </xf>
    <xf numFmtId="164" fontId="48" fillId="46" borderId="6" xfId="0" applyNumberFormat="1" applyFont="1" applyFill="1" applyBorder="1" applyProtection="1"/>
    <xf numFmtId="164" fontId="48" fillId="46" borderId="7" xfId="0" applyNumberFormat="1" applyFont="1" applyFill="1" applyBorder="1" applyProtection="1"/>
    <xf numFmtId="164" fontId="48" fillId="46" borderId="11" xfId="0" applyNumberFormat="1" applyFont="1" applyFill="1" applyBorder="1" applyAlignment="1" applyProtection="1">
      <alignment horizontal="left"/>
    </xf>
    <xf numFmtId="166" fontId="48" fillId="46" borderId="0" xfId="0" applyNumberFormat="1" applyFont="1" applyFill="1" applyAlignment="1" applyProtection="1">
      <alignment horizontal="center"/>
    </xf>
    <xf numFmtId="164" fontId="48" fillId="46" borderId="10" xfId="0" applyNumberFormat="1" applyFont="1" applyFill="1" applyBorder="1" applyProtection="1"/>
    <xf numFmtId="164" fontId="48" fillId="46" borderId="8" xfId="0" applyNumberFormat="1" applyFont="1" applyFill="1" applyBorder="1" applyAlignment="1" applyProtection="1">
      <alignment horizontal="center"/>
    </xf>
    <xf numFmtId="165" fontId="48" fillId="46" borderId="4" xfId="0" applyNumberFormat="1" applyFont="1" applyFill="1" applyBorder="1" applyProtection="1"/>
    <xf numFmtId="164" fontId="48" fillId="46" borderId="4" xfId="0" applyNumberFormat="1" applyFont="1" applyFill="1" applyBorder="1" applyAlignment="1" applyProtection="1">
      <alignment horizontal="center"/>
    </xf>
    <xf numFmtId="164" fontId="48" fillId="46" borderId="9" xfId="0" applyNumberFormat="1" applyFont="1" applyFill="1" applyBorder="1" applyAlignment="1" applyProtection="1">
      <alignment horizontal="center"/>
    </xf>
    <xf numFmtId="37" fontId="48" fillId="46" borderId="8" xfId="0" applyNumberFormat="1" applyFont="1" applyFill="1" applyBorder="1" applyProtection="1"/>
    <xf numFmtId="164" fontId="48" fillId="46" borderId="1" xfId="0" applyNumberFormat="1" applyFont="1" applyFill="1" applyBorder="1" applyAlignment="1" applyProtection="1">
      <alignment horizontal="left"/>
    </xf>
    <xf numFmtId="166" fontId="48" fillId="46" borderId="2" xfId="0" applyNumberFormat="1" applyFont="1" applyFill="1" applyBorder="1" applyAlignment="1" applyProtection="1">
      <alignment horizontal="center"/>
    </xf>
    <xf numFmtId="164" fontId="48" fillId="46" borderId="3" xfId="0" applyNumberFormat="1" applyFont="1" applyFill="1" applyBorder="1" applyAlignment="1" applyProtection="1">
      <alignment horizontal="center"/>
    </xf>
    <xf numFmtId="164" fontId="48" fillId="46" borderId="1" xfId="0" applyNumberFormat="1" applyFont="1" applyFill="1" applyBorder="1" applyAlignment="1" applyProtection="1">
      <alignment horizontal="center"/>
    </xf>
    <xf numFmtId="165" fontId="48" fillId="46" borderId="2" xfId="0" applyNumberFormat="1" applyFont="1" applyFill="1" applyBorder="1" applyAlignment="1" applyProtection="1">
      <alignment horizontal="center"/>
    </xf>
    <xf numFmtId="164" fontId="48" fillId="46" borderId="2" xfId="0" applyNumberFormat="1" applyFont="1" applyFill="1" applyBorder="1" applyAlignment="1" applyProtection="1">
      <alignment horizontal="center"/>
    </xf>
    <xf numFmtId="37" fontId="48" fillId="46" borderId="1" xfId="0" applyNumberFormat="1" applyFont="1" applyFill="1" applyBorder="1" applyAlignment="1" applyProtection="1">
      <alignment horizontal="center"/>
    </xf>
    <xf numFmtId="166" fontId="48" fillId="46" borderId="4" xfId="0" applyNumberFormat="1" applyFont="1" applyFill="1" applyBorder="1" applyProtection="1"/>
    <xf numFmtId="164" fontId="48" fillId="46" borderId="4" xfId="0" applyNumberFormat="1" applyFont="1" applyFill="1" applyBorder="1" applyProtection="1"/>
    <xf numFmtId="164" fontId="62" fillId="46" borderId="11" xfId="0" applyNumberFormat="1" applyFont="1" applyFill="1" applyBorder="1" applyProtection="1"/>
    <xf numFmtId="37" fontId="62" fillId="46" borderId="0" xfId="0" applyNumberFormat="1" applyFont="1" applyFill="1" applyBorder="1" applyProtection="1"/>
    <xf numFmtId="37" fontId="62" fillId="46" borderId="11" xfId="0" applyNumberFormat="1" applyFont="1" applyFill="1" applyBorder="1" applyProtection="1"/>
    <xf numFmtId="166" fontId="62" fillId="46" borderId="10" xfId="0" applyNumberFormat="1" applyFont="1" applyFill="1" applyBorder="1" applyProtection="1"/>
    <xf numFmtId="165" fontId="62" fillId="46" borderId="0" xfId="0" applyNumberFormat="1" applyFont="1" applyFill="1" applyBorder="1" applyProtection="1"/>
    <xf numFmtId="164" fontId="48" fillId="46" borderId="11" xfId="0" applyNumberFormat="1" applyFont="1" applyFill="1" applyBorder="1" applyProtection="1"/>
    <xf numFmtId="37" fontId="48" fillId="46" borderId="0" xfId="0" applyNumberFormat="1" applyFont="1" applyFill="1" applyBorder="1" applyProtection="1"/>
    <xf numFmtId="37" fontId="48" fillId="46" borderId="11" xfId="0" applyNumberFormat="1" applyFont="1" applyFill="1" applyBorder="1" applyProtection="1"/>
    <xf numFmtId="166" fontId="48" fillId="46" borderId="10" xfId="0" applyNumberFormat="1" applyFont="1" applyFill="1" applyBorder="1" applyProtection="1"/>
    <xf numFmtId="165" fontId="48" fillId="46" borderId="0" xfId="0" applyNumberFormat="1" applyFont="1" applyFill="1" applyBorder="1" applyProtection="1"/>
    <xf numFmtId="164" fontId="63" fillId="46" borderId="1" xfId="0" applyNumberFormat="1" applyFont="1" applyFill="1" applyBorder="1" applyProtection="1"/>
    <xf numFmtId="37" fontId="63" fillId="46" borderId="2" xfId="0" applyNumberFormat="1" applyFont="1" applyFill="1" applyBorder="1" applyProtection="1"/>
    <xf numFmtId="37" fontId="63" fillId="46" borderId="3" xfId="0" applyNumberFormat="1" applyFont="1" applyFill="1" applyBorder="1" applyProtection="1"/>
    <xf numFmtId="37" fontId="63" fillId="46" borderId="1" xfId="0" applyNumberFormat="1" applyFont="1" applyFill="1" applyBorder="1" applyProtection="1"/>
    <xf numFmtId="165" fontId="63" fillId="46" borderId="2" xfId="0" applyNumberFormat="1" applyFont="1" applyFill="1" applyBorder="1" applyProtection="1"/>
    <xf numFmtId="166" fontId="63" fillId="46" borderId="3" xfId="0" applyNumberFormat="1" applyFont="1" applyFill="1" applyBorder="1" applyProtection="1"/>
    <xf numFmtId="37" fontId="64" fillId="46" borderId="22" xfId="0" applyNumberFormat="1" applyFont="1" applyFill="1" applyBorder="1" applyProtection="1"/>
    <xf numFmtId="37" fontId="64" fillId="46" borderId="23" xfId="0" applyNumberFormat="1" applyFont="1" applyFill="1" applyBorder="1" applyProtection="1"/>
    <xf numFmtId="164" fontId="64" fillId="46" borderId="24" xfId="0" applyNumberFormat="1" applyFont="1" applyFill="1" applyBorder="1" applyProtection="1"/>
    <xf numFmtId="165" fontId="64" fillId="46" borderId="23" xfId="0" applyNumberFormat="1" applyFont="1" applyFill="1" applyBorder="1" applyProtection="1"/>
    <xf numFmtId="166" fontId="64" fillId="46" borderId="24" xfId="0" applyNumberFormat="1" applyFont="1" applyFill="1" applyBorder="1" applyProtection="1"/>
    <xf numFmtId="167" fontId="64" fillId="46" borderId="20" xfId="0" applyNumberFormat="1" applyFont="1" applyFill="1" applyBorder="1" applyProtection="1"/>
    <xf numFmtId="37" fontId="64" fillId="46" borderId="28" xfId="0" applyNumberFormat="1" applyFont="1" applyFill="1" applyBorder="1" applyProtection="1"/>
    <xf numFmtId="164" fontId="64" fillId="46" borderId="21" xfId="0" applyNumberFormat="1" applyFont="1" applyFill="1" applyBorder="1" applyProtection="1"/>
    <xf numFmtId="37" fontId="64" fillId="46" borderId="20" xfId="0" applyNumberFormat="1" applyFont="1" applyFill="1" applyBorder="1" applyProtection="1"/>
    <xf numFmtId="165" fontId="64" fillId="46" borderId="28" xfId="0" applyNumberFormat="1" applyFont="1" applyFill="1" applyBorder="1" applyProtection="1"/>
    <xf numFmtId="37" fontId="61" fillId="46" borderId="0" xfId="0" applyNumberFormat="1" applyFont="1" applyFill="1" applyBorder="1" applyProtection="1"/>
    <xf numFmtId="166" fontId="64" fillId="46" borderId="21" xfId="0" applyNumberFormat="1" applyFont="1" applyFill="1" applyBorder="1" applyProtection="1"/>
    <xf numFmtId="37" fontId="64" fillId="46" borderId="11" xfId="0" applyNumberFormat="1" applyFont="1" applyFill="1" applyBorder="1" applyProtection="1"/>
    <xf numFmtId="165" fontId="64" fillId="46" borderId="0" xfId="0" applyNumberFormat="1" applyFont="1" applyFill="1" applyProtection="1"/>
    <xf numFmtId="37" fontId="64" fillId="46" borderId="25" xfId="0" applyNumberFormat="1" applyFont="1" applyFill="1" applyBorder="1" applyProtection="1"/>
    <xf numFmtId="37" fontId="64" fillId="46" borderId="26" xfId="0" applyNumberFormat="1" applyFont="1" applyFill="1" applyBorder="1" applyProtection="1"/>
    <xf numFmtId="164" fontId="64" fillId="46" borderId="27" xfId="0" applyNumberFormat="1" applyFont="1" applyFill="1" applyBorder="1" applyProtection="1"/>
    <xf numFmtId="165" fontId="64" fillId="46" borderId="26" xfId="0" applyNumberFormat="1" applyFont="1" applyFill="1" applyBorder="1" applyProtection="1"/>
    <xf numFmtId="166" fontId="64" fillId="46" borderId="27" xfId="0" applyNumberFormat="1" applyFont="1" applyFill="1" applyBorder="1" applyProtection="1"/>
    <xf numFmtId="164" fontId="0" fillId="46" borderId="0" xfId="0" applyFill="1"/>
    <xf numFmtId="166" fontId="0" fillId="46" borderId="0" xfId="0" applyNumberFormat="1" applyFill="1" applyProtection="1"/>
    <xf numFmtId="165" fontId="0" fillId="46" borderId="0" xfId="0" applyNumberFormat="1" applyFill="1" applyProtection="1"/>
    <xf numFmtId="164" fontId="101" fillId="46" borderId="0" xfId="0" applyNumberFormat="1" applyFont="1" applyFill="1" applyProtection="1"/>
    <xf numFmtId="37" fontId="100" fillId="46" borderId="5" xfId="0" applyNumberFormat="1" applyFont="1" applyFill="1" applyBorder="1" applyAlignment="1" applyProtection="1">
      <alignment horizontal="centerContinuous"/>
    </xf>
    <xf numFmtId="167" fontId="101" fillId="46" borderId="6" xfId="0" applyNumberFormat="1" applyFont="1" applyFill="1" applyBorder="1" applyAlignment="1" applyProtection="1">
      <alignment horizontal="centerContinuous"/>
    </xf>
    <xf numFmtId="37" fontId="101" fillId="46" borderId="6" xfId="0" applyNumberFormat="1" applyFont="1" applyFill="1" applyBorder="1" applyAlignment="1" applyProtection="1">
      <alignment horizontal="centerContinuous"/>
    </xf>
    <xf numFmtId="164" fontId="101" fillId="46" borderId="6" xfId="0" applyNumberFormat="1" applyFont="1" applyFill="1" applyBorder="1" applyAlignment="1" applyProtection="1">
      <alignment horizontal="centerContinuous"/>
    </xf>
    <xf numFmtId="164" fontId="101" fillId="46" borderId="7" xfId="0" applyNumberFormat="1" applyFont="1" applyFill="1" applyBorder="1" applyAlignment="1" applyProtection="1">
      <alignment horizontal="centerContinuous"/>
    </xf>
    <xf numFmtId="164" fontId="100" fillId="46" borderId="0" xfId="0" applyNumberFormat="1" applyFont="1" applyFill="1" applyProtection="1"/>
    <xf numFmtId="164" fontId="100" fillId="46" borderId="0" xfId="0" applyNumberFormat="1" applyFont="1" applyFill="1" applyAlignment="1" applyProtection="1">
      <alignment horizontal="right"/>
    </xf>
    <xf numFmtId="37" fontId="100" fillId="46" borderId="1" xfId="0" applyNumberFormat="1" applyFont="1" applyFill="1" applyBorder="1" applyProtection="1"/>
    <xf numFmtId="167" fontId="100" fillId="46" borderId="2" xfId="0" applyNumberFormat="1" applyFont="1" applyFill="1" applyBorder="1" applyAlignment="1" applyProtection="1">
      <alignment horizontal="left"/>
    </xf>
    <xf numFmtId="37" fontId="100" fillId="46" borderId="2" xfId="0" applyNumberFormat="1" applyFont="1" applyFill="1" applyBorder="1" applyProtection="1"/>
    <xf numFmtId="164" fontId="100" fillId="46" borderId="3" xfId="0" applyNumberFormat="1" applyFont="1" applyFill="1" applyBorder="1" applyProtection="1"/>
    <xf numFmtId="164" fontId="100" fillId="46" borderId="2" xfId="0" applyNumberFormat="1" applyFont="1" applyFill="1" applyBorder="1" applyAlignment="1" applyProtection="1">
      <alignment horizontal="left"/>
    </xf>
    <xf numFmtId="164" fontId="100" fillId="46" borderId="2" xfId="0" applyNumberFormat="1" applyFont="1" applyFill="1" applyBorder="1" applyProtection="1"/>
    <xf numFmtId="164" fontId="100" fillId="46" borderId="0" xfId="0" applyNumberFormat="1" applyFont="1" applyFill="1" applyAlignment="1" applyProtection="1">
      <alignment horizontal="center"/>
    </xf>
    <xf numFmtId="37" fontId="100" fillId="46" borderId="8" xfId="0" applyNumberFormat="1" applyFont="1" applyFill="1" applyBorder="1" applyProtection="1"/>
    <xf numFmtId="167" fontId="100" fillId="46" borderId="4" xfId="0" applyNumberFormat="1" applyFont="1" applyFill="1" applyBorder="1" applyProtection="1"/>
    <xf numFmtId="37" fontId="100" fillId="46" borderId="4" xfId="0" applyNumberFormat="1" applyFont="1" applyFill="1" applyBorder="1" applyAlignment="1" applyProtection="1">
      <alignment horizontal="center"/>
    </xf>
    <xf numFmtId="164" fontId="100" fillId="46" borderId="9" xfId="0" applyNumberFormat="1" applyFont="1" applyFill="1" applyBorder="1" applyAlignment="1" applyProtection="1">
      <alignment horizontal="center"/>
    </xf>
    <xf numFmtId="164" fontId="100" fillId="46" borderId="8" xfId="0" applyNumberFormat="1" applyFont="1" applyFill="1" applyBorder="1" applyAlignment="1" applyProtection="1">
      <alignment horizontal="center"/>
    </xf>
    <xf numFmtId="164" fontId="100" fillId="46" borderId="4" xfId="0" applyNumberFormat="1" applyFont="1" applyFill="1" applyBorder="1" applyAlignment="1" applyProtection="1">
      <alignment horizontal="center"/>
    </xf>
    <xf numFmtId="164" fontId="100" fillId="46" borderId="0" xfId="0" applyNumberFormat="1" applyFont="1" applyFill="1" applyBorder="1" applyAlignment="1" applyProtection="1">
      <alignment horizontal="center"/>
    </xf>
    <xf numFmtId="37" fontId="100" fillId="46" borderId="11" xfId="0" applyNumberFormat="1" applyFont="1" applyFill="1" applyBorder="1" applyAlignment="1" applyProtection="1">
      <alignment horizontal="center"/>
    </xf>
    <xf numFmtId="167" fontId="100" fillId="46" borderId="0" xfId="0" applyNumberFormat="1" applyFont="1" applyFill="1" applyBorder="1" applyAlignment="1" applyProtection="1">
      <alignment horizontal="center"/>
    </xf>
    <xf numFmtId="37" fontId="100" fillId="46" borderId="0" xfId="0" applyNumberFormat="1" applyFont="1" applyFill="1" applyBorder="1" applyAlignment="1" applyProtection="1">
      <alignment horizontal="center"/>
    </xf>
    <xf numFmtId="164" fontId="100" fillId="46" borderId="10" xfId="0" applyNumberFormat="1" applyFont="1" applyFill="1" applyBorder="1" applyAlignment="1" applyProtection="1">
      <alignment horizontal="center"/>
    </xf>
    <xf numFmtId="164" fontId="100" fillId="46" borderId="11" xfId="0" applyNumberFormat="1" applyFont="1" applyFill="1" applyBorder="1" applyAlignment="1" applyProtection="1">
      <alignment horizontal="center"/>
    </xf>
    <xf numFmtId="164" fontId="100" fillId="46" borderId="43" xfId="0" applyNumberFormat="1" applyFont="1" applyFill="1" applyBorder="1" applyAlignment="1" applyProtection="1">
      <alignment horizontal="left"/>
    </xf>
    <xf numFmtId="37" fontId="101" fillId="46" borderId="16" xfId="0" applyNumberFormat="1" applyFont="1" applyFill="1" applyBorder="1" applyProtection="1"/>
    <xf numFmtId="2" fontId="102" fillId="46" borderId="32" xfId="0" applyNumberFormat="1" applyFont="1" applyFill="1" applyBorder="1" applyAlignment="1">
      <alignment horizontal="center"/>
    </xf>
    <xf numFmtId="165" fontId="101" fillId="46" borderId="16" xfId="0" applyNumberFormat="1" applyFont="1" applyFill="1" applyBorder="1" applyProtection="1"/>
    <xf numFmtId="165" fontId="101" fillId="46" borderId="12" xfId="0" applyNumberFormat="1" applyFont="1" applyFill="1" applyBorder="1" applyProtection="1"/>
    <xf numFmtId="166" fontId="101" fillId="46" borderId="12" xfId="0" applyNumberFormat="1" applyFont="1" applyFill="1" applyBorder="1" applyProtection="1"/>
    <xf numFmtId="37" fontId="101" fillId="46" borderId="12" xfId="0" applyNumberFormat="1" applyFont="1" applyFill="1" applyBorder="1" applyProtection="1"/>
    <xf numFmtId="166" fontId="101" fillId="46" borderId="32" xfId="0" applyNumberFormat="1" applyFont="1" applyFill="1" applyBorder="1" applyProtection="1"/>
    <xf numFmtId="164" fontId="100" fillId="46" borderId="44" xfId="0" applyNumberFormat="1" applyFont="1" applyFill="1" applyBorder="1" applyProtection="1"/>
    <xf numFmtId="37" fontId="101" fillId="46" borderId="13" xfId="0" applyNumberFormat="1" applyFont="1" applyFill="1" applyBorder="1" applyProtection="1"/>
    <xf numFmtId="2" fontId="102" fillId="46" borderId="30" xfId="0" applyNumberFormat="1" applyFont="1" applyFill="1" applyBorder="1" applyAlignment="1">
      <alignment horizontal="center"/>
    </xf>
    <xf numFmtId="165" fontId="101" fillId="46" borderId="13" xfId="0" applyNumberFormat="1" applyFont="1" applyFill="1" applyBorder="1" applyProtection="1"/>
    <xf numFmtId="165" fontId="101" fillId="46" borderId="0" xfId="0" applyNumberFormat="1" applyFont="1" applyFill="1" applyBorder="1" applyProtection="1"/>
    <xf numFmtId="166" fontId="101" fillId="46" borderId="0" xfId="0" applyNumberFormat="1" applyFont="1" applyFill="1" applyBorder="1" applyProtection="1"/>
    <xf numFmtId="37" fontId="101" fillId="46" borderId="0" xfId="0" applyNumberFormat="1" applyFont="1" applyFill="1" applyBorder="1" applyProtection="1"/>
    <xf numFmtId="166" fontId="101" fillId="46" borderId="30" xfId="0" applyNumberFormat="1" applyFont="1" applyFill="1" applyBorder="1" applyProtection="1"/>
    <xf numFmtId="164" fontId="100" fillId="46" borderId="44" xfId="0" applyNumberFormat="1" applyFont="1" applyFill="1" applyBorder="1" applyAlignment="1" applyProtection="1">
      <alignment horizontal="left"/>
    </xf>
    <xf numFmtId="37" fontId="101" fillId="46" borderId="14" xfId="0" applyNumberFormat="1" applyFont="1" applyFill="1" applyBorder="1" applyProtection="1"/>
    <xf numFmtId="2" fontId="102" fillId="46" borderId="38" xfId="0" applyNumberFormat="1" applyFont="1" applyFill="1" applyBorder="1" applyAlignment="1">
      <alignment horizontal="center"/>
    </xf>
    <xf numFmtId="164" fontId="102" fillId="46" borderId="17" xfId="0" applyFont="1" applyFill="1" applyBorder="1"/>
    <xf numFmtId="164" fontId="100" fillId="46" borderId="18" xfId="0" applyNumberFormat="1" applyFont="1" applyFill="1" applyBorder="1" applyAlignment="1" applyProtection="1">
      <alignment horizontal="left"/>
    </xf>
    <xf numFmtId="164" fontId="102" fillId="46" borderId="18" xfId="0" applyFont="1" applyFill="1" applyBorder="1"/>
    <xf numFmtId="164" fontId="0" fillId="46" borderId="18" xfId="0" applyFill="1" applyBorder="1"/>
    <xf numFmtId="37" fontId="101" fillId="46" borderId="30" xfId="0" applyNumberFormat="1" applyFont="1" applyFill="1" applyBorder="1" applyProtection="1"/>
    <xf numFmtId="164" fontId="100" fillId="46" borderId="18" xfId="0" applyNumberFormat="1" applyFont="1" applyFill="1" applyBorder="1" applyProtection="1"/>
    <xf numFmtId="164" fontId="100" fillId="46" borderId="19" xfId="0" applyNumberFormat="1" applyFont="1" applyFill="1" applyBorder="1" applyAlignment="1" applyProtection="1">
      <alignment horizontal="left"/>
    </xf>
    <xf numFmtId="37" fontId="101" fillId="46" borderId="38" xfId="0" applyNumberFormat="1" applyFont="1" applyFill="1" applyBorder="1" applyProtection="1"/>
    <xf numFmtId="164" fontId="49" fillId="46" borderId="16" xfId="0" applyNumberFormat="1" applyFont="1" applyFill="1" applyBorder="1" applyProtection="1"/>
    <xf numFmtId="168" fontId="49" fillId="46" borderId="16" xfId="0" applyNumberFormat="1" applyFont="1" applyFill="1" applyBorder="1" applyProtection="1"/>
    <xf numFmtId="164" fontId="0" fillId="46" borderId="12" xfId="0" applyFill="1" applyBorder="1"/>
    <xf numFmtId="164" fontId="0" fillId="46" borderId="32" xfId="0" applyFill="1" applyBorder="1"/>
    <xf numFmtId="164" fontId="48" fillId="46" borderId="14" xfId="0" applyNumberFormat="1" applyFont="1" applyFill="1" applyBorder="1" applyProtection="1"/>
    <xf numFmtId="37" fontId="49" fillId="46" borderId="14" xfId="0" applyNumberFormat="1" applyFont="1" applyFill="1" applyBorder="1" applyProtection="1"/>
    <xf numFmtId="37" fontId="101" fillId="46" borderId="15" xfId="0" applyNumberFormat="1" applyFont="1" applyFill="1" applyBorder="1" applyAlignment="1" applyProtection="1">
      <alignment horizontal="center"/>
    </xf>
    <xf numFmtId="165" fontId="101" fillId="46" borderId="15" xfId="0" applyNumberFormat="1" applyFont="1" applyFill="1" applyBorder="1" applyProtection="1"/>
    <xf numFmtId="166" fontId="101" fillId="46" borderId="38" xfId="0" applyNumberFormat="1" applyFont="1" applyFill="1" applyBorder="1" applyProtection="1"/>
    <xf numFmtId="37" fontId="101" fillId="46" borderId="15" xfId="0" applyNumberFormat="1" applyFont="1" applyFill="1" applyBorder="1" applyProtection="1"/>
    <xf numFmtId="164" fontId="0" fillId="46" borderId="0" xfId="0" applyNumberFormat="1" applyFill="1" applyProtection="1"/>
    <xf numFmtId="9" fontId="8" fillId="44" borderId="0" xfId="4" applyFont="1" applyFill="1"/>
    <xf numFmtId="0" fontId="8" fillId="0" borderId="16" xfId="117" applyNumberFormat="1" applyBorder="1"/>
    <xf numFmtId="0" fontId="8" fillId="0" borderId="12" xfId="117" applyNumberFormat="1" applyBorder="1"/>
    <xf numFmtId="0" fontId="8" fillId="0" borderId="32" xfId="117" applyNumberFormat="1" applyBorder="1"/>
    <xf numFmtId="11" fontId="22" fillId="7" borderId="0" xfId="0" applyNumberFormat="1" applyFont="1" applyFill="1" applyBorder="1"/>
    <xf numFmtId="11" fontId="22" fillId="8" borderId="0" xfId="0" applyNumberFormat="1" applyFont="1" applyFill="1" applyBorder="1" applyProtection="1"/>
    <xf numFmtId="11" fontId="22" fillId="9" borderId="0" xfId="0" applyNumberFormat="1" applyFont="1" applyFill="1" applyBorder="1" applyProtection="1"/>
    <xf numFmtId="166" fontId="43" fillId="5" borderId="38" xfId="0" applyNumberFormat="1" applyFont="1" applyFill="1" applyBorder="1" applyAlignment="1" applyProtection="1">
      <alignment horizontal="center"/>
    </xf>
    <xf numFmtId="11" fontId="22" fillId="7" borderId="38" xfId="0" applyNumberFormat="1" applyFont="1" applyFill="1" applyBorder="1"/>
    <xf numFmtId="11" fontId="22" fillId="8" borderId="38" xfId="0" applyNumberFormat="1" applyFont="1" applyFill="1" applyBorder="1" applyProtection="1"/>
    <xf numFmtId="11" fontId="22" fillId="9" borderId="38" xfId="0" applyNumberFormat="1" applyFont="1" applyFill="1" applyBorder="1" applyProtection="1"/>
    <xf numFmtId="165" fontId="22" fillId="4" borderId="38" xfId="0" applyNumberFormat="1" applyFont="1" applyFill="1" applyBorder="1" applyProtection="1"/>
    <xf numFmtId="165" fontId="44" fillId="5" borderId="18" xfId="0" applyNumberFormat="1" applyFont="1" applyFill="1" applyBorder="1" applyProtection="1"/>
    <xf numFmtId="165" fontId="44" fillId="5" borderId="19" xfId="0" applyNumberFormat="1" applyFont="1" applyFill="1" applyBorder="1" applyProtection="1"/>
    <xf numFmtId="165" fontId="23" fillId="45" borderId="32" xfId="0" applyNumberFormat="1" applyFont="1" applyFill="1" applyBorder="1" applyProtection="1"/>
    <xf numFmtId="165" fontId="44" fillId="5" borderId="13" xfId="0" applyNumberFormat="1" applyFont="1" applyFill="1" applyBorder="1" applyProtection="1"/>
    <xf numFmtId="11" fontId="22" fillId="7" borderId="15" xfId="0" applyNumberFormat="1" applyFont="1" applyFill="1" applyBorder="1"/>
    <xf numFmtId="11" fontId="22" fillId="9" borderId="15" xfId="0" applyNumberFormat="1" applyFont="1" applyFill="1" applyBorder="1" applyProtection="1"/>
    <xf numFmtId="166" fontId="43" fillId="5" borderId="15" xfId="0" applyNumberFormat="1" applyFont="1" applyFill="1" applyBorder="1" applyAlignment="1" applyProtection="1">
      <alignment horizontal="center"/>
    </xf>
    <xf numFmtId="0" fontId="7" fillId="0" borderId="0" xfId="149" applyNumberFormat="1" applyBorder="1"/>
    <xf numFmtId="11" fontId="22" fillId="8" borderId="15" xfId="0" applyNumberFormat="1" applyFont="1" applyFill="1" applyBorder="1" applyProtection="1"/>
    <xf numFmtId="165" fontId="22" fillId="4" borderId="30" xfId="0" applyNumberFormat="1" applyFont="1" applyFill="1" applyBorder="1" applyProtection="1"/>
    <xf numFmtId="166" fontId="43" fillId="5" borderId="30" xfId="0" applyNumberFormat="1" applyFont="1" applyFill="1" applyBorder="1" applyAlignment="1" applyProtection="1">
      <alignment horizontal="center"/>
    </xf>
    <xf numFmtId="0" fontId="7" fillId="0" borderId="15" xfId="149" applyNumberFormat="1" applyBorder="1"/>
    <xf numFmtId="165" fontId="23" fillId="45" borderId="37" xfId="0" applyNumberFormat="1" applyFont="1" applyFill="1" applyBorder="1" applyProtection="1"/>
    <xf numFmtId="0" fontId="7" fillId="0" borderId="30" xfId="149" applyNumberFormat="1" applyBorder="1"/>
    <xf numFmtId="165" fontId="22" fillId="4" borderId="15" xfId="0" applyNumberFormat="1" applyFont="1" applyFill="1" applyBorder="1" applyProtection="1"/>
    <xf numFmtId="0" fontId="7" fillId="0" borderId="0" xfId="149" applyNumberFormat="1"/>
    <xf numFmtId="0" fontId="7" fillId="0" borderId="0" xfId="149" applyNumberFormat="1"/>
    <xf numFmtId="0" fontId="7" fillId="0" borderId="0" xfId="149" applyNumberFormat="1"/>
    <xf numFmtId="0" fontId="7" fillId="0" borderId="0" xfId="149" applyNumberFormat="1"/>
    <xf numFmtId="164" fontId="0" fillId="0" borderId="0" xfId="0" applyAlignment="1">
      <alignment horizontal="center"/>
    </xf>
    <xf numFmtId="164" fontId="15" fillId="5" borderId="38" xfId="0" applyNumberFormat="1" applyFont="1" applyFill="1" applyBorder="1" applyAlignment="1" applyProtection="1">
      <alignment horizontal="center"/>
    </xf>
    <xf numFmtId="164" fontId="23" fillId="5" borderId="4" xfId="0" applyNumberFormat="1" applyFont="1" applyFill="1" applyBorder="1" applyAlignment="1" applyProtection="1">
      <alignment horizontal="left"/>
    </xf>
    <xf numFmtId="0" fontId="7" fillId="0" borderId="38" xfId="149" applyNumberFormat="1" applyBorder="1"/>
    <xf numFmtId="0" fontId="7" fillId="0" borderId="35" xfId="149" applyNumberFormat="1" applyBorder="1"/>
    <xf numFmtId="0" fontId="7" fillId="0" borderId="13" xfId="149" applyNumberFormat="1" applyBorder="1"/>
    <xf numFmtId="164" fontId="0" fillId="0" borderId="36" xfId="0" applyBorder="1"/>
    <xf numFmtId="164" fontId="22" fillId="0" borderId="15" xfId="0" applyFont="1" applyFill="1" applyBorder="1" applyAlignment="1">
      <alignment horizontal="left"/>
    </xf>
    <xf numFmtId="164" fontId="0" fillId="0" borderId="15" xfId="0" applyBorder="1" applyAlignment="1">
      <alignment horizontal="center"/>
    </xf>
    <xf numFmtId="164" fontId="22" fillId="0" borderId="36" xfId="0" applyNumberFormat="1" applyFont="1" applyFill="1" applyBorder="1" applyProtection="1"/>
    <xf numFmtId="164" fontId="0" fillId="2" borderId="38" xfId="0" applyNumberFormat="1" applyFill="1" applyBorder="1" applyProtection="1"/>
    <xf numFmtId="164" fontId="15" fillId="5" borderId="36" xfId="0" applyNumberFormat="1" applyFont="1" applyFill="1" applyBorder="1" applyAlignment="1" applyProtection="1">
      <alignment horizontal="center"/>
    </xf>
    <xf numFmtId="0" fontId="7" fillId="0" borderId="14" xfId="149" applyNumberFormat="1" applyBorder="1"/>
    <xf numFmtId="164" fontId="15" fillId="5" borderId="0" xfId="0" applyNumberFormat="1" applyFont="1" applyFill="1" applyAlignment="1" applyProtection="1">
      <alignment horizontal="center"/>
    </xf>
    <xf numFmtId="9" fontId="8" fillId="44" borderId="15" xfId="4" applyFont="1" applyFill="1" applyBorder="1"/>
    <xf numFmtId="164" fontId="22" fillId="0" borderId="35" xfId="0" applyFont="1" applyFill="1" applyBorder="1" applyAlignment="1">
      <alignment horizontal="left"/>
    </xf>
    <xf numFmtId="164" fontId="15" fillId="5" borderId="35" xfId="0" applyNumberFormat="1" applyFont="1" applyFill="1" applyBorder="1" applyAlignment="1" applyProtection="1">
      <alignment horizontal="center"/>
    </xf>
    <xf numFmtId="164" fontId="15" fillId="5" borderId="30" xfId="0" applyNumberFormat="1" applyFont="1" applyFill="1" applyBorder="1" applyAlignment="1" applyProtection="1">
      <alignment horizontal="center"/>
    </xf>
    <xf numFmtId="164" fontId="25" fillId="0" borderId="0" xfId="0" applyNumberFormat="1" applyFont="1" applyFill="1" applyBorder="1" applyProtection="1"/>
    <xf numFmtId="164" fontId="0" fillId="0" borderId="35" xfId="0" applyBorder="1"/>
    <xf numFmtId="164" fontId="0" fillId="2" borderId="15" xfId="0" applyFill="1" applyBorder="1"/>
    <xf numFmtId="164" fontId="22" fillId="5" borderId="35" xfId="0" applyNumberFormat="1" applyFont="1" applyFill="1" applyBorder="1" applyProtection="1"/>
    <xf numFmtId="164" fontId="15" fillId="6" borderId="0" xfId="0" applyFont="1" applyFill="1" applyBorder="1" applyAlignment="1">
      <alignment horizontal="center"/>
    </xf>
    <xf numFmtId="164" fontId="0" fillId="0" borderId="0" xfId="0"/>
    <xf numFmtId="164" fontId="0" fillId="2" borderId="0" xfId="0" applyFill="1"/>
    <xf numFmtId="37" fontId="30" fillId="0" borderId="11" xfId="0" applyNumberFormat="1" applyFont="1" applyFill="1" applyBorder="1" applyProtection="1"/>
    <xf numFmtId="164" fontId="15" fillId="0" borderId="0" xfId="0" applyNumberFormat="1" applyFont="1" applyFill="1" applyBorder="1" applyAlignment="1" applyProtection="1">
      <alignment horizontal="center"/>
    </xf>
    <xf numFmtId="164" fontId="15" fillId="5" borderId="0" xfId="0" applyNumberFormat="1" applyFont="1" applyFill="1" applyAlignment="1" applyProtection="1">
      <alignment horizontal="center"/>
    </xf>
    <xf numFmtId="166" fontId="43" fillId="5" borderId="0" xfId="0" applyNumberFormat="1" applyFont="1" applyFill="1" applyBorder="1" applyAlignment="1" applyProtection="1">
      <alignment horizontal="center"/>
    </xf>
    <xf numFmtId="164" fontId="15" fillId="11" borderId="16" xfId="0" applyNumberFormat="1" applyFont="1" applyFill="1" applyBorder="1" applyAlignment="1" applyProtection="1">
      <alignment horizontal="center"/>
    </xf>
    <xf numFmtId="164" fontId="15" fillId="11" borderId="32" xfId="0" applyNumberFormat="1" applyFont="1" applyFill="1" applyBorder="1" applyAlignment="1" applyProtection="1">
      <alignment horizontal="center"/>
    </xf>
    <xf numFmtId="164" fontId="15" fillId="11" borderId="13" xfId="0" applyNumberFormat="1" applyFont="1" applyFill="1" applyBorder="1" applyAlignment="1" applyProtection="1">
      <alignment horizontal="center"/>
    </xf>
    <xf numFmtId="164" fontId="15" fillId="11" borderId="30" xfId="0" applyNumberFormat="1" applyFont="1" applyFill="1" applyBorder="1" applyAlignment="1" applyProtection="1">
      <alignment horizontal="center"/>
    </xf>
    <xf numFmtId="164" fontId="15" fillId="6" borderId="13" xfId="0" applyFont="1" applyFill="1" applyBorder="1" applyAlignment="1">
      <alignment horizontal="center"/>
    </xf>
    <xf numFmtId="37" fontId="33" fillId="0" borderId="0" xfId="0" applyNumberFormat="1" applyFont="1" applyFill="1" applyBorder="1" applyProtection="1"/>
    <xf numFmtId="165" fontId="30" fillId="0" borderId="12" xfId="0" applyNumberFormat="1" applyFont="1" applyFill="1" applyBorder="1" applyProtection="1"/>
    <xf numFmtId="166" fontId="30" fillId="0" borderId="12" xfId="0" applyNumberFormat="1" applyFont="1" applyFill="1" applyBorder="1" applyProtection="1"/>
    <xf numFmtId="37" fontId="30" fillId="0" borderId="12" xfId="0" applyNumberFormat="1" applyFont="1" applyFill="1" applyBorder="1" applyProtection="1"/>
    <xf numFmtId="166" fontId="30" fillId="0" borderId="32" xfId="0" applyNumberFormat="1" applyFont="1" applyFill="1" applyBorder="1" applyProtection="1"/>
    <xf numFmtId="165" fontId="30" fillId="0" borderId="16" xfId="0" applyNumberFormat="1" applyFont="1" applyFill="1" applyBorder="1" applyProtection="1"/>
    <xf numFmtId="165" fontId="30" fillId="0" borderId="13" xfId="0" applyNumberFormat="1" applyFont="1" applyFill="1" applyBorder="1" applyProtection="1"/>
    <xf numFmtId="166" fontId="46" fillId="0" borderId="13" xfId="0" applyNumberFormat="1" applyFont="1" applyFill="1" applyBorder="1" applyAlignment="1" applyProtection="1">
      <alignment horizontal="center"/>
    </xf>
    <xf numFmtId="166" fontId="75" fillId="0" borderId="30" xfId="0" applyNumberFormat="1" applyFont="1" applyFill="1" applyBorder="1" applyAlignment="1" applyProtection="1">
      <alignment horizontal="center"/>
    </xf>
    <xf numFmtId="166" fontId="75" fillId="0" borderId="0" xfId="0" applyNumberFormat="1" applyFont="1" applyFill="1" applyBorder="1" applyAlignment="1" applyProtection="1">
      <alignment horizontal="center"/>
    </xf>
    <xf numFmtId="166" fontId="46" fillId="0" borderId="30" xfId="0" applyNumberFormat="1" applyFont="1" applyFill="1" applyBorder="1" applyAlignment="1" applyProtection="1">
      <alignment horizontal="center"/>
    </xf>
    <xf numFmtId="37" fontId="97" fillId="0" borderId="16" xfId="0" applyNumberFormat="1" applyFont="1" applyFill="1" applyBorder="1" applyProtection="1"/>
    <xf numFmtId="165" fontId="97" fillId="0" borderId="16" xfId="0" applyNumberFormat="1" applyFont="1" applyFill="1" applyBorder="1" applyProtection="1"/>
    <xf numFmtId="165" fontId="97" fillId="0" borderId="12" xfId="0" applyNumberFormat="1" applyFont="1" applyFill="1" applyBorder="1" applyProtection="1"/>
    <xf numFmtId="166" fontId="97" fillId="0" borderId="12" xfId="0" applyNumberFormat="1" applyFont="1" applyFill="1" applyBorder="1" applyProtection="1"/>
    <xf numFmtId="37" fontId="97" fillId="0" borderId="12" xfId="0" applyNumberFormat="1" applyFont="1" applyFill="1" applyBorder="1" applyProtection="1"/>
    <xf numFmtId="166" fontId="97" fillId="0" borderId="32" xfId="0" applyNumberFormat="1" applyFont="1" applyFill="1" applyBorder="1" applyProtection="1"/>
    <xf numFmtId="165" fontId="107" fillId="0" borderId="16" xfId="0" applyNumberFormat="1" applyFont="1" applyFill="1" applyBorder="1" applyProtection="1"/>
    <xf numFmtId="10" fontId="7" fillId="0" borderId="0" xfId="344" applyNumberFormat="1"/>
    <xf numFmtId="10" fontId="15" fillId="0" borderId="0" xfId="400" applyNumberFormat="1" applyFont="1" applyAlignment="1">
      <alignment horizontal="center"/>
    </xf>
    <xf numFmtId="10" fontId="7" fillId="0" borderId="0" xfId="344" applyNumberFormat="1"/>
    <xf numFmtId="10" fontId="7" fillId="0" borderId="0" xfId="344" applyNumberFormat="1"/>
    <xf numFmtId="10" fontId="7" fillId="0" borderId="0" xfId="344" applyNumberFormat="1"/>
    <xf numFmtId="0" fontId="7" fillId="0" borderId="0" xfId="149" applyNumberFormat="1" applyFill="1"/>
    <xf numFmtId="0" fontId="2" fillId="0" borderId="0" xfId="2158" applyNumberFormat="1"/>
    <xf numFmtId="0" fontId="2" fillId="0" borderId="0" xfId="2158" applyNumberFormat="1"/>
    <xf numFmtId="0" fontId="2" fillId="0" borderId="0" xfId="2158" applyNumberFormat="1"/>
    <xf numFmtId="0" fontId="2" fillId="0" borderId="0" xfId="2158" applyNumberFormat="1"/>
    <xf numFmtId="0" fontId="2" fillId="0" borderId="0" xfId="2158" applyNumberFormat="1"/>
    <xf numFmtId="0" fontId="2" fillId="0" borderId="0" xfId="2158" applyNumberFormat="1"/>
    <xf numFmtId="0" fontId="2" fillId="0" borderId="0" xfId="2158" applyNumberFormat="1"/>
    <xf numFmtId="164" fontId="22" fillId="6" borderId="0" xfId="0" applyFont="1" applyFill="1" applyBorder="1"/>
    <xf numFmtId="164" fontId="0" fillId="12" borderId="11" xfId="0" applyNumberFormat="1" applyFill="1" applyBorder="1" applyAlignment="1" applyProtection="1">
      <alignment horizontal="centerContinuous"/>
    </xf>
    <xf numFmtId="164" fontId="0" fillId="12" borderId="10" xfId="0" applyNumberFormat="1" applyFill="1" applyBorder="1" applyAlignment="1" applyProtection="1">
      <alignment horizontal="centerContinuous"/>
    </xf>
    <xf numFmtId="0" fontId="127" fillId="12" borderId="65" xfId="2173" applyFill="1" applyBorder="1">
      <alignment vertical="top"/>
    </xf>
    <xf numFmtId="164" fontId="128" fillId="71" borderId="65" xfId="2173" applyNumberFormat="1" applyFont="1" applyFill="1" applyBorder="1" applyAlignment="1" applyProtection="1">
      <alignment horizontal="left"/>
    </xf>
    <xf numFmtId="0" fontId="129" fillId="12" borderId="65" xfId="2173" applyFont="1" applyFill="1" applyBorder="1">
      <alignment vertical="top"/>
    </xf>
    <xf numFmtId="0" fontId="129" fillId="0" borderId="65" xfId="2173" applyFont="1" applyBorder="1">
      <alignment vertical="top"/>
    </xf>
    <xf numFmtId="164" fontId="17" fillId="0" borderId="0" xfId="2173" applyNumberFormat="1" applyFont="1" applyFill="1" applyBorder="1" applyAlignment="1" applyProtection="1">
      <alignment horizontal="left"/>
    </xf>
    <xf numFmtId="164" fontId="17" fillId="0" borderId="0" xfId="2173" applyNumberFormat="1" applyFont="1" applyFill="1" applyBorder="1" applyProtection="1">
      <alignment vertical="top"/>
    </xf>
    <xf numFmtId="0" fontId="127" fillId="0" borderId="0" xfId="2173" applyFill="1" applyBorder="1">
      <alignment vertical="top"/>
    </xf>
    <xf numFmtId="167" fontId="17" fillId="0" borderId="0" xfId="2173" applyNumberFormat="1" applyFont="1" applyFill="1" applyBorder="1" applyProtection="1">
      <alignment vertical="top"/>
    </xf>
    <xf numFmtId="0" fontId="127" fillId="12" borderId="0" xfId="2173" applyFill="1" applyBorder="1">
      <alignment vertical="top"/>
    </xf>
    <xf numFmtId="0" fontId="1" fillId="0" borderId="0" xfId="2172" applyBorder="1"/>
    <xf numFmtId="164" fontId="127" fillId="12" borderId="18" xfId="2173" applyNumberFormat="1" applyFill="1" applyBorder="1" applyAlignment="1">
      <alignment horizontal="center"/>
    </xf>
    <xf numFmtId="164" fontId="17" fillId="71" borderId="12" xfId="2173" applyNumberFormat="1" applyFont="1" applyFill="1" applyBorder="1" applyAlignment="1" applyProtection="1">
      <alignment horizontal="center"/>
    </xf>
    <xf numFmtId="164" fontId="17" fillId="71" borderId="16" xfId="2173" applyNumberFormat="1" applyFont="1" applyFill="1" applyBorder="1" applyAlignment="1" applyProtection="1">
      <alignment horizontal="center"/>
    </xf>
    <xf numFmtId="0" fontId="127" fillId="12" borderId="17" xfId="2173" applyFill="1" applyBorder="1" applyAlignment="1">
      <alignment horizontal="center"/>
    </xf>
    <xf numFmtId="0" fontId="1" fillId="0" borderId="0" xfId="2172"/>
    <xf numFmtId="164" fontId="127" fillId="71" borderId="13" xfId="2173" applyNumberFormat="1" applyFill="1" applyBorder="1" applyAlignment="1" applyProtection="1">
      <alignment horizontal="center"/>
    </xf>
    <xf numFmtId="164" fontId="127" fillId="71" borderId="0" xfId="2173" applyNumberFormat="1" applyFill="1" applyBorder="1" applyAlignment="1" applyProtection="1">
      <alignment horizontal="center"/>
    </xf>
    <xf numFmtId="0" fontId="127" fillId="12" borderId="18" xfId="2173" applyFill="1" applyBorder="1" applyAlignment="1">
      <alignment horizontal="center"/>
    </xf>
    <xf numFmtId="0" fontId="127" fillId="12" borderId="19" xfId="2173" applyFill="1" applyBorder="1" applyAlignment="1">
      <alignment horizontal="center"/>
    </xf>
    <xf numFmtId="164" fontId="127" fillId="72" borderId="16" xfId="2173" applyNumberFormat="1" applyFill="1" applyBorder="1" applyAlignment="1" applyProtection="1">
      <alignment horizontal="center"/>
    </xf>
    <xf numFmtId="164" fontId="127" fillId="72" borderId="12" xfId="2173" applyNumberFormat="1" applyFill="1" applyBorder="1" applyAlignment="1" applyProtection="1">
      <alignment horizontal="center"/>
    </xf>
    <xf numFmtId="0" fontId="127" fillId="0" borderId="17" xfId="2173" applyBorder="1" applyAlignment="1">
      <alignment horizontal="center"/>
    </xf>
    <xf numFmtId="165" fontId="127" fillId="47" borderId="0" xfId="2173" applyNumberFormat="1" applyFill="1" applyBorder="1" applyAlignment="1" applyProtection="1">
      <alignment horizontal="center"/>
    </xf>
    <xf numFmtId="165" fontId="127" fillId="47" borderId="13" xfId="2173" applyNumberFormat="1" applyFill="1" applyBorder="1" applyAlignment="1" applyProtection="1">
      <alignment horizontal="center"/>
    </xf>
    <xf numFmtId="165" fontId="127" fillId="73" borderId="0" xfId="2173" applyNumberFormat="1" applyFill="1" applyBorder="1" applyAlignment="1" applyProtection="1">
      <alignment horizontal="center"/>
    </xf>
    <xf numFmtId="165" fontId="127" fillId="73" borderId="13" xfId="2173" applyNumberFormat="1" applyFill="1" applyBorder="1" applyAlignment="1" applyProtection="1">
      <alignment horizontal="center"/>
    </xf>
    <xf numFmtId="0" fontId="127" fillId="0" borderId="13" xfId="2173" applyBorder="1">
      <alignment vertical="top"/>
    </xf>
    <xf numFmtId="0" fontId="127" fillId="0" borderId="19" xfId="2173" applyBorder="1">
      <alignment vertical="top"/>
    </xf>
    <xf numFmtId="0" fontId="1" fillId="0" borderId="0" xfId="2172"/>
    <xf numFmtId="0" fontId="15" fillId="70" borderId="0" xfId="2173" applyFont="1" applyFill="1" applyAlignment="1">
      <alignment horizontal="center"/>
    </xf>
    <xf numFmtId="0" fontId="127" fillId="12" borderId="13" xfId="2173" applyFill="1" applyBorder="1" applyAlignment="1">
      <alignment horizontal="center" vertical="top"/>
    </xf>
    <xf numFmtId="0" fontId="127" fillId="12" borderId="0" xfId="2173" applyFill="1" applyBorder="1" applyAlignment="1">
      <alignment horizontal="center" vertical="top"/>
    </xf>
    <xf numFmtId="0" fontId="127" fillId="12" borderId="13" xfId="2173" applyFill="1" applyBorder="1" applyAlignment="1">
      <alignment horizontal="center"/>
    </xf>
    <xf numFmtId="0" fontId="127" fillId="12" borderId="0" xfId="2173" applyFill="1" applyBorder="1" applyAlignment="1">
      <alignment horizontal="center"/>
    </xf>
    <xf numFmtId="1" fontId="127" fillId="0" borderId="0" xfId="2173" applyNumberFormat="1" applyAlignment="1">
      <alignment horizontal="center"/>
    </xf>
    <xf numFmtId="1" fontId="15" fillId="0" borderId="0" xfId="2173" applyNumberFormat="1" applyFont="1" applyAlignment="1">
      <alignment horizontal="center"/>
    </xf>
    <xf numFmtId="1" fontId="127" fillId="70" borderId="0" xfId="2173" applyNumberFormat="1" applyFill="1" applyAlignment="1">
      <alignment horizontal="center"/>
    </xf>
    <xf numFmtId="0" fontId="130" fillId="12" borderId="36" xfId="2173" applyFont="1" applyFill="1" applyBorder="1" applyAlignment="1"/>
    <xf numFmtId="0" fontId="127" fillId="12" borderId="35" xfId="2173" applyFill="1" applyBorder="1">
      <alignment vertical="top"/>
    </xf>
    <xf numFmtId="164" fontId="127" fillId="12" borderId="8" xfId="2173" applyNumberFormat="1" applyFill="1" applyBorder="1" applyAlignment="1" applyProtection="1">
      <alignment horizontal="centerContinuous"/>
    </xf>
    <xf numFmtId="164" fontId="127" fillId="12" borderId="9" xfId="2173" applyNumberFormat="1" applyFill="1" applyBorder="1" applyAlignment="1" applyProtection="1">
      <alignment horizontal="centerContinuous"/>
    </xf>
    <xf numFmtId="164" fontId="127" fillId="12" borderId="11" xfId="2173" applyNumberFormat="1" applyFill="1" applyBorder="1" applyAlignment="1" applyProtection="1">
      <alignment horizontal="center"/>
    </xf>
    <xf numFmtId="164" fontId="19" fillId="12" borderId="10" xfId="2173" applyNumberFormat="1" applyFont="1" applyFill="1" applyBorder="1" applyAlignment="1" applyProtection="1">
      <alignment horizontal="center"/>
    </xf>
    <xf numFmtId="170" fontId="127" fillId="12" borderId="16" xfId="2173" applyNumberFormat="1" applyFill="1" applyBorder="1" applyAlignment="1" applyProtection="1">
      <alignment horizontal="center"/>
    </xf>
    <xf numFmtId="168" fontId="19" fillId="12" borderId="32" xfId="2173" applyNumberFormat="1" applyFont="1" applyFill="1" applyBorder="1" applyAlignment="1" applyProtection="1">
      <alignment horizontal="center"/>
    </xf>
    <xf numFmtId="170" fontId="127" fillId="12" borderId="13" xfId="2173" applyNumberFormat="1" applyFill="1" applyBorder="1" applyAlignment="1" applyProtection="1">
      <alignment horizontal="center"/>
    </xf>
    <xf numFmtId="168" fontId="19" fillId="12" borderId="30" xfId="2173" applyNumberFormat="1" applyFont="1" applyFill="1" applyBorder="1" applyAlignment="1" applyProtection="1">
      <alignment horizontal="center"/>
    </xf>
    <xf numFmtId="164" fontId="127" fillId="12" borderId="13" xfId="2173" applyNumberFormat="1" applyFill="1" applyBorder="1" applyAlignment="1" applyProtection="1">
      <alignment horizontal="center"/>
    </xf>
    <xf numFmtId="0" fontId="127" fillId="0" borderId="36" xfId="2173" applyBorder="1" applyAlignment="1">
      <alignment horizontal="center" vertical="top"/>
    </xf>
    <xf numFmtId="168" fontId="77" fillId="0" borderId="37" xfId="2173" applyNumberFormat="1" applyFont="1" applyBorder="1" applyAlignment="1">
      <alignment horizontal="center" vertical="top"/>
    </xf>
    <xf numFmtId="11" fontId="130" fillId="12" borderId="35" xfId="2173" applyNumberFormat="1" applyFont="1" applyFill="1" applyBorder="1">
      <alignment vertical="top"/>
    </xf>
    <xf numFmtId="164" fontId="130" fillId="12" borderId="55" xfId="2173" applyNumberFormat="1" applyFont="1" applyFill="1" applyBorder="1" applyAlignment="1">
      <alignment horizontal="center"/>
    </xf>
    <xf numFmtId="0" fontId="1" fillId="0" borderId="0" xfId="2172" applyNumberFormat="1"/>
    <xf numFmtId="0" fontId="1" fillId="44" borderId="0" xfId="2674" applyNumberFormat="1" applyFill="1"/>
    <xf numFmtId="171" fontId="97" fillId="0" borderId="14" xfId="0" applyNumberFormat="1" applyFont="1" applyFill="1" applyBorder="1" applyProtection="1"/>
    <xf numFmtId="168" fontId="19" fillId="12" borderId="30" xfId="2173" applyNumberFormat="1" applyFont="1" applyFill="1" applyBorder="1" applyAlignment="1" applyProtection="1">
      <alignment horizontal="center"/>
    </xf>
    <xf numFmtId="168" fontId="19" fillId="12" borderId="32" xfId="2173" applyNumberFormat="1" applyFont="1" applyFill="1" applyBorder="1" applyAlignment="1" applyProtection="1">
      <alignment horizontal="center"/>
    </xf>
    <xf numFmtId="171" fontId="30" fillId="0" borderId="16" xfId="0" applyNumberFormat="1" applyFont="1" applyFill="1" applyBorder="1" applyProtection="1"/>
    <xf numFmtId="171" fontId="30" fillId="0" borderId="14" xfId="0" applyNumberFormat="1" applyFont="1" applyFill="1" applyBorder="1" applyProtection="1"/>
    <xf numFmtId="171" fontId="30" fillId="0" borderId="13" xfId="0" applyNumberFormat="1" applyFont="1" applyFill="1" applyBorder="1" applyProtection="1"/>
    <xf numFmtId="0" fontId="7" fillId="0" borderId="13" xfId="149" applyNumberFormat="1" applyFill="1" applyBorder="1"/>
    <xf numFmtId="0" fontId="7" fillId="0" borderId="0" xfId="149" applyNumberFormat="1" applyFill="1" applyBorder="1"/>
    <xf numFmtId="0" fontId="2" fillId="0" borderId="0" xfId="2158" applyNumberFormat="1" applyFill="1"/>
    <xf numFmtId="0" fontId="1" fillId="0" borderId="0" xfId="2674" applyNumberFormat="1" applyFill="1"/>
    <xf numFmtId="171" fontId="97" fillId="0" borderId="13" xfId="0" applyNumberFormat="1" applyFont="1" applyFill="1" applyBorder="1" applyProtection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0" fontId="1" fillId="0" borderId="0" xfId="2674" applyNumberFormat="1"/>
    <xf numFmtId="171" fontId="97" fillId="0" borderId="16" xfId="0" applyNumberFormat="1" applyFont="1" applyFill="1" applyBorder="1" applyProtection="1"/>
    <xf numFmtId="0" fontId="1" fillId="0" borderId="0" xfId="2674" applyNumberFormat="1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0" fontId="1" fillId="0" borderId="0" xfId="2674"/>
    <xf numFmtId="9" fontId="0" fillId="2" borderId="0" xfId="0" applyNumberFormat="1" applyFill="1"/>
    <xf numFmtId="164" fontId="15" fillId="5" borderId="0" xfId="0" applyNumberFormat="1" applyFont="1" applyFill="1" applyBorder="1" applyAlignment="1" applyProtection="1">
      <alignment horizontal="center"/>
    </xf>
    <xf numFmtId="164" fontId="50" fillId="0" borderId="0" xfId="0" applyNumberFormat="1" applyFont="1" applyFill="1" applyProtection="1"/>
    <xf numFmtId="37" fontId="51" fillId="0" borderId="5" xfId="0" applyNumberFormat="1" applyFont="1" applyFill="1" applyBorder="1" applyAlignment="1" applyProtection="1">
      <alignment horizontal="centerContinuous"/>
    </xf>
    <xf numFmtId="167" fontId="50" fillId="0" borderId="6" xfId="0" applyNumberFormat="1" applyFont="1" applyFill="1" applyBorder="1" applyAlignment="1" applyProtection="1">
      <alignment horizontal="centerContinuous"/>
    </xf>
    <xf numFmtId="37" fontId="50" fillId="0" borderId="6" xfId="0" applyNumberFormat="1" applyFont="1" applyFill="1" applyBorder="1" applyAlignment="1" applyProtection="1">
      <alignment horizontal="centerContinuous"/>
    </xf>
    <xf numFmtId="164" fontId="50" fillId="0" borderId="6" xfId="0" applyNumberFormat="1" applyFont="1" applyFill="1" applyBorder="1" applyAlignment="1" applyProtection="1">
      <alignment horizontal="centerContinuous"/>
    </xf>
    <xf numFmtId="164" fontId="50" fillId="0" borderId="7" xfId="0" applyNumberFormat="1" applyFont="1" applyFill="1" applyBorder="1" applyAlignment="1" applyProtection="1">
      <alignment horizontal="centerContinuous"/>
    </xf>
    <xf numFmtId="164" fontId="51" fillId="0" borderId="0" xfId="0" applyNumberFormat="1" applyFont="1" applyFill="1" applyProtection="1"/>
    <xf numFmtId="164" fontId="51" fillId="0" borderId="0" xfId="0" applyNumberFormat="1" applyFont="1" applyFill="1" applyAlignment="1" applyProtection="1">
      <alignment horizontal="right"/>
    </xf>
    <xf numFmtId="37" fontId="51" fillId="0" borderId="1" xfId="0" applyNumberFormat="1" applyFont="1" applyFill="1" applyBorder="1" applyProtection="1"/>
    <xf numFmtId="167" fontId="51" fillId="0" borderId="2" xfId="0" applyNumberFormat="1" applyFont="1" applyFill="1" applyBorder="1" applyAlignment="1" applyProtection="1">
      <alignment horizontal="left"/>
    </xf>
    <xf numFmtId="37" fontId="51" fillId="0" borderId="2" xfId="0" applyNumberFormat="1" applyFont="1" applyFill="1" applyBorder="1" applyProtection="1"/>
    <xf numFmtId="164" fontId="51" fillId="0" borderId="3" xfId="0" applyNumberFormat="1" applyFont="1" applyFill="1" applyBorder="1" applyProtection="1"/>
    <xf numFmtId="164" fontId="51" fillId="0" borderId="2" xfId="0" applyNumberFormat="1" applyFont="1" applyFill="1" applyBorder="1" applyAlignment="1" applyProtection="1">
      <alignment horizontal="left"/>
    </xf>
    <xf numFmtId="164" fontId="51" fillId="0" borderId="2" xfId="0" applyNumberFormat="1" applyFont="1" applyFill="1" applyBorder="1" applyProtection="1"/>
    <xf numFmtId="164" fontId="51" fillId="0" borderId="0" xfId="0" applyNumberFormat="1" applyFont="1" applyFill="1" applyAlignment="1" applyProtection="1">
      <alignment horizontal="center"/>
    </xf>
    <xf numFmtId="37" fontId="51" fillId="0" borderId="8" xfId="0" applyNumberFormat="1" applyFont="1" applyFill="1" applyBorder="1" applyProtection="1"/>
    <xf numFmtId="167" fontId="51" fillId="0" borderId="4" xfId="0" applyNumberFormat="1" applyFont="1" applyFill="1" applyBorder="1" applyProtection="1"/>
    <xf numFmtId="37" fontId="51" fillId="0" borderId="4" xfId="0" applyNumberFormat="1" applyFont="1" applyFill="1" applyBorder="1" applyAlignment="1" applyProtection="1">
      <alignment horizontal="center"/>
    </xf>
    <xf numFmtId="164" fontId="51" fillId="0" borderId="9" xfId="0" applyNumberFormat="1" applyFont="1" applyFill="1" applyBorder="1" applyAlignment="1" applyProtection="1">
      <alignment horizontal="center"/>
    </xf>
    <xf numFmtId="164" fontId="51" fillId="0" borderId="8" xfId="0" applyNumberFormat="1" applyFont="1" applyFill="1" applyBorder="1" applyAlignment="1" applyProtection="1">
      <alignment horizontal="center"/>
    </xf>
    <xf numFmtId="164" fontId="51" fillId="0" borderId="4" xfId="0" applyNumberFormat="1" applyFont="1" applyFill="1" applyBorder="1" applyAlignment="1" applyProtection="1">
      <alignment horizontal="center"/>
    </xf>
    <xf numFmtId="164" fontId="51" fillId="0" borderId="0" xfId="0" applyNumberFormat="1" applyFont="1" applyFill="1" applyBorder="1" applyAlignment="1" applyProtection="1">
      <alignment horizontal="center"/>
    </xf>
    <xf numFmtId="37" fontId="51" fillId="0" borderId="11" xfId="0" applyNumberFormat="1" applyFont="1" applyFill="1" applyBorder="1" applyAlignment="1" applyProtection="1">
      <alignment horizontal="center"/>
    </xf>
    <xf numFmtId="167" fontId="51" fillId="0" borderId="0" xfId="0" applyNumberFormat="1" applyFont="1" applyFill="1" applyBorder="1" applyAlignment="1" applyProtection="1">
      <alignment horizontal="center"/>
    </xf>
    <xf numFmtId="37" fontId="51" fillId="0" borderId="0" xfId="0" applyNumberFormat="1" applyFont="1" applyFill="1" applyBorder="1" applyAlignment="1" applyProtection="1">
      <alignment horizontal="center"/>
    </xf>
    <xf numFmtId="164" fontId="51" fillId="0" borderId="10" xfId="0" applyNumberFormat="1" applyFont="1" applyFill="1" applyBorder="1" applyAlignment="1" applyProtection="1">
      <alignment horizontal="center"/>
    </xf>
    <xf numFmtId="164" fontId="51" fillId="0" borderId="11" xfId="0" applyNumberFormat="1" applyFont="1" applyFill="1" applyBorder="1" applyAlignment="1" applyProtection="1">
      <alignment horizontal="center"/>
    </xf>
    <xf numFmtId="164" fontId="103" fillId="0" borderId="43" xfId="0" applyNumberFormat="1" applyFont="1" applyFill="1" applyBorder="1" applyAlignment="1" applyProtection="1">
      <alignment horizontal="left"/>
    </xf>
    <xf numFmtId="37" fontId="104" fillId="0" borderId="16" xfId="0" applyNumberFormat="1" applyFont="1" applyFill="1" applyBorder="1" applyProtection="1"/>
    <xf numFmtId="2" fontId="105" fillId="0" borderId="32" xfId="0" applyNumberFormat="1" applyFont="1" applyFill="1" applyBorder="1" applyAlignment="1">
      <alignment horizontal="center"/>
    </xf>
    <xf numFmtId="165" fontId="104" fillId="0" borderId="16" xfId="0" applyNumberFormat="1" applyFont="1" applyFill="1" applyBorder="1" applyProtection="1"/>
    <xf numFmtId="165" fontId="104" fillId="0" borderId="12" xfId="0" applyNumberFormat="1" applyFont="1" applyFill="1" applyBorder="1" applyProtection="1"/>
    <xf numFmtId="166" fontId="104" fillId="0" borderId="12" xfId="0" applyNumberFormat="1" applyFont="1" applyFill="1" applyBorder="1" applyProtection="1"/>
    <xf numFmtId="37" fontId="104" fillId="0" borderId="12" xfId="0" applyNumberFormat="1" applyFont="1" applyFill="1" applyBorder="1" applyProtection="1"/>
    <xf numFmtId="166" fontId="104" fillId="0" borderId="32" xfId="0" applyNumberFormat="1" applyFont="1" applyFill="1" applyBorder="1" applyProtection="1"/>
    <xf numFmtId="164" fontId="103" fillId="0" borderId="44" xfId="0" applyNumberFormat="1" applyFont="1" applyFill="1" applyBorder="1" applyProtection="1"/>
    <xf numFmtId="37" fontId="104" fillId="0" borderId="13" xfId="0" applyNumberFormat="1" applyFont="1" applyFill="1" applyBorder="1" applyProtection="1"/>
    <xf numFmtId="2" fontId="105" fillId="0" borderId="30" xfId="0" applyNumberFormat="1" applyFont="1" applyFill="1" applyBorder="1" applyAlignment="1">
      <alignment horizontal="center"/>
    </xf>
    <xf numFmtId="165" fontId="104" fillId="0" borderId="13" xfId="0" applyNumberFormat="1" applyFont="1" applyFill="1" applyBorder="1" applyProtection="1"/>
    <xf numFmtId="165" fontId="104" fillId="0" borderId="0" xfId="0" applyNumberFormat="1" applyFont="1" applyFill="1" applyBorder="1" applyProtection="1"/>
    <xf numFmtId="166" fontId="104" fillId="0" borderId="0" xfId="0" applyNumberFormat="1" applyFont="1" applyFill="1" applyBorder="1" applyProtection="1"/>
    <xf numFmtId="37" fontId="104" fillId="0" borderId="0" xfId="0" applyNumberFormat="1" applyFont="1" applyFill="1" applyBorder="1" applyProtection="1"/>
    <xf numFmtId="166" fontId="104" fillId="0" borderId="30" xfId="0" applyNumberFormat="1" applyFont="1" applyFill="1" applyBorder="1" applyProtection="1"/>
    <xf numFmtId="164" fontId="103" fillId="0" borderId="44" xfId="0" applyNumberFormat="1" applyFont="1" applyFill="1" applyBorder="1" applyAlignment="1" applyProtection="1">
      <alignment horizontal="left"/>
    </xf>
    <xf numFmtId="37" fontId="104" fillId="0" borderId="14" xfId="0" applyNumberFormat="1" applyFont="1" applyFill="1" applyBorder="1" applyProtection="1"/>
    <xf numFmtId="2" fontId="105" fillId="0" borderId="38" xfId="0" applyNumberFormat="1" applyFont="1" applyFill="1" applyBorder="1" applyAlignment="1">
      <alignment horizontal="center"/>
    </xf>
    <xf numFmtId="164" fontId="103" fillId="0" borderId="18" xfId="0" applyNumberFormat="1" applyFont="1" applyFill="1" applyBorder="1" applyAlignment="1" applyProtection="1">
      <alignment horizontal="left"/>
    </xf>
    <xf numFmtId="164" fontId="105" fillId="0" borderId="18" xfId="0" applyFont="1" applyFill="1" applyBorder="1"/>
    <xf numFmtId="164" fontId="50" fillId="0" borderId="14" xfId="0" applyNumberFormat="1" applyFont="1" applyFill="1" applyBorder="1" applyProtection="1"/>
    <xf numFmtId="37" fontId="51" fillId="0" borderId="14" xfId="0" applyNumberFormat="1" applyFont="1" applyFill="1" applyBorder="1" applyProtection="1"/>
    <xf numFmtId="37" fontId="50" fillId="0" borderId="15" xfId="0" applyNumberFormat="1" applyFont="1" applyFill="1" applyBorder="1" applyAlignment="1" applyProtection="1">
      <alignment horizontal="center"/>
    </xf>
    <xf numFmtId="165" fontId="50" fillId="0" borderId="15" xfId="0" applyNumberFormat="1" applyFont="1" applyFill="1" applyBorder="1" applyProtection="1"/>
    <xf numFmtId="166" fontId="50" fillId="0" borderId="38" xfId="0" applyNumberFormat="1" applyFont="1" applyFill="1" applyBorder="1" applyProtection="1"/>
    <xf numFmtId="37" fontId="50" fillId="0" borderId="15" xfId="0" applyNumberFormat="1" applyFont="1" applyFill="1" applyBorder="1" applyProtection="1"/>
    <xf numFmtId="164" fontId="56" fillId="0" borderId="0" xfId="0" applyNumberFormat="1" applyFont="1" applyFill="1" applyProtection="1"/>
    <xf numFmtId="164" fontId="50" fillId="0" borderId="0" xfId="0" applyFont="1" applyFill="1"/>
    <xf numFmtId="164" fontId="50" fillId="0" borderId="8" xfId="0" applyNumberFormat="1" applyFont="1" applyFill="1" applyBorder="1" applyProtection="1"/>
    <xf numFmtId="166" fontId="50" fillId="0" borderId="4" xfId="0" applyNumberFormat="1" applyFont="1" applyFill="1" applyBorder="1" applyAlignment="1" applyProtection="1">
      <alignment horizontal="center"/>
    </xf>
    <xf numFmtId="164" fontId="50" fillId="0" borderId="9" xfId="0" applyNumberFormat="1" applyFont="1" applyFill="1" applyBorder="1" applyProtection="1"/>
    <xf numFmtId="164" fontId="50" fillId="0" borderId="5" xfId="0" applyNumberFormat="1" applyFont="1" applyFill="1" applyBorder="1" applyAlignment="1" applyProtection="1">
      <alignment horizontal="centerContinuous"/>
    </xf>
    <xf numFmtId="165" fontId="50" fillId="0" borderId="6" xfId="0" applyNumberFormat="1" applyFont="1" applyFill="1" applyBorder="1" applyAlignment="1" applyProtection="1">
      <alignment horizontal="centerContinuous"/>
    </xf>
    <xf numFmtId="37" fontId="50" fillId="0" borderId="5" xfId="0" applyNumberFormat="1" applyFont="1" applyFill="1" applyBorder="1" applyProtection="1"/>
    <xf numFmtId="165" fontId="50" fillId="0" borderId="6" xfId="0" applyNumberFormat="1" applyFont="1" applyFill="1" applyBorder="1" applyAlignment="1" applyProtection="1">
      <alignment horizontal="center"/>
    </xf>
    <xf numFmtId="164" fontId="50" fillId="0" borderId="6" xfId="0" applyNumberFormat="1" applyFont="1" applyFill="1" applyBorder="1" applyProtection="1"/>
    <xf numFmtId="164" fontId="50" fillId="0" borderId="7" xfId="0" applyNumberFormat="1" applyFont="1" applyFill="1" applyBorder="1" applyProtection="1"/>
    <xf numFmtId="164" fontId="50" fillId="0" borderId="11" xfId="0" applyNumberFormat="1" applyFont="1" applyFill="1" applyBorder="1" applyAlignment="1" applyProtection="1">
      <alignment horizontal="left"/>
    </xf>
    <xf numFmtId="166" fontId="50" fillId="0" borderId="0" xfId="0" applyNumberFormat="1" applyFont="1" applyFill="1" applyAlignment="1" applyProtection="1">
      <alignment horizontal="center"/>
    </xf>
    <xf numFmtId="164" fontId="50" fillId="0" borderId="10" xfId="0" applyNumberFormat="1" applyFont="1" applyFill="1" applyBorder="1" applyProtection="1"/>
    <xf numFmtId="164" fontId="50" fillId="0" borderId="8" xfId="0" applyNumberFormat="1" applyFont="1" applyFill="1" applyBorder="1" applyAlignment="1" applyProtection="1">
      <alignment horizontal="center"/>
    </xf>
    <xf numFmtId="165" fontId="50" fillId="0" borderId="4" xfId="0" applyNumberFormat="1" applyFont="1" applyFill="1" applyBorder="1" applyProtection="1"/>
    <xf numFmtId="164" fontId="50" fillId="0" borderId="4" xfId="0" applyNumberFormat="1" applyFont="1" applyFill="1" applyBorder="1" applyAlignment="1" applyProtection="1">
      <alignment horizontal="center"/>
    </xf>
    <xf numFmtId="164" fontId="50" fillId="0" borderId="9" xfId="0" applyNumberFormat="1" applyFont="1" applyFill="1" applyBorder="1" applyAlignment="1" applyProtection="1">
      <alignment horizontal="center"/>
    </xf>
    <xf numFmtId="37" fontId="50" fillId="0" borderId="8" xfId="0" applyNumberFormat="1" applyFont="1" applyFill="1" applyBorder="1" applyProtection="1"/>
    <xf numFmtId="164" fontId="50" fillId="0" borderId="1" xfId="0" applyNumberFormat="1" applyFont="1" applyFill="1" applyBorder="1" applyAlignment="1" applyProtection="1">
      <alignment horizontal="left"/>
    </xf>
    <xf numFmtId="166" fontId="50" fillId="0" borderId="2" xfId="0" applyNumberFormat="1" applyFont="1" applyFill="1" applyBorder="1" applyAlignment="1" applyProtection="1">
      <alignment horizontal="center"/>
    </xf>
    <xf numFmtId="164" fontId="50" fillId="0" borderId="3" xfId="0" applyNumberFormat="1" applyFont="1" applyFill="1" applyBorder="1" applyAlignment="1" applyProtection="1">
      <alignment horizontal="center"/>
    </xf>
    <xf numFmtId="164" fontId="50" fillId="0" borderId="1" xfId="0" applyNumberFormat="1" applyFont="1" applyFill="1" applyBorder="1" applyAlignment="1" applyProtection="1">
      <alignment horizontal="center"/>
    </xf>
    <xf numFmtId="165" fontId="50" fillId="0" borderId="2" xfId="0" applyNumberFormat="1" applyFont="1" applyFill="1" applyBorder="1" applyAlignment="1" applyProtection="1">
      <alignment horizontal="center"/>
    </xf>
    <xf numFmtId="164" fontId="50" fillId="0" borderId="2" xfId="0" applyNumberFormat="1" applyFont="1" applyFill="1" applyBorder="1" applyAlignment="1" applyProtection="1">
      <alignment horizontal="center"/>
    </xf>
    <xf numFmtId="37" fontId="50" fillId="0" borderId="1" xfId="0" applyNumberFormat="1" applyFont="1" applyFill="1" applyBorder="1" applyAlignment="1" applyProtection="1">
      <alignment horizontal="center"/>
    </xf>
    <xf numFmtId="166" fontId="50" fillId="0" borderId="4" xfId="0" applyNumberFormat="1" applyFont="1" applyFill="1" applyBorder="1" applyProtection="1"/>
    <xf numFmtId="164" fontId="50" fillId="0" borderId="4" xfId="0" applyNumberFormat="1" applyFont="1" applyFill="1" applyBorder="1" applyProtection="1"/>
    <xf numFmtId="164" fontId="57" fillId="0" borderId="11" xfId="0" applyNumberFormat="1" applyFont="1" applyFill="1" applyBorder="1" applyProtection="1"/>
    <xf numFmtId="37" fontId="57" fillId="0" borderId="0" xfId="0" applyNumberFormat="1" applyFont="1" applyFill="1" applyBorder="1" applyProtection="1"/>
    <xf numFmtId="37" fontId="57" fillId="0" borderId="11" xfId="0" applyNumberFormat="1" applyFont="1" applyFill="1" applyBorder="1" applyProtection="1"/>
    <xf numFmtId="166" fontId="57" fillId="0" borderId="10" xfId="0" applyNumberFormat="1" applyFont="1" applyFill="1" applyBorder="1" applyProtection="1"/>
    <xf numFmtId="165" fontId="57" fillId="0" borderId="0" xfId="0" applyNumberFormat="1" applyFont="1" applyFill="1" applyBorder="1" applyProtection="1"/>
    <xf numFmtId="164" fontId="50" fillId="0" borderId="11" xfId="0" applyNumberFormat="1" applyFont="1" applyFill="1" applyBorder="1" applyProtection="1"/>
    <xf numFmtId="37" fontId="50" fillId="0" borderId="0" xfId="0" applyNumberFormat="1" applyFont="1" applyFill="1" applyBorder="1" applyProtection="1"/>
    <xf numFmtId="37" fontId="50" fillId="0" borderId="11" xfId="0" applyNumberFormat="1" applyFont="1" applyFill="1" applyBorder="1" applyProtection="1"/>
    <xf numFmtId="166" fontId="50" fillId="0" borderId="10" xfId="0" applyNumberFormat="1" applyFont="1" applyFill="1" applyBorder="1" applyProtection="1"/>
    <xf numFmtId="165" fontId="50" fillId="0" borderId="0" xfId="0" applyNumberFormat="1" applyFont="1" applyFill="1" applyBorder="1" applyProtection="1"/>
    <xf numFmtId="164" fontId="41" fillId="0" borderId="1" xfId="0" applyNumberFormat="1" applyFont="1" applyFill="1" applyBorder="1" applyProtection="1"/>
    <xf numFmtId="37" fontId="41" fillId="0" borderId="2" xfId="0" applyNumberFormat="1" applyFont="1" applyFill="1" applyBorder="1" applyProtection="1"/>
    <xf numFmtId="37" fontId="41" fillId="0" borderId="3" xfId="0" applyNumberFormat="1" applyFont="1" applyFill="1" applyBorder="1" applyProtection="1"/>
    <xf numFmtId="37" fontId="41" fillId="0" borderId="1" xfId="0" applyNumberFormat="1" applyFont="1" applyFill="1" applyBorder="1" applyProtection="1"/>
    <xf numFmtId="165" fontId="41" fillId="0" borderId="2" xfId="0" applyNumberFormat="1" applyFont="1" applyFill="1" applyBorder="1" applyProtection="1"/>
    <xf numFmtId="166" fontId="41" fillId="0" borderId="3" xfId="0" applyNumberFormat="1" applyFont="1" applyFill="1" applyBorder="1" applyProtection="1"/>
    <xf numFmtId="37" fontId="42" fillId="0" borderId="22" xfId="0" applyNumberFormat="1" applyFont="1" applyFill="1" applyBorder="1" applyProtection="1"/>
    <xf numFmtId="37" fontId="42" fillId="0" borderId="23" xfId="0" applyNumberFormat="1" applyFont="1" applyFill="1" applyBorder="1" applyProtection="1"/>
    <xf numFmtId="164" fontId="42" fillId="0" borderId="24" xfId="0" applyNumberFormat="1" applyFont="1" applyFill="1" applyBorder="1" applyProtection="1"/>
    <xf numFmtId="165" fontId="42" fillId="0" borderId="23" xfId="0" applyNumberFormat="1" applyFont="1" applyFill="1" applyBorder="1" applyProtection="1"/>
    <xf numFmtId="166" fontId="42" fillId="0" borderId="24" xfId="0" applyNumberFormat="1" applyFont="1" applyFill="1" applyBorder="1" applyProtection="1"/>
    <xf numFmtId="167" fontId="42" fillId="0" borderId="20" xfId="0" applyNumberFormat="1" applyFont="1" applyFill="1" applyBorder="1" applyProtection="1"/>
    <xf numFmtId="37" fontId="42" fillId="0" borderId="28" xfId="0" applyNumberFormat="1" applyFont="1" applyFill="1" applyBorder="1" applyProtection="1"/>
    <xf numFmtId="164" fontId="42" fillId="0" borderId="21" xfId="0" applyNumberFormat="1" applyFont="1" applyFill="1" applyBorder="1" applyProtection="1"/>
    <xf numFmtId="37" fontId="42" fillId="0" borderId="20" xfId="0" applyNumberFormat="1" applyFont="1" applyFill="1" applyBorder="1" applyProtection="1"/>
    <xf numFmtId="165" fontId="42" fillId="0" borderId="28" xfId="0" applyNumberFormat="1" applyFont="1" applyFill="1" applyBorder="1" applyProtection="1"/>
    <xf numFmtId="37" fontId="56" fillId="0" borderId="0" xfId="0" applyNumberFormat="1" applyFont="1" applyFill="1" applyBorder="1" applyProtection="1"/>
    <xf numFmtId="166" fontId="42" fillId="0" borderId="21" xfId="0" applyNumberFormat="1" applyFont="1" applyFill="1" applyBorder="1" applyProtection="1"/>
    <xf numFmtId="37" fontId="42" fillId="0" borderId="11" xfId="0" applyNumberFormat="1" applyFont="1" applyFill="1" applyBorder="1" applyProtection="1"/>
    <xf numFmtId="165" fontId="42" fillId="0" borderId="0" xfId="0" applyNumberFormat="1" applyFont="1" applyFill="1" applyProtection="1"/>
    <xf numFmtId="37" fontId="42" fillId="0" borderId="25" xfId="0" applyNumberFormat="1" applyFont="1" applyFill="1" applyBorder="1" applyProtection="1"/>
    <xf numFmtId="37" fontId="42" fillId="0" borderId="26" xfId="0" applyNumberFormat="1" applyFont="1" applyFill="1" applyBorder="1" applyProtection="1"/>
    <xf numFmtId="164" fontId="42" fillId="0" borderId="27" xfId="0" applyNumberFormat="1" applyFont="1" applyFill="1" applyBorder="1" applyProtection="1"/>
    <xf numFmtId="165" fontId="42" fillId="0" borderId="26" xfId="0" applyNumberFormat="1" applyFont="1" applyFill="1" applyBorder="1" applyProtection="1"/>
    <xf numFmtId="166" fontId="42" fillId="0" borderId="27" xfId="0" applyNumberFormat="1" applyFont="1" applyFill="1" applyBorder="1" applyProtection="1"/>
    <xf numFmtId="164" fontId="103" fillId="0" borderId="66" xfId="0" applyNumberFormat="1" applyFont="1" applyFill="1" applyBorder="1" applyProtection="1"/>
    <xf numFmtId="165" fontId="104" fillId="0" borderId="14" xfId="0" applyNumberFormat="1" applyFont="1" applyFill="1" applyBorder="1" applyProtection="1"/>
    <xf numFmtId="165" fontId="104" fillId="0" borderId="15" xfId="0" applyNumberFormat="1" applyFont="1" applyFill="1" applyBorder="1" applyProtection="1"/>
    <xf numFmtId="166" fontId="104" fillId="0" borderId="38" xfId="0" applyNumberFormat="1" applyFont="1" applyFill="1" applyBorder="1" applyProtection="1"/>
    <xf numFmtId="37" fontId="104" fillId="0" borderId="15" xfId="0" applyNumberFormat="1" applyFont="1" applyFill="1" applyBorder="1" applyProtection="1"/>
    <xf numFmtId="0" fontId="0" fillId="0" borderId="0" xfId="0" applyNumberFormat="1"/>
    <xf numFmtId="164" fontId="77" fillId="12" borderId="11" xfId="2173" applyNumberFormat="1" applyFont="1" applyFill="1" applyBorder="1" applyAlignment="1" applyProtection="1">
      <alignment horizontal="center"/>
    </xf>
    <xf numFmtId="164" fontId="77" fillId="12" borderId="10" xfId="2173" applyNumberFormat="1" applyFont="1" applyFill="1" applyBorder="1" applyAlignment="1" applyProtection="1">
      <alignment horizontal="center"/>
    </xf>
  </cellXfs>
  <cellStyles count="2688">
    <cellStyle name="20% - Accent1" xfId="22" builtinId="30" customBuiltin="1"/>
    <cellStyle name="20% - Accent1 10" xfId="370" xr:uid="{00000000-0005-0000-0000-000001000000}"/>
    <cellStyle name="20% - Accent1 10 2" xfId="937" xr:uid="{00000000-0005-0000-0000-000002000000}"/>
    <cellStyle name="20% - Accent1 10 3" xfId="1452" xr:uid="{00000000-0005-0000-0000-000003000000}"/>
    <cellStyle name="20% - Accent1 10 4" xfId="1967" xr:uid="{00000000-0005-0000-0000-000004000000}"/>
    <cellStyle name="20% - Accent1 10 5" xfId="2483" xr:uid="{00000000-0005-0000-0000-000005000000}"/>
    <cellStyle name="20% - Accent1 11" xfId="593" xr:uid="{00000000-0005-0000-0000-000006000000}"/>
    <cellStyle name="20% - Accent1 12" xfId="596" xr:uid="{00000000-0005-0000-0000-000007000000}"/>
    <cellStyle name="20% - Accent1 13" xfId="612" xr:uid="{00000000-0005-0000-0000-000008000000}"/>
    <cellStyle name="20% - Accent1 14" xfId="629" xr:uid="{00000000-0005-0000-0000-000009000000}"/>
    <cellStyle name="20% - Accent1 15" xfId="1144" xr:uid="{00000000-0005-0000-0000-00000A000000}"/>
    <cellStyle name="20% - Accent1 16" xfId="1659" xr:uid="{00000000-0005-0000-0000-00000B000000}"/>
    <cellStyle name="20% - Accent1 17" xfId="2175" xr:uid="{00000000-0005-0000-0000-00000C000000}"/>
    <cellStyle name="20% - Accent1 2" xfId="49" xr:uid="{00000000-0005-0000-0000-00000D000000}"/>
    <cellStyle name="20% - Accent1 2 2" xfId="262" xr:uid="{00000000-0005-0000-0000-00000E000000}"/>
    <cellStyle name="20% - Accent1 2 2 2" xfId="482" xr:uid="{00000000-0005-0000-0000-00000F000000}"/>
    <cellStyle name="20% - Accent1 2 2 2 2" xfId="1046" xr:uid="{00000000-0005-0000-0000-000010000000}"/>
    <cellStyle name="20% - Accent1 2 2 2 3" xfId="1561" xr:uid="{00000000-0005-0000-0000-000011000000}"/>
    <cellStyle name="20% - Accent1 2 2 2 4" xfId="2076" xr:uid="{00000000-0005-0000-0000-000012000000}"/>
    <cellStyle name="20% - Accent1 2 2 2 5" xfId="2592" xr:uid="{00000000-0005-0000-0000-000013000000}"/>
    <cellStyle name="20% - Accent1 2 2 3" xfId="830" xr:uid="{00000000-0005-0000-0000-000014000000}"/>
    <cellStyle name="20% - Accent1 2 2 4" xfId="1344" xr:uid="{00000000-0005-0000-0000-000015000000}"/>
    <cellStyle name="20% - Accent1 2 2 5" xfId="1859" xr:uid="{00000000-0005-0000-0000-000016000000}"/>
    <cellStyle name="20% - Accent1 2 2 6" xfId="2375" xr:uid="{00000000-0005-0000-0000-000017000000}"/>
    <cellStyle name="20% - Accent1 2 3" xfId="389" xr:uid="{00000000-0005-0000-0000-000018000000}"/>
    <cellStyle name="20% - Accent1 2 3 2" xfId="956" xr:uid="{00000000-0005-0000-0000-000019000000}"/>
    <cellStyle name="20% - Accent1 2 3 3" xfId="1471" xr:uid="{00000000-0005-0000-0000-00001A000000}"/>
    <cellStyle name="20% - Accent1 2 3 4" xfId="1986" xr:uid="{00000000-0005-0000-0000-00001B000000}"/>
    <cellStyle name="20% - Accent1 2 3 5" xfId="2502" xr:uid="{00000000-0005-0000-0000-00001C000000}"/>
    <cellStyle name="20% - Accent1 2 4" xfId="172" xr:uid="{00000000-0005-0000-0000-00001D000000}"/>
    <cellStyle name="20% - Accent1 2 4 2" xfId="746" xr:uid="{00000000-0005-0000-0000-00001E000000}"/>
    <cellStyle name="20% - Accent1 2 4 3" xfId="1260" xr:uid="{00000000-0005-0000-0000-00001F000000}"/>
    <cellStyle name="20% - Accent1 2 4 4" xfId="1775" xr:uid="{00000000-0005-0000-0000-000020000000}"/>
    <cellStyle name="20% - Accent1 2 4 5" xfId="2291" xr:uid="{00000000-0005-0000-0000-000021000000}"/>
    <cellStyle name="20% - Accent1 2 5" xfId="646" xr:uid="{00000000-0005-0000-0000-000022000000}"/>
    <cellStyle name="20% - Accent1 2 6" xfId="1160" xr:uid="{00000000-0005-0000-0000-000023000000}"/>
    <cellStyle name="20% - Accent1 2 7" xfId="1675" xr:uid="{00000000-0005-0000-0000-000024000000}"/>
    <cellStyle name="20% - Accent1 2 8" xfId="2191" xr:uid="{00000000-0005-0000-0000-000025000000}"/>
    <cellStyle name="20% - Accent1 3" xfId="63" xr:uid="{00000000-0005-0000-0000-000026000000}"/>
    <cellStyle name="20% - Accent1 3 2" xfId="276" xr:uid="{00000000-0005-0000-0000-000027000000}"/>
    <cellStyle name="20% - Accent1 3 2 2" xfId="496" xr:uid="{00000000-0005-0000-0000-000028000000}"/>
    <cellStyle name="20% - Accent1 3 2 2 2" xfId="1060" xr:uid="{00000000-0005-0000-0000-000029000000}"/>
    <cellStyle name="20% - Accent1 3 2 2 3" xfId="1575" xr:uid="{00000000-0005-0000-0000-00002A000000}"/>
    <cellStyle name="20% - Accent1 3 2 2 4" xfId="2090" xr:uid="{00000000-0005-0000-0000-00002B000000}"/>
    <cellStyle name="20% - Accent1 3 2 2 5" xfId="2606" xr:uid="{00000000-0005-0000-0000-00002C000000}"/>
    <cellStyle name="20% - Accent1 3 2 3" xfId="844" xr:uid="{00000000-0005-0000-0000-00002D000000}"/>
    <cellStyle name="20% - Accent1 3 2 4" xfId="1358" xr:uid="{00000000-0005-0000-0000-00002E000000}"/>
    <cellStyle name="20% - Accent1 3 2 5" xfId="1873" xr:uid="{00000000-0005-0000-0000-00002F000000}"/>
    <cellStyle name="20% - Accent1 3 2 6" xfId="2389" xr:uid="{00000000-0005-0000-0000-000030000000}"/>
    <cellStyle name="20% - Accent1 3 3" xfId="399" xr:uid="{00000000-0005-0000-0000-000031000000}"/>
    <cellStyle name="20% - Accent1 3 3 2" xfId="966" xr:uid="{00000000-0005-0000-0000-000032000000}"/>
    <cellStyle name="20% - Accent1 3 3 3" xfId="1481" xr:uid="{00000000-0005-0000-0000-000033000000}"/>
    <cellStyle name="20% - Accent1 3 3 4" xfId="1996" xr:uid="{00000000-0005-0000-0000-000034000000}"/>
    <cellStyle name="20% - Accent1 3 3 5" xfId="2512" xr:uid="{00000000-0005-0000-0000-000035000000}"/>
    <cellStyle name="20% - Accent1 3 4" xfId="186" xr:uid="{00000000-0005-0000-0000-000036000000}"/>
    <cellStyle name="20% - Accent1 3 4 2" xfId="760" xr:uid="{00000000-0005-0000-0000-000037000000}"/>
    <cellStyle name="20% - Accent1 3 4 3" xfId="1274" xr:uid="{00000000-0005-0000-0000-000038000000}"/>
    <cellStyle name="20% - Accent1 3 4 4" xfId="1789" xr:uid="{00000000-0005-0000-0000-000039000000}"/>
    <cellStyle name="20% - Accent1 3 4 5" xfId="2305" xr:uid="{00000000-0005-0000-0000-00003A000000}"/>
    <cellStyle name="20% - Accent1 3 5" xfId="660" xr:uid="{00000000-0005-0000-0000-00003B000000}"/>
    <cellStyle name="20% - Accent1 3 6" xfId="1174" xr:uid="{00000000-0005-0000-0000-00003C000000}"/>
    <cellStyle name="20% - Accent1 3 7" xfId="1689" xr:uid="{00000000-0005-0000-0000-00003D000000}"/>
    <cellStyle name="20% - Accent1 3 8" xfId="2205" xr:uid="{00000000-0005-0000-0000-00003E000000}"/>
    <cellStyle name="20% - Accent1 4" xfId="77" xr:uid="{00000000-0005-0000-0000-00003F000000}"/>
    <cellStyle name="20% - Accent1 4 2" xfId="290" xr:uid="{00000000-0005-0000-0000-000040000000}"/>
    <cellStyle name="20% - Accent1 4 2 2" xfId="510" xr:uid="{00000000-0005-0000-0000-000041000000}"/>
    <cellStyle name="20% - Accent1 4 2 2 2" xfId="1074" xr:uid="{00000000-0005-0000-0000-000042000000}"/>
    <cellStyle name="20% - Accent1 4 2 2 3" xfId="1589" xr:uid="{00000000-0005-0000-0000-000043000000}"/>
    <cellStyle name="20% - Accent1 4 2 2 4" xfId="2104" xr:uid="{00000000-0005-0000-0000-000044000000}"/>
    <cellStyle name="20% - Accent1 4 2 2 5" xfId="2620" xr:uid="{00000000-0005-0000-0000-000045000000}"/>
    <cellStyle name="20% - Accent1 4 2 3" xfId="858" xr:uid="{00000000-0005-0000-0000-000046000000}"/>
    <cellStyle name="20% - Accent1 4 2 4" xfId="1372" xr:uid="{00000000-0005-0000-0000-000047000000}"/>
    <cellStyle name="20% - Accent1 4 2 5" xfId="1887" xr:uid="{00000000-0005-0000-0000-000048000000}"/>
    <cellStyle name="20% - Accent1 4 2 6" xfId="2403" xr:uid="{00000000-0005-0000-0000-000049000000}"/>
    <cellStyle name="20% - Accent1 4 3" xfId="412" xr:uid="{00000000-0005-0000-0000-00004A000000}"/>
    <cellStyle name="20% - Accent1 4 3 2" xfId="976" xr:uid="{00000000-0005-0000-0000-00004B000000}"/>
    <cellStyle name="20% - Accent1 4 3 3" xfId="1491" xr:uid="{00000000-0005-0000-0000-00004C000000}"/>
    <cellStyle name="20% - Accent1 4 3 4" xfId="2006" xr:uid="{00000000-0005-0000-0000-00004D000000}"/>
    <cellStyle name="20% - Accent1 4 3 5" xfId="2522" xr:uid="{00000000-0005-0000-0000-00004E000000}"/>
    <cellStyle name="20% - Accent1 4 4" xfId="200" xr:uid="{00000000-0005-0000-0000-00004F000000}"/>
    <cellStyle name="20% - Accent1 4 4 2" xfId="774" xr:uid="{00000000-0005-0000-0000-000050000000}"/>
    <cellStyle name="20% - Accent1 4 4 3" xfId="1288" xr:uid="{00000000-0005-0000-0000-000051000000}"/>
    <cellStyle name="20% - Accent1 4 4 4" xfId="1803" xr:uid="{00000000-0005-0000-0000-000052000000}"/>
    <cellStyle name="20% - Accent1 4 4 5" xfId="2319" xr:uid="{00000000-0005-0000-0000-000053000000}"/>
    <cellStyle name="20% - Accent1 4 5" xfId="674" xr:uid="{00000000-0005-0000-0000-000054000000}"/>
    <cellStyle name="20% - Accent1 4 6" xfId="1188" xr:uid="{00000000-0005-0000-0000-000055000000}"/>
    <cellStyle name="20% - Accent1 4 7" xfId="1703" xr:uid="{00000000-0005-0000-0000-000056000000}"/>
    <cellStyle name="20% - Accent1 4 8" xfId="2219" xr:uid="{00000000-0005-0000-0000-000057000000}"/>
    <cellStyle name="20% - Accent1 5" xfId="91" xr:uid="{00000000-0005-0000-0000-000058000000}"/>
    <cellStyle name="20% - Accent1 5 2" xfId="304" xr:uid="{00000000-0005-0000-0000-000059000000}"/>
    <cellStyle name="20% - Accent1 5 2 2" xfId="524" xr:uid="{00000000-0005-0000-0000-00005A000000}"/>
    <cellStyle name="20% - Accent1 5 2 2 2" xfId="1088" xr:uid="{00000000-0005-0000-0000-00005B000000}"/>
    <cellStyle name="20% - Accent1 5 2 2 3" xfId="1603" xr:uid="{00000000-0005-0000-0000-00005C000000}"/>
    <cellStyle name="20% - Accent1 5 2 2 4" xfId="2118" xr:uid="{00000000-0005-0000-0000-00005D000000}"/>
    <cellStyle name="20% - Accent1 5 2 2 5" xfId="2634" xr:uid="{00000000-0005-0000-0000-00005E000000}"/>
    <cellStyle name="20% - Accent1 5 2 3" xfId="872" xr:uid="{00000000-0005-0000-0000-00005F000000}"/>
    <cellStyle name="20% - Accent1 5 2 4" xfId="1386" xr:uid="{00000000-0005-0000-0000-000060000000}"/>
    <cellStyle name="20% - Accent1 5 2 5" xfId="1901" xr:uid="{00000000-0005-0000-0000-000061000000}"/>
    <cellStyle name="20% - Accent1 5 2 6" xfId="2417" xr:uid="{00000000-0005-0000-0000-000062000000}"/>
    <cellStyle name="20% - Accent1 5 3" xfId="426" xr:uid="{00000000-0005-0000-0000-000063000000}"/>
    <cellStyle name="20% - Accent1 5 3 2" xfId="990" xr:uid="{00000000-0005-0000-0000-000064000000}"/>
    <cellStyle name="20% - Accent1 5 3 3" xfId="1505" xr:uid="{00000000-0005-0000-0000-000065000000}"/>
    <cellStyle name="20% - Accent1 5 3 4" xfId="2020" xr:uid="{00000000-0005-0000-0000-000066000000}"/>
    <cellStyle name="20% - Accent1 5 3 5" xfId="2536" xr:uid="{00000000-0005-0000-0000-000067000000}"/>
    <cellStyle name="20% - Accent1 5 4" xfId="214" xr:uid="{00000000-0005-0000-0000-000068000000}"/>
    <cellStyle name="20% - Accent1 5 4 2" xfId="788" xr:uid="{00000000-0005-0000-0000-000069000000}"/>
    <cellStyle name="20% - Accent1 5 4 3" xfId="1302" xr:uid="{00000000-0005-0000-0000-00006A000000}"/>
    <cellStyle name="20% - Accent1 5 4 4" xfId="1817" xr:uid="{00000000-0005-0000-0000-00006B000000}"/>
    <cellStyle name="20% - Accent1 5 4 5" xfId="2333" xr:uid="{00000000-0005-0000-0000-00006C000000}"/>
    <cellStyle name="20% - Accent1 5 5" xfId="688" xr:uid="{00000000-0005-0000-0000-00006D000000}"/>
    <cellStyle name="20% - Accent1 5 6" xfId="1202" xr:uid="{00000000-0005-0000-0000-00006E000000}"/>
    <cellStyle name="20% - Accent1 5 7" xfId="1717" xr:uid="{00000000-0005-0000-0000-00006F000000}"/>
    <cellStyle name="20% - Accent1 5 8" xfId="2233" xr:uid="{00000000-0005-0000-0000-000070000000}"/>
    <cellStyle name="20% - Accent1 6" xfId="105" xr:uid="{00000000-0005-0000-0000-000071000000}"/>
    <cellStyle name="20% - Accent1 6 2" xfId="318" xr:uid="{00000000-0005-0000-0000-000072000000}"/>
    <cellStyle name="20% - Accent1 6 2 2" xfId="538" xr:uid="{00000000-0005-0000-0000-000073000000}"/>
    <cellStyle name="20% - Accent1 6 2 2 2" xfId="1102" xr:uid="{00000000-0005-0000-0000-000074000000}"/>
    <cellStyle name="20% - Accent1 6 2 2 3" xfId="1617" xr:uid="{00000000-0005-0000-0000-000075000000}"/>
    <cellStyle name="20% - Accent1 6 2 2 4" xfId="2132" xr:uid="{00000000-0005-0000-0000-000076000000}"/>
    <cellStyle name="20% - Accent1 6 2 2 5" xfId="2648" xr:uid="{00000000-0005-0000-0000-000077000000}"/>
    <cellStyle name="20% - Accent1 6 2 3" xfId="886" xr:uid="{00000000-0005-0000-0000-000078000000}"/>
    <cellStyle name="20% - Accent1 6 2 4" xfId="1400" xr:uid="{00000000-0005-0000-0000-000079000000}"/>
    <cellStyle name="20% - Accent1 6 2 5" xfId="1915" xr:uid="{00000000-0005-0000-0000-00007A000000}"/>
    <cellStyle name="20% - Accent1 6 2 6" xfId="2431" xr:uid="{00000000-0005-0000-0000-00007B000000}"/>
    <cellStyle name="20% - Accent1 6 3" xfId="440" xr:uid="{00000000-0005-0000-0000-00007C000000}"/>
    <cellStyle name="20% - Accent1 6 3 2" xfId="1004" xr:uid="{00000000-0005-0000-0000-00007D000000}"/>
    <cellStyle name="20% - Accent1 6 3 3" xfId="1519" xr:uid="{00000000-0005-0000-0000-00007E000000}"/>
    <cellStyle name="20% - Accent1 6 3 4" xfId="2034" xr:uid="{00000000-0005-0000-0000-00007F000000}"/>
    <cellStyle name="20% - Accent1 6 3 5" xfId="2550" xr:uid="{00000000-0005-0000-0000-000080000000}"/>
    <cellStyle name="20% - Accent1 6 4" xfId="228" xr:uid="{00000000-0005-0000-0000-000081000000}"/>
    <cellStyle name="20% - Accent1 6 4 2" xfId="802" xr:uid="{00000000-0005-0000-0000-000082000000}"/>
    <cellStyle name="20% - Accent1 6 4 3" xfId="1316" xr:uid="{00000000-0005-0000-0000-000083000000}"/>
    <cellStyle name="20% - Accent1 6 4 4" xfId="1831" xr:uid="{00000000-0005-0000-0000-000084000000}"/>
    <cellStyle name="20% - Accent1 6 4 5" xfId="2347" xr:uid="{00000000-0005-0000-0000-000085000000}"/>
    <cellStyle name="20% - Accent1 6 5" xfId="702" xr:uid="{00000000-0005-0000-0000-000086000000}"/>
    <cellStyle name="20% - Accent1 6 6" xfId="1216" xr:uid="{00000000-0005-0000-0000-000087000000}"/>
    <cellStyle name="20% - Accent1 6 7" xfId="1731" xr:uid="{00000000-0005-0000-0000-000088000000}"/>
    <cellStyle name="20% - Accent1 6 8" xfId="2247" xr:uid="{00000000-0005-0000-0000-000089000000}"/>
    <cellStyle name="20% - Accent1 7" xfId="119" xr:uid="{00000000-0005-0000-0000-00008A000000}"/>
    <cellStyle name="20% - Accent1 7 2" xfId="332" xr:uid="{00000000-0005-0000-0000-00008B000000}"/>
    <cellStyle name="20% - Accent1 7 2 2" xfId="552" xr:uid="{00000000-0005-0000-0000-00008C000000}"/>
    <cellStyle name="20% - Accent1 7 2 2 2" xfId="1116" xr:uid="{00000000-0005-0000-0000-00008D000000}"/>
    <cellStyle name="20% - Accent1 7 2 2 3" xfId="1631" xr:uid="{00000000-0005-0000-0000-00008E000000}"/>
    <cellStyle name="20% - Accent1 7 2 2 4" xfId="2146" xr:uid="{00000000-0005-0000-0000-00008F000000}"/>
    <cellStyle name="20% - Accent1 7 2 2 5" xfId="2662" xr:uid="{00000000-0005-0000-0000-000090000000}"/>
    <cellStyle name="20% - Accent1 7 2 3" xfId="900" xr:uid="{00000000-0005-0000-0000-000091000000}"/>
    <cellStyle name="20% - Accent1 7 2 4" xfId="1414" xr:uid="{00000000-0005-0000-0000-000092000000}"/>
    <cellStyle name="20% - Accent1 7 2 5" xfId="1929" xr:uid="{00000000-0005-0000-0000-000093000000}"/>
    <cellStyle name="20% - Accent1 7 2 6" xfId="2445" xr:uid="{00000000-0005-0000-0000-000094000000}"/>
    <cellStyle name="20% - Accent1 7 3" xfId="454" xr:uid="{00000000-0005-0000-0000-000095000000}"/>
    <cellStyle name="20% - Accent1 7 3 2" xfId="1018" xr:uid="{00000000-0005-0000-0000-000096000000}"/>
    <cellStyle name="20% - Accent1 7 3 3" xfId="1533" xr:uid="{00000000-0005-0000-0000-000097000000}"/>
    <cellStyle name="20% - Accent1 7 3 4" xfId="2048" xr:uid="{00000000-0005-0000-0000-000098000000}"/>
    <cellStyle name="20% - Accent1 7 3 5" xfId="2564" xr:uid="{00000000-0005-0000-0000-000099000000}"/>
    <cellStyle name="20% - Accent1 7 4" xfId="242" xr:uid="{00000000-0005-0000-0000-00009A000000}"/>
    <cellStyle name="20% - Accent1 7 4 2" xfId="816" xr:uid="{00000000-0005-0000-0000-00009B000000}"/>
    <cellStyle name="20% - Accent1 7 4 3" xfId="1330" xr:uid="{00000000-0005-0000-0000-00009C000000}"/>
    <cellStyle name="20% - Accent1 7 4 4" xfId="1845" xr:uid="{00000000-0005-0000-0000-00009D000000}"/>
    <cellStyle name="20% - Accent1 7 4 5" xfId="2361" xr:uid="{00000000-0005-0000-0000-00009E000000}"/>
    <cellStyle name="20% - Accent1 7 5" xfId="716" xr:uid="{00000000-0005-0000-0000-00009F000000}"/>
    <cellStyle name="20% - Accent1 7 6" xfId="1230" xr:uid="{00000000-0005-0000-0000-0000A0000000}"/>
    <cellStyle name="20% - Accent1 7 7" xfId="1745" xr:uid="{00000000-0005-0000-0000-0000A1000000}"/>
    <cellStyle name="20% - Accent1 7 8" xfId="2261" xr:uid="{00000000-0005-0000-0000-0000A2000000}"/>
    <cellStyle name="20% - Accent1 8" xfId="136" xr:uid="{00000000-0005-0000-0000-0000A3000000}"/>
    <cellStyle name="20% - Accent1 8 2" xfId="469" xr:uid="{00000000-0005-0000-0000-0000A4000000}"/>
    <cellStyle name="20% - Accent1 8 2 2" xfId="1033" xr:uid="{00000000-0005-0000-0000-0000A5000000}"/>
    <cellStyle name="20% - Accent1 8 2 3" xfId="1548" xr:uid="{00000000-0005-0000-0000-0000A6000000}"/>
    <cellStyle name="20% - Accent1 8 2 4" xfId="2063" xr:uid="{00000000-0005-0000-0000-0000A7000000}"/>
    <cellStyle name="20% - Accent1 8 2 5" xfId="2579" xr:uid="{00000000-0005-0000-0000-0000A8000000}"/>
    <cellStyle name="20% - Accent1 8 3" xfId="730" xr:uid="{00000000-0005-0000-0000-0000A9000000}"/>
    <cellStyle name="20% - Accent1 8 4" xfId="1244" xr:uid="{00000000-0005-0000-0000-0000AA000000}"/>
    <cellStyle name="20% - Accent1 8 5" xfId="1759" xr:uid="{00000000-0005-0000-0000-0000AB000000}"/>
    <cellStyle name="20% - Accent1 8 6" xfId="2275" xr:uid="{00000000-0005-0000-0000-0000AC000000}"/>
    <cellStyle name="20% - Accent1 9" xfId="346" xr:uid="{00000000-0005-0000-0000-0000AD000000}"/>
    <cellStyle name="20% - Accent1 9 2" xfId="566" xr:uid="{00000000-0005-0000-0000-0000AE000000}"/>
    <cellStyle name="20% - Accent1 9 2 2" xfId="1129" xr:uid="{00000000-0005-0000-0000-0000AF000000}"/>
    <cellStyle name="20% - Accent1 9 2 3" xfId="1645" xr:uid="{00000000-0005-0000-0000-0000B0000000}"/>
    <cellStyle name="20% - Accent1 9 2 4" xfId="2160" xr:uid="{00000000-0005-0000-0000-0000B1000000}"/>
    <cellStyle name="20% - Accent1 9 2 5" xfId="2676" xr:uid="{00000000-0005-0000-0000-0000B2000000}"/>
    <cellStyle name="20% - Accent1 9 3" xfId="913" xr:uid="{00000000-0005-0000-0000-0000B3000000}"/>
    <cellStyle name="20% - Accent1 9 4" xfId="1428" xr:uid="{00000000-0005-0000-0000-0000B4000000}"/>
    <cellStyle name="20% - Accent1 9 5" xfId="1943" xr:uid="{00000000-0005-0000-0000-0000B5000000}"/>
    <cellStyle name="20% - Accent1 9 6" xfId="2459" xr:uid="{00000000-0005-0000-0000-0000B6000000}"/>
    <cellStyle name="20% - Accent2" xfId="26" builtinId="34" customBuiltin="1"/>
    <cellStyle name="20% - Accent2 10" xfId="373" xr:uid="{00000000-0005-0000-0000-0000B8000000}"/>
    <cellStyle name="20% - Accent2 10 2" xfId="940" xr:uid="{00000000-0005-0000-0000-0000B9000000}"/>
    <cellStyle name="20% - Accent2 10 3" xfId="1455" xr:uid="{00000000-0005-0000-0000-0000BA000000}"/>
    <cellStyle name="20% - Accent2 10 4" xfId="1970" xr:uid="{00000000-0005-0000-0000-0000BB000000}"/>
    <cellStyle name="20% - Accent2 10 5" xfId="2486" xr:uid="{00000000-0005-0000-0000-0000BC000000}"/>
    <cellStyle name="20% - Accent2 11" xfId="591" xr:uid="{00000000-0005-0000-0000-0000BD000000}"/>
    <cellStyle name="20% - Accent2 12" xfId="598" xr:uid="{00000000-0005-0000-0000-0000BE000000}"/>
    <cellStyle name="20% - Accent2 13" xfId="614" xr:uid="{00000000-0005-0000-0000-0000BF000000}"/>
    <cellStyle name="20% - Accent2 14" xfId="631" xr:uid="{00000000-0005-0000-0000-0000C0000000}"/>
    <cellStyle name="20% - Accent2 15" xfId="1146" xr:uid="{00000000-0005-0000-0000-0000C1000000}"/>
    <cellStyle name="20% - Accent2 16" xfId="1661" xr:uid="{00000000-0005-0000-0000-0000C2000000}"/>
    <cellStyle name="20% - Accent2 17" xfId="2177" xr:uid="{00000000-0005-0000-0000-0000C3000000}"/>
    <cellStyle name="20% - Accent2 2" xfId="51" xr:uid="{00000000-0005-0000-0000-0000C4000000}"/>
    <cellStyle name="20% - Accent2 2 2" xfId="264" xr:uid="{00000000-0005-0000-0000-0000C5000000}"/>
    <cellStyle name="20% - Accent2 2 2 2" xfId="484" xr:uid="{00000000-0005-0000-0000-0000C6000000}"/>
    <cellStyle name="20% - Accent2 2 2 2 2" xfId="1048" xr:uid="{00000000-0005-0000-0000-0000C7000000}"/>
    <cellStyle name="20% - Accent2 2 2 2 3" xfId="1563" xr:uid="{00000000-0005-0000-0000-0000C8000000}"/>
    <cellStyle name="20% - Accent2 2 2 2 4" xfId="2078" xr:uid="{00000000-0005-0000-0000-0000C9000000}"/>
    <cellStyle name="20% - Accent2 2 2 2 5" xfId="2594" xr:uid="{00000000-0005-0000-0000-0000CA000000}"/>
    <cellStyle name="20% - Accent2 2 2 3" xfId="832" xr:uid="{00000000-0005-0000-0000-0000CB000000}"/>
    <cellStyle name="20% - Accent2 2 2 4" xfId="1346" xr:uid="{00000000-0005-0000-0000-0000CC000000}"/>
    <cellStyle name="20% - Accent2 2 2 5" xfId="1861" xr:uid="{00000000-0005-0000-0000-0000CD000000}"/>
    <cellStyle name="20% - Accent2 2 2 6" xfId="2377" xr:uid="{00000000-0005-0000-0000-0000CE000000}"/>
    <cellStyle name="20% - Accent2 2 3" xfId="362" xr:uid="{00000000-0005-0000-0000-0000CF000000}"/>
    <cellStyle name="20% - Accent2 2 3 2" xfId="929" xr:uid="{00000000-0005-0000-0000-0000D0000000}"/>
    <cellStyle name="20% - Accent2 2 3 3" xfId="1444" xr:uid="{00000000-0005-0000-0000-0000D1000000}"/>
    <cellStyle name="20% - Accent2 2 3 4" xfId="1959" xr:uid="{00000000-0005-0000-0000-0000D2000000}"/>
    <cellStyle name="20% - Accent2 2 3 5" xfId="2475" xr:uid="{00000000-0005-0000-0000-0000D3000000}"/>
    <cellStyle name="20% - Accent2 2 4" xfId="174" xr:uid="{00000000-0005-0000-0000-0000D4000000}"/>
    <cellStyle name="20% - Accent2 2 4 2" xfId="748" xr:uid="{00000000-0005-0000-0000-0000D5000000}"/>
    <cellStyle name="20% - Accent2 2 4 3" xfId="1262" xr:uid="{00000000-0005-0000-0000-0000D6000000}"/>
    <cellStyle name="20% - Accent2 2 4 4" xfId="1777" xr:uid="{00000000-0005-0000-0000-0000D7000000}"/>
    <cellStyle name="20% - Accent2 2 4 5" xfId="2293" xr:uid="{00000000-0005-0000-0000-0000D8000000}"/>
    <cellStyle name="20% - Accent2 2 5" xfId="648" xr:uid="{00000000-0005-0000-0000-0000D9000000}"/>
    <cellStyle name="20% - Accent2 2 6" xfId="1162" xr:uid="{00000000-0005-0000-0000-0000DA000000}"/>
    <cellStyle name="20% - Accent2 2 7" xfId="1677" xr:uid="{00000000-0005-0000-0000-0000DB000000}"/>
    <cellStyle name="20% - Accent2 2 8" xfId="2193" xr:uid="{00000000-0005-0000-0000-0000DC000000}"/>
    <cellStyle name="20% - Accent2 3" xfId="65" xr:uid="{00000000-0005-0000-0000-0000DD000000}"/>
    <cellStyle name="20% - Accent2 3 2" xfId="278" xr:uid="{00000000-0005-0000-0000-0000DE000000}"/>
    <cellStyle name="20% - Accent2 3 2 2" xfId="498" xr:uid="{00000000-0005-0000-0000-0000DF000000}"/>
    <cellStyle name="20% - Accent2 3 2 2 2" xfId="1062" xr:uid="{00000000-0005-0000-0000-0000E0000000}"/>
    <cellStyle name="20% - Accent2 3 2 2 3" xfId="1577" xr:uid="{00000000-0005-0000-0000-0000E1000000}"/>
    <cellStyle name="20% - Accent2 3 2 2 4" xfId="2092" xr:uid="{00000000-0005-0000-0000-0000E2000000}"/>
    <cellStyle name="20% - Accent2 3 2 2 5" xfId="2608" xr:uid="{00000000-0005-0000-0000-0000E3000000}"/>
    <cellStyle name="20% - Accent2 3 2 3" xfId="846" xr:uid="{00000000-0005-0000-0000-0000E4000000}"/>
    <cellStyle name="20% - Accent2 3 2 4" xfId="1360" xr:uid="{00000000-0005-0000-0000-0000E5000000}"/>
    <cellStyle name="20% - Accent2 3 2 5" xfId="1875" xr:uid="{00000000-0005-0000-0000-0000E6000000}"/>
    <cellStyle name="20% - Accent2 3 2 6" xfId="2391" xr:uid="{00000000-0005-0000-0000-0000E7000000}"/>
    <cellStyle name="20% - Accent2 3 3" xfId="366" xr:uid="{00000000-0005-0000-0000-0000E8000000}"/>
    <cellStyle name="20% - Accent2 3 3 2" xfId="933" xr:uid="{00000000-0005-0000-0000-0000E9000000}"/>
    <cellStyle name="20% - Accent2 3 3 3" xfId="1448" xr:uid="{00000000-0005-0000-0000-0000EA000000}"/>
    <cellStyle name="20% - Accent2 3 3 4" xfId="1963" xr:uid="{00000000-0005-0000-0000-0000EB000000}"/>
    <cellStyle name="20% - Accent2 3 3 5" xfId="2479" xr:uid="{00000000-0005-0000-0000-0000EC000000}"/>
    <cellStyle name="20% - Accent2 3 4" xfId="188" xr:uid="{00000000-0005-0000-0000-0000ED000000}"/>
    <cellStyle name="20% - Accent2 3 4 2" xfId="762" xr:uid="{00000000-0005-0000-0000-0000EE000000}"/>
    <cellStyle name="20% - Accent2 3 4 3" xfId="1276" xr:uid="{00000000-0005-0000-0000-0000EF000000}"/>
    <cellStyle name="20% - Accent2 3 4 4" xfId="1791" xr:uid="{00000000-0005-0000-0000-0000F0000000}"/>
    <cellStyle name="20% - Accent2 3 4 5" xfId="2307" xr:uid="{00000000-0005-0000-0000-0000F1000000}"/>
    <cellStyle name="20% - Accent2 3 5" xfId="662" xr:uid="{00000000-0005-0000-0000-0000F2000000}"/>
    <cellStyle name="20% - Accent2 3 6" xfId="1176" xr:uid="{00000000-0005-0000-0000-0000F3000000}"/>
    <cellStyle name="20% - Accent2 3 7" xfId="1691" xr:uid="{00000000-0005-0000-0000-0000F4000000}"/>
    <cellStyle name="20% - Accent2 3 8" xfId="2207" xr:uid="{00000000-0005-0000-0000-0000F5000000}"/>
    <cellStyle name="20% - Accent2 4" xfId="79" xr:uid="{00000000-0005-0000-0000-0000F6000000}"/>
    <cellStyle name="20% - Accent2 4 2" xfId="292" xr:uid="{00000000-0005-0000-0000-0000F7000000}"/>
    <cellStyle name="20% - Accent2 4 2 2" xfId="512" xr:uid="{00000000-0005-0000-0000-0000F8000000}"/>
    <cellStyle name="20% - Accent2 4 2 2 2" xfId="1076" xr:uid="{00000000-0005-0000-0000-0000F9000000}"/>
    <cellStyle name="20% - Accent2 4 2 2 3" xfId="1591" xr:uid="{00000000-0005-0000-0000-0000FA000000}"/>
    <cellStyle name="20% - Accent2 4 2 2 4" xfId="2106" xr:uid="{00000000-0005-0000-0000-0000FB000000}"/>
    <cellStyle name="20% - Accent2 4 2 2 5" xfId="2622" xr:uid="{00000000-0005-0000-0000-0000FC000000}"/>
    <cellStyle name="20% - Accent2 4 2 3" xfId="860" xr:uid="{00000000-0005-0000-0000-0000FD000000}"/>
    <cellStyle name="20% - Accent2 4 2 4" xfId="1374" xr:uid="{00000000-0005-0000-0000-0000FE000000}"/>
    <cellStyle name="20% - Accent2 4 2 5" xfId="1889" xr:uid="{00000000-0005-0000-0000-0000FF000000}"/>
    <cellStyle name="20% - Accent2 4 2 6" xfId="2405" xr:uid="{00000000-0005-0000-0000-000000010000}"/>
    <cellStyle name="20% - Accent2 4 3" xfId="414" xr:uid="{00000000-0005-0000-0000-000001010000}"/>
    <cellStyle name="20% - Accent2 4 3 2" xfId="978" xr:uid="{00000000-0005-0000-0000-000002010000}"/>
    <cellStyle name="20% - Accent2 4 3 3" xfId="1493" xr:uid="{00000000-0005-0000-0000-000003010000}"/>
    <cellStyle name="20% - Accent2 4 3 4" xfId="2008" xr:uid="{00000000-0005-0000-0000-000004010000}"/>
    <cellStyle name="20% - Accent2 4 3 5" xfId="2524" xr:uid="{00000000-0005-0000-0000-000005010000}"/>
    <cellStyle name="20% - Accent2 4 4" xfId="202" xr:uid="{00000000-0005-0000-0000-000006010000}"/>
    <cellStyle name="20% - Accent2 4 4 2" xfId="776" xr:uid="{00000000-0005-0000-0000-000007010000}"/>
    <cellStyle name="20% - Accent2 4 4 3" xfId="1290" xr:uid="{00000000-0005-0000-0000-000008010000}"/>
    <cellStyle name="20% - Accent2 4 4 4" xfId="1805" xr:uid="{00000000-0005-0000-0000-000009010000}"/>
    <cellStyle name="20% - Accent2 4 4 5" xfId="2321" xr:uid="{00000000-0005-0000-0000-00000A010000}"/>
    <cellStyle name="20% - Accent2 4 5" xfId="676" xr:uid="{00000000-0005-0000-0000-00000B010000}"/>
    <cellStyle name="20% - Accent2 4 6" xfId="1190" xr:uid="{00000000-0005-0000-0000-00000C010000}"/>
    <cellStyle name="20% - Accent2 4 7" xfId="1705" xr:uid="{00000000-0005-0000-0000-00000D010000}"/>
    <cellStyle name="20% - Accent2 4 8" xfId="2221" xr:uid="{00000000-0005-0000-0000-00000E010000}"/>
    <cellStyle name="20% - Accent2 5" xfId="93" xr:uid="{00000000-0005-0000-0000-00000F010000}"/>
    <cellStyle name="20% - Accent2 5 2" xfId="306" xr:uid="{00000000-0005-0000-0000-000010010000}"/>
    <cellStyle name="20% - Accent2 5 2 2" xfId="526" xr:uid="{00000000-0005-0000-0000-000011010000}"/>
    <cellStyle name="20% - Accent2 5 2 2 2" xfId="1090" xr:uid="{00000000-0005-0000-0000-000012010000}"/>
    <cellStyle name="20% - Accent2 5 2 2 3" xfId="1605" xr:uid="{00000000-0005-0000-0000-000013010000}"/>
    <cellStyle name="20% - Accent2 5 2 2 4" xfId="2120" xr:uid="{00000000-0005-0000-0000-000014010000}"/>
    <cellStyle name="20% - Accent2 5 2 2 5" xfId="2636" xr:uid="{00000000-0005-0000-0000-000015010000}"/>
    <cellStyle name="20% - Accent2 5 2 3" xfId="874" xr:uid="{00000000-0005-0000-0000-000016010000}"/>
    <cellStyle name="20% - Accent2 5 2 4" xfId="1388" xr:uid="{00000000-0005-0000-0000-000017010000}"/>
    <cellStyle name="20% - Accent2 5 2 5" xfId="1903" xr:uid="{00000000-0005-0000-0000-000018010000}"/>
    <cellStyle name="20% - Accent2 5 2 6" xfId="2419" xr:uid="{00000000-0005-0000-0000-000019010000}"/>
    <cellStyle name="20% - Accent2 5 3" xfId="428" xr:uid="{00000000-0005-0000-0000-00001A010000}"/>
    <cellStyle name="20% - Accent2 5 3 2" xfId="992" xr:uid="{00000000-0005-0000-0000-00001B010000}"/>
    <cellStyle name="20% - Accent2 5 3 3" xfId="1507" xr:uid="{00000000-0005-0000-0000-00001C010000}"/>
    <cellStyle name="20% - Accent2 5 3 4" xfId="2022" xr:uid="{00000000-0005-0000-0000-00001D010000}"/>
    <cellStyle name="20% - Accent2 5 3 5" xfId="2538" xr:uid="{00000000-0005-0000-0000-00001E010000}"/>
    <cellStyle name="20% - Accent2 5 4" xfId="216" xr:uid="{00000000-0005-0000-0000-00001F010000}"/>
    <cellStyle name="20% - Accent2 5 4 2" xfId="790" xr:uid="{00000000-0005-0000-0000-000020010000}"/>
    <cellStyle name="20% - Accent2 5 4 3" xfId="1304" xr:uid="{00000000-0005-0000-0000-000021010000}"/>
    <cellStyle name="20% - Accent2 5 4 4" xfId="1819" xr:uid="{00000000-0005-0000-0000-000022010000}"/>
    <cellStyle name="20% - Accent2 5 4 5" xfId="2335" xr:uid="{00000000-0005-0000-0000-000023010000}"/>
    <cellStyle name="20% - Accent2 5 5" xfId="690" xr:uid="{00000000-0005-0000-0000-000024010000}"/>
    <cellStyle name="20% - Accent2 5 6" xfId="1204" xr:uid="{00000000-0005-0000-0000-000025010000}"/>
    <cellStyle name="20% - Accent2 5 7" xfId="1719" xr:uid="{00000000-0005-0000-0000-000026010000}"/>
    <cellStyle name="20% - Accent2 5 8" xfId="2235" xr:uid="{00000000-0005-0000-0000-000027010000}"/>
    <cellStyle name="20% - Accent2 6" xfId="107" xr:uid="{00000000-0005-0000-0000-000028010000}"/>
    <cellStyle name="20% - Accent2 6 2" xfId="320" xr:uid="{00000000-0005-0000-0000-000029010000}"/>
    <cellStyle name="20% - Accent2 6 2 2" xfId="540" xr:uid="{00000000-0005-0000-0000-00002A010000}"/>
    <cellStyle name="20% - Accent2 6 2 2 2" xfId="1104" xr:uid="{00000000-0005-0000-0000-00002B010000}"/>
    <cellStyle name="20% - Accent2 6 2 2 3" xfId="1619" xr:uid="{00000000-0005-0000-0000-00002C010000}"/>
    <cellStyle name="20% - Accent2 6 2 2 4" xfId="2134" xr:uid="{00000000-0005-0000-0000-00002D010000}"/>
    <cellStyle name="20% - Accent2 6 2 2 5" xfId="2650" xr:uid="{00000000-0005-0000-0000-00002E010000}"/>
    <cellStyle name="20% - Accent2 6 2 3" xfId="888" xr:uid="{00000000-0005-0000-0000-00002F010000}"/>
    <cellStyle name="20% - Accent2 6 2 4" xfId="1402" xr:uid="{00000000-0005-0000-0000-000030010000}"/>
    <cellStyle name="20% - Accent2 6 2 5" xfId="1917" xr:uid="{00000000-0005-0000-0000-000031010000}"/>
    <cellStyle name="20% - Accent2 6 2 6" xfId="2433" xr:uid="{00000000-0005-0000-0000-000032010000}"/>
    <cellStyle name="20% - Accent2 6 3" xfId="442" xr:uid="{00000000-0005-0000-0000-000033010000}"/>
    <cellStyle name="20% - Accent2 6 3 2" xfId="1006" xr:uid="{00000000-0005-0000-0000-000034010000}"/>
    <cellStyle name="20% - Accent2 6 3 3" xfId="1521" xr:uid="{00000000-0005-0000-0000-000035010000}"/>
    <cellStyle name="20% - Accent2 6 3 4" xfId="2036" xr:uid="{00000000-0005-0000-0000-000036010000}"/>
    <cellStyle name="20% - Accent2 6 3 5" xfId="2552" xr:uid="{00000000-0005-0000-0000-000037010000}"/>
    <cellStyle name="20% - Accent2 6 4" xfId="230" xr:uid="{00000000-0005-0000-0000-000038010000}"/>
    <cellStyle name="20% - Accent2 6 4 2" xfId="804" xr:uid="{00000000-0005-0000-0000-000039010000}"/>
    <cellStyle name="20% - Accent2 6 4 3" xfId="1318" xr:uid="{00000000-0005-0000-0000-00003A010000}"/>
    <cellStyle name="20% - Accent2 6 4 4" xfId="1833" xr:uid="{00000000-0005-0000-0000-00003B010000}"/>
    <cellStyle name="20% - Accent2 6 4 5" xfId="2349" xr:uid="{00000000-0005-0000-0000-00003C010000}"/>
    <cellStyle name="20% - Accent2 6 5" xfId="704" xr:uid="{00000000-0005-0000-0000-00003D010000}"/>
    <cellStyle name="20% - Accent2 6 6" xfId="1218" xr:uid="{00000000-0005-0000-0000-00003E010000}"/>
    <cellStyle name="20% - Accent2 6 7" xfId="1733" xr:uid="{00000000-0005-0000-0000-00003F010000}"/>
    <cellStyle name="20% - Accent2 6 8" xfId="2249" xr:uid="{00000000-0005-0000-0000-000040010000}"/>
    <cellStyle name="20% - Accent2 7" xfId="121" xr:uid="{00000000-0005-0000-0000-000041010000}"/>
    <cellStyle name="20% - Accent2 7 2" xfId="334" xr:uid="{00000000-0005-0000-0000-000042010000}"/>
    <cellStyle name="20% - Accent2 7 2 2" xfId="554" xr:uid="{00000000-0005-0000-0000-000043010000}"/>
    <cellStyle name="20% - Accent2 7 2 2 2" xfId="1118" xr:uid="{00000000-0005-0000-0000-000044010000}"/>
    <cellStyle name="20% - Accent2 7 2 2 3" xfId="1633" xr:uid="{00000000-0005-0000-0000-000045010000}"/>
    <cellStyle name="20% - Accent2 7 2 2 4" xfId="2148" xr:uid="{00000000-0005-0000-0000-000046010000}"/>
    <cellStyle name="20% - Accent2 7 2 2 5" xfId="2664" xr:uid="{00000000-0005-0000-0000-000047010000}"/>
    <cellStyle name="20% - Accent2 7 2 3" xfId="902" xr:uid="{00000000-0005-0000-0000-000048010000}"/>
    <cellStyle name="20% - Accent2 7 2 4" xfId="1416" xr:uid="{00000000-0005-0000-0000-000049010000}"/>
    <cellStyle name="20% - Accent2 7 2 5" xfId="1931" xr:uid="{00000000-0005-0000-0000-00004A010000}"/>
    <cellStyle name="20% - Accent2 7 2 6" xfId="2447" xr:uid="{00000000-0005-0000-0000-00004B010000}"/>
    <cellStyle name="20% - Accent2 7 3" xfId="456" xr:uid="{00000000-0005-0000-0000-00004C010000}"/>
    <cellStyle name="20% - Accent2 7 3 2" xfId="1020" xr:uid="{00000000-0005-0000-0000-00004D010000}"/>
    <cellStyle name="20% - Accent2 7 3 3" xfId="1535" xr:uid="{00000000-0005-0000-0000-00004E010000}"/>
    <cellStyle name="20% - Accent2 7 3 4" xfId="2050" xr:uid="{00000000-0005-0000-0000-00004F010000}"/>
    <cellStyle name="20% - Accent2 7 3 5" xfId="2566" xr:uid="{00000000-0005-0000-0000-000050010000}"/>
    <cellStyle name="20% - Accent2 7 4" xfId="244" xr:uid="{00000000-0005-0000-0000-000051010000}"/>
    <cellStyle name="20% - Accent2 7 4 2" xfId="818" xr:uid="{00000000-0005-0000-0000-000052010000}"/>
    <cellStyle name="20% - Accent2 7 4 3" xfId="1332" xr:uid="{00000000-0005-0000-0000-000053010000}"/>
    <cellStyle name="20% - Accent2 7 4 4" xfId="1847" xr:uid="{00000000-0005-0000-0000-000054010000}"/>
    <cellStyle name="20% - Accent2 7 4 5" xfId="2363" xr:uid="{00000000-0005-0000-0000-000055010000}"/>
    <cellStyle name="20% - Accent2 7 5" xfId="718" xr:uid="{00000000-0005-0000-0000-000056010000}"/>
    <cellStyle name="20% - Accent2 7 6" xfId="1232" xr:uid="{00000000-0005-0000-0000-000057010000}"/>
    <cellStyle name="20% - Accent2 7 7" xfId="1747" xr:uid="{00000000-0005-0000-0000-000058010000}"/>
    <cellStyle name="20% - Accent2 7 8" xfId="2263" xr:uid="{00000000-0005-0000-0000-000059010000}"/>
    <cellStyle name="20% - Accent2 8" xfId="138" xr:uid="{00000000-0005-0000-0000-00005A010000}"/>
    <cellStyle name="20% - Accent2 8 2" xfId="471" xr:uid="{00000000-0005-0000-0000-00005B010000}"/>
    <cellStyle name="20% - Accent2 8 2 2" xfId="1035" xr:uid="{00000000-0005-0000-0000-00005C010000}"/>
    <cellStyle name="20% - Accent2 8 2 3" xfId="1550" xr:uid="{00000000-0005-0000-0000-00005D010000}"/>
    <cellStyle name="20% - Accent2 8 2 4" xfId="2065" xr:uid="{00000000-0005-0000-0000-00005E010000}"/>
    <cellStyle name="20% - Accent2 8 2 5" xfId="2581" xr:uid="{00000000-0005-0000-0000-00005F010000}"/>
    <cellStyle name="20% - Accent2 8 3" xfId="732" xr:uid="{00000000-0005-0000-0000-000060010000}"/>
    <cellStyle name="20% - Accent2 8 4" xfId="1246" xr:uid="{00000000-0005-0000-0000-000061010000}"/>
    <cellStyle name="20% - Accent2 8 5" xfId="1761" xr:uid="{00000000-0005-0000-0000-000062010000}"/>
    <cellStyle name="20% - Accent2 8 6" xfId="2277" xr:uid="{00000000-0005-0000-0000-000063010000}"/>
    <cellStyle name="20% - Accent2 9" xfId="348" xr:uid="{00000000-0005-0000-0000-000064010000}"/>
    <cellStyle name="20% - Accent2 9 2" xfId="568" xr:uid="{00000000-0005-0000-0000-000065010000}"/>
    <cellStyle name="20% - Accent2 9 2 2" xfId="1131" xr:uid="{00000000-0005-0000-0000-000066010000}"/>
    <cellStyle name="20% - Accent2 9 2 3" xfId="1647" xr:uid="{00000000-0005-0000-0000-000067010000}"/>
    <cellStyle name="20% - Accent2 9 2 4" xfId="2162" xr:uid="{00000000-0005-0000-0000-000068010000}"/>
    <cellStyle name="20% - Accent2 9 2 5" xfId="2678" xr:uid="{00000000-0005-0000-0000-000069010000}"/>
    <cellStyle name="20% - Accent2 9 3" xfId="915" xr:uid="{00000000-0005-0000-0000-00006A010000}"/>
    <cellStyle name="20% - Accent2 9 4" xfId="1430" xr:uid="{00000000-0005-0000-0000-00006B010000}"/>
    <cellStyle name="20% - Accent2 9 5" xfId="1945" xr:uid="{00000000-0005-0000-0000-00006C010000}"/>
    <cellStyle name="20% - Accent2 9 6" xfId="2461" xr:uid="{00000000-0005-0000-0000-00006D010000}"/>
    <cellStyle name="20% - Accent3" xfId="30" builtinId="38" customBuiltin="1"/>
    <cellStyle name="20% - Accent3 10" xfId="377" xr:uid="{00000000-0005-0000-0000-00006F010000}"/>
    <cellStyle name="20% - Accent3 10 2" xfId="944" xr:uid="{00000000-0005-0000-0000-000070010000}"/>
    <cellStyle name="20% - Accent3 10 3" xfId="1459" xr:uid="{00000000-0005-0000-0000-000071010000}"/>
    <cellStyle name="20% - Accent3 10 4" xfId="1974" xr:uid="{00000000-0005-0000-0000-000072010000}"/>
    <cellStyle name="20% - Accent3 10 5" xfId="2490" xr:uid="{00000000-0005-0000-0000-000073010000}"/>
    <cellStyle name="20% - Accent3 11" xfId="261" xr:uid="{00000000-0005-0000-0000-000074010000}"/>
    <cellStyle name="20% - Accent3 12" xfId="600" xr:uid="{00000000-0005-0000-0000-000075010000}"/>
    <cellStyle name="20% - Accent3 13" xfId="616" xr:uid="{00000000-0005-0000-0000-000076010000}"/>
    <cellStyle name="20% - Accent3 14" xfId="633" xr:uid="{00000000-0005-0000-0000-000077010000}"/>
    <cellStyle name="20% - Accent3 15" xfId="1148" xr:uid="{00000000-0005-0000-0000-000078010000}"/>
    <cellStyle name="20% - Accent3 16" xfId="1663" xr:uid="{00000000-0005-0000-0000-000079010000}"/>
    <cellStyle name="20% - Accent3 17" xfId="2179" xr:uid="{00000000-0005-0000-0000-00007A010000}"/>
    <cellStyle name="20% - Accent3 2" xfId="53" xr:uid="{00000000-0005-0000-0000-00007B010000}"/>
    <cellStyle name="20% - Accent3 2 2" xfId="266" xr:uid="{00000000-0005-0000-0000-00007C010000}"/>
    <cellStyle name="20% - Accent3 2 2 2" xfId="486" xr:uid="{00000000-0005-0000-0000-00007D010000}"/>
    <cellStyle name="20% - Accent3 2 2 2 2" xfId="1050" xr:uid="{00000000-0005-0000-0000-00007E010000}"/>
    <cellStyle name="20% - Accent3 2 2 2 3" xfId="1565" xr:uid="{00000000-0005-0000-0000-00007F010000}"/>
    <cellStyle name="20% - Accent3 2 2 2 4" xfId="2080" xr:uid="{00000000-0005-0000-0000-000080010000}"/>
    <cellStyle name="20% - Accent3 2 2 2 5" xfId="2596" xr:uid="{00000000-0005-0000-0000-000081010000}"/>
    <cellStyle name="20% - Accent3 2 2 3" xfId="834" xr:uid="{00000000-0005-0000-0000-000082010000}"/>
    <cellStyle name="20% - Accent3 2 2 4" xfId="1348" xr:uid="{00000000-0005-0000-0000-000083010000}"/>
    <cellStyle name="20% - Accent3 2 2 5" xfId="1863" xr:uid="{00000000-0005-0000-0000-000084010000}"/>
    <cellStyle name="20% - Accent3 2 2 6" xfId="2379" xr:uid="{00000000-0005-0000-0000-000085010000}"/>
    <cellStyle name="20% - Accent3 2 3" xfId="380" xr:uid="{00000000-0005-0000-0000-000086010000}"/>
    <cellStyle name="20% - Accent3 2 3 2" xfId="947" xr:uid="{00000000-0005-0000-0000-000087010000}"/>
    <cellStyle name="20% - Accent3 2 3 3" xfId="1462" xr:uid="{00000000-0005-0000-0000-000088010000}"/>
    <cellStyle name="20% - Accent3 2 3 4" xfId="1977" xr:uid="{00000000-0005-0000-0000-000089010000}"/>
    <cellStyle name="20% - Accent3 2 3 5" xfId="2493" xr:uid="{00000000-0005-0000-0000-00008A010000}"/>
    <cellStyle name="20% - Accent3 2 4" xfId="176" xr:uid="{00000000-0005-0000-0000-00008B010000}"/>
    <cellStyle name="20% - Accent3 2 4 2" xfId="750" xr:uid="{00000000-0005-0000-0000-00008C010000}"/>
    <cellStyle name="20% - Accent3 2 4 3" xfId="1264" xr:uid="{00000000-0005-0000-0000-00008D010000}"/>
    <cellStyle name="20% - Accent3 2 4 4" xfId="1779" xr:uid="{00000000-0005-0000-0000-00008E010000}"/>
    <cellStyle name="20% - Accent3 2 4 5" xfId="2295" xr:uid="{00000000-0005-0000-0000-00008F010000}"/>
    <cellStyle name="20% - Accent3 2 5" xfId="650" xr:uid="{00000000-0005-0000-0000-000090010000}"/>
    <cellStyle name="20% - Accent3 2 6" xfId="1164" xr:uid="{00000000-0005-0000-0000-000091010000}"/>
    <cellStyle name="20% - Accent3 2 7" xfId="1679" xr:uid="{00000000-0005-0000-0000-000092010000}"/>
    <cellStyle name="20% - Accent3 2 8" xfId="2195" xr:uid="{00000000-0005-0000-0000-000093010000}"/>
    <cellStyle name="20% - Accent3 3" xfId="67" xr:uid="{00000000-0005-0000-0000-000094010000}"/>
    <cellStyle name="20% - Accent3 3 2" xfId="280" xr:uid="{00000000-0005-0000-0000-000095010000}"/>
    <cellStyle name="20% - Accent3 3 2 2" xfId="500" xr:uid="{00000000-0005-0000-0000-000096010000}"/>
    <cellStyle name="20% - Accent3 3 2 2 2" xfId="1064" xr:uid="{00000000-0005-0000-0000-000097010000}"/>
    <cellStyle name="20% - Accent3 3 2 2 3" xfId="1579" xr:uid="{00000000-0005-0000-0000-000098010000}"/>
    <cellStyle name="20% - Accent3 3 2 2 4" xfId="2094" xr:uid="{00000000-0005-0000-0000-000099010000}"/>
    <cellStyle name="20% - Accent3 3 2 2 5" xfId="2610" xr:uid="{00000000-0005-0000-0000-00009A010000}"/>
    <cellStyle name="20% - Accent3 3 2 3" xfId="848" xr:uid="{00000000-0005-0000-0000-00009B010000}"/>
    <cellStyle name="20% - Accent3 3 2 4" xfId="1362" xr:uid="{00000000-0005-0000-0000-00009C010000}"/>
    <cellStyle name="20% - Accent3 3 2 5" xfId="1877" xr:uid="{00000000-0005-0000-0000-00009D010000}"/>
    <cellStyle name="20% - Accent3 3 2 6" xfId="2393" xr:uid="{00000000-0005-0000-0000-00009E010000}"/>
    <cellStyle name="20% - Accent3 3 3" xfId="383" xr:uid="{00000000-0005-0000-0000-00009F010000}"/>
    <cellStyle name="20% - Accent3 3 3 2" xfId="950" xr:uid="{00000000-0005-0000-0000-0000A0010000}"/>
    <cellStyle name="20% - Accent3 3 3 3" xfId="1465" xr:uid="{00000000-0005-0000-0000-0000A1010000}"/>
    <cellStyle name="20% - Accent3 3 3 4" xfId="1980" xr:uid="{00000000-0005-0000-0000-0000A2010000}"/>
    <cellStyle name="20% - Accent3 3 3 5" xfId="2496" xr:uid="{00000000-0005-0000-0000-0000A3010000}"/>
    <cellStyle name="20% - Accent3 3 4" xfId="190" xr:uid="{00000000-0005-0000-0000-0000A4010000}"/>
    <cellStyle name="20% - Accent3 3 4 2" xfId="764" xr:uid="{00000000-0005-0000-0000-0000A5010000}"/>
    <cellStyle name="20% - Accent3 3 4 3" xfId="1278" xr:uid="{00000000-0005-0000-0000-0000A6010000}"/>
    <cellStyle name="20% - Accent3 3 4 4" xfId="1793" xr:uid="{00000000-0005-0000-0000-0000A7010000}"/>
    <cellStyle name="20% - Accent3 3 4 5" xfId="2309" xr:uid="{00000000-0005-0000-0000-0000A8010000}"/>
    <cellStyle name="20% - Accent3 3 5" xfId="664" xr:uid="{00000000-0005-0000-0000-0000A9010000}"/>
    <cellStyle name="20% - Accent3 3 6" xfId="1178" xr:uid="{00000000-0005-0000-0000-0000AA010000}"/>
    <cellStyle name="20% - Accent3 3 7" xfId="1693" xr:uid="{00000000-0005-0000-0000-0000AB010000}"/>
    <cellStyle name="20% - Accent3 3 8" xfId="2209" xr:uid="{00000000-0005-0000-0000-0000AC010000}"/>
    <cellStyle name="20% - Accent3 4" xfId="81" xr:uid="{00000000-0005-0000-0000-0000AD010000}"/>
    <cellStyle name="20% - Accent3 4 2" xfId="294" xr:uid="{00000000-0005-0000-0000-0000AE010000}"/>
    <cellStyle name="20% - Accent3 4 2 2" xfId="514" xr:uid="{00000000-0005-0000-0000-0000AF010000}"/>
    <cellStyle name="20% - Accent3 4 2 2 2" xfId="1078" xr:uid="{00000000-0005-0000-0000-0000B0010000}"/>
    <cellStyle name="20% - Accent3 4 2 2 3" xfId="1593" xr:uid="{00000000-0005-0000-0000-0000B1010000}"/>
    <cellStyle name="20% - Accent3 4 2 2 4" xfId="2108" xr:uid="{00000000-0005-0000-0000-0000B2010000}"/>
    <cellStyle name="20% - Accent3 4 2 2 5" xfId="2624" xr:uid="{00000000-0005-0000-0000-0000B3010000}"/>
    <cellStyle name="20% - Accent3 4 2 3" xfId="862" xr:uid="{00000000-0005-0000-0000-0000B4010000}"/>
    <cellStyle name="20% - Accent3 4 2 4" xfId="1376" xr:uid="{00000000-0005-0000-0000-0000B5010000}"/>
    <cellStyle name="20% - Accent3 4 2 5" xfId="1891" xr:uid="{00000000-0005-0000-0000-0000B6010000}"/>
    <cellStyle name="20% - Accent3 4 2 6" xfId="2407" xr:uid="{00000000-0005-0000-0000-0000B7010000}"/>
    <cellStyle name="20% - Accent3 4 3" xfId="416" xr:uid="{00000000-0005-0000-0000-0000B8010000}"/>
    <cellStyle name="20% - Accent3 4 3 2" xfId="980" xr:uid="{00000000-0005-0000-0000-0000B9010000}"/>
    <cellStyle name="20% - Accent3 4 3 3" xfId="1495" xr:uid="{00000000-0005-0000-0000-0000BA010000}"/>
    <cellStyle name="20% - Accent3 4 3 4" xfId="2010" xr:uid="{00000000-0005-0000-0000-0000BB010000}"/>
    <cellStyle name="20% - Accent3 4 3 5" xfId="2526" xr:uid="{00000000-0005-0000-0000-0000BC010000}"/>
    <cellStyle name="20% - Accent3 4 4" xfId="204" xr:uid="{00000000-0005-0000-0000-0000BD010000}"/>
    <cellStyle name="20% - Accent3 4 4 2" xfId="778" xr:uid="{00000000-0005-0000-0000-0000BE010000}"/>
    <cellStyle name="20% - Accent3 4 4 3" xfId="1292" xr:uid="{00000000-0005-0000-0000-0000BF010000}"/>
    <cellStyle name="20% - Accent3 4 4 4" xfId="1807" xr:uid="{00000000-0005-0000-0000-0000C0010000}"/>
    <cellStyle name="20% - Accent3 4 4 5" xfId="2323" xr:uid="{00000000-0005-0000-0000-0000C1010000}"/>
    <cellStyle name="20% - Accent3 4 5" xfId="678" xr:uid="{00000000-0005-0000-0000-0000C2010000}"/>
    <cellStyle name="20% - Accent3 4 6" xfId="1192" xr:uid="{00000000-0005-0000-0000-0000C3010000}"/>
    <cellStyle name="20% - Accent3 4 7" xfId="1707" xr:uid="{00000000-0005-0000-0000-0000C4010000}"/>
    <cellStyle name="20% - Accent3 4 8" xfId="2223" xr:uid="{00000000-0005-0000-0000-0000C5010000}"/>
    <cellStyle name="20% - Accent3 5" xfId="95" xr:uid="{00000000-0005-0000-0000-0000C6010000}"/>
    <cellStyle name="20% - Accent3 5 2" xfId="308" xr:uid="{00000000-0005-0000-0000-0000C7010000}"/>
    <cellStyle name="20% - Accent3 5 2 2" xfId="528" xr:uid="{00000000-0005-0000-0000-0000C8010000}"/>
    <cellStyle name="20% - Accent3 5 2 2 2" xfId="1092" xr:uid="{00000000-0005-0000-0000-0000C9010000}"/>
    <cellStyle name="20% - Accent3 5 2 2 3" xfId="1607" xr:uid="{00000000-0005-0000-0000-0000CA010000}"/>
    <cellStyle name="20% - Accent3 5 2 2 4" xfId="2122" xr:uid="{00000000-0005-0000-0000-0000CB010000}"/>
    <cellStyle name="20% - Accent3 5 2 2 5" xfId="2638" xr:uid="{00000000-0005-0000-0000-0000CC010000}"/>
    <cellStyle name="20% - Accent3 5 2 3" xfId="876" xr:uid="{00000000-0005-0000-0000-0000CD010000}"/>
    <cellStyle name="20% - Accent3 5 2 4" xfId="1390" xr:uid="{00000000-0005-0000-0000-0000CE010000}"/>
    <cellStyle name="20% - Accent3 5 2 5" xfId="1905" xr:uid="{00000000-0005-0000-0000-0000CF010000}"/>
    <cellStyle name="20% - Accent3 5 2 6" xfId="2421" xr:uid="{00000000-0005-0000-0000-0000D0010000}"/>
    <cellStyle name="20% - Accent3 5 3" xfId="430" xr:uid="{00000000-0005-0000-0000-0000D1010000}"/>
    <cellStyle name="20% - Accent3 5 3 2" xfId="994" xr:uid="{00000000-0005-0000-0000-0000D2010000}"/>
    <cellStyle name="20% - Accent3 5 3 3" xfId="1509" xr:uid="{00000000-0005-0000-0000-0000D3010000}"/>
    <cellStyle name="20% - Accent3 5 3 4" xfId="2024" xr:uid="{00000000-0005-0000-0000-0000D4010000}"/>
    <cellStyle name="20% - Accent3 5 3 5" xfId="2540" xr:uid="{00000000-0005-0000-0000-0000D5010000}"/>
    <cellStyle name="20% - Accent3 5 4" xfId="218" xr:uid="{00000000-0005-0000-0000-0000D6010000}"/>
    <cellStyle name="20% - Accent3 5 4 2" xfId="792" xr:uid="{00000000-0005-0000-0000-0000D7010000}"/>
    <cellStyle name="20% - Accent3 5 4 3" xfId="1306" xr:uid="{00000000-0005-0000-0000-0000D8010000}"/>
    <cellStyle name="20% - Accent3 5 4 4" xfId="1821" xr:uid="{00000000-0005-0000-0000-0000D9010000}"/>
    <cellStyle name="20% - Accent3 5 4 5" xfId="2337" xr:uid="{00000000-0005-0000-0000-0000DA010000}"/>
    <cellStyle name="20% - Accent3 5 5" xfId="692" xr:uid="{00000000-0005-0000-0000-0000DB010000}"/>
    <cellStyle name="20% - Accent3 5 6" xfId="1206" xr:uid="{00000000-0005-0000-0000-0000DC010000}"/>
    <cellStyle name="20% - Accent3 5 7" xfId="1721" xr:uid="{00000000-0005-0000-0000-0000DD010000}"/>
    <cellStyle name="20% - Accent3 5 8" xfId="2237" xr:uid="{00000000-0005-0000-0000-0000DE010000}"/>
    <cellStyle name="20% - Accent3 6" xfId="109" xr:uid="{00000000-0005-0000-0000-0000DF010000}"/>
    <cellStyle name="20% - Accent3 6 2" xfId="322" xr:uid="{00000000-0005-0000-0000-0000E0010000}"/>
    <cellStyle name="20% - Accent3 6 2 2" xfId="542" xr:uid="{00000000-0005-0000-0000-0000E1010000}"/>
    <cellStyle name="20% - Accent3 6 2 2 2" xfId="1106" xr:uid="{00000000-0005-0000-0000-0000E2010000}"/>
    <cellStyle name="20% - Accent3 6 2 2 3" xfId="1621" xr:uid="{00000000-0005-0000-0000-0000E3010000}"/>
    <cellStyle name="20% - Accent3 6 2 2 4" xfId="2136" xr:uid="{00000000-0005-0000-0000-0000E4010000}"/>
    <cellStyle name="20% - Accent3 6 2 2 5" xfId="2652" xr:uid="{00000000-0005-0000-0000-0000E5010000}"/>
    <cellStyle name="20% - Accent3 6 2 3" xfId="890" xr:uid="{00000000-0005-0000-0000-0000E6010000}"/>
    <cellStyle name="20% - Accent3 6 2 4" xfId="1404" xr:uid="{00000000-0005-0000-0000-0000E7010000}"/>
    <cellStyle name="20% - Accent3 6 2 5" xfId="1919" xr:uid="{00000000-0005-0000-0000-0000E8010000}"/>
    <cellStyle name="20% - Accent3 6 2 6" xfId="2435" xr:uid="{00000000-0005-0000-0000-0000E9010000}"/>
    <cellStyle name="20% - Accent3 6 3" xfId="444" xr:uid="{00000000-0005-0000-0000-0000EA010000}"/>
    <cellStyle name="20% - Accent3 6 3 2" xfId="1008" xr:uid="{00000000-0005-0000-0000-0000EB010000}"/>
    <cellStyle name="20% - Accent3 6 3 3" xfId="1523" xr:uid="{00000000-0005-0000-0000-0000EC010000}"/>
    <cellStyle name="20% - Accent3 6 3 4" xfId="2038" xr:uid="{00000000-0005-0000-0000-0000ED010000}"/>
    <cellStyle name="20% - Accent3 6 3 5" xfId="2554" xr:uid="{00000000-0005-0000-0000-0000EE010000}"/>
    <cellStyle name="20% - Accent3 6 4" xfId="232" xr:uid="{00000000-0005-0000-0000-0000EF010000}"/>
    <cellStyle name="20% - Accent3 6 4 2" xfId="806" xr:uid="{00000000-0005-0000-0000-0000F0010000}"/>
    <cellStyle name="20% - Accent3 6 4 3" xfId="1320" xr:uid="{00000000-0005-0000-0000-0000F1010000}"/>
    <cellStyle name="20% - Accent3 6 4 4" xfId="1835" xr:uid="{00000000-0005-0000-0000-0000F2010000}"/>
    <cellStyle name="20% - Accent3 6 4 5" xfId="2351" xr:uid="{00000000-0005-0000-0000-0000F3010000}"/>
    <cellStyle name="20% - Accent3 6 5" xfId="706" xr:uid="{00000000-0005-0000-0000-0000F4010000}"/>
    <cellStyle name="20% - Accent3 6 6" xfId="1220" xr:uid="{00000000-0005-0000-0000-0000F5010000}"/>
    <cellStyle name="20% - Accent3 6 7" xfId="1735" xr:uid="{00000000-0005-0000-0000-0000F6010000}"/>
    <cellStyle name="20% - Accent3 6 8" xfId="2251" xr:uid="{00000000-0005-0000-0000-0000F7010000}"/>
    <cellStyle name="20% - Accent3 7" xfId="123" xr:uid="{00000000-0005-0000-0000-0000F8010000}"/>
    <cellStyle name="20% - Accent3 7 2" xfId="336" xr:uid="{00000000-0005-0000-0000-0000F9010000}"/>
    <cellStyle name="20% - Accent3 7 2 2" xfId="556" xr:uid="{00000000-0005-0000-0000-0000FA010000}"/>
    <cellStyle name="20% - Accent3 7 2 2 2" xfId="1120" xr:uid="{00000000-0005-0000-0000-0000FB010000}"/>
    <cellStyle name="20% - Accent3 7 2 2 3" xfId="1635" xr:uid="{00000000-0005-0000-0000-0000FC010000}"/>
    <cellStyle name="20% - Accent3 7 2 2 4" xfId="2150" xr:uid="{00000000-0005-0000-0000-0000FD010000}"/>
    <cellStyle name="20% - Accent3 7 2 2 5" xfId="2666" xr:uid="{00000000-0005-0000-0000-0000FE010000}"/>
    <cellStyle name="20% - Accent3 7 2 3" xfId="904" xr:uid="{00000000-0005-0000-0000-0000FF010000}"/>
    <cellStyle name="20% - Accent3 7 2 4" xfId="1418" xr:uid="{00000000-0005-0000-0000-000000020000}"/>
    <cellStyle name="20% - Accent3 7 2 5" xfId="1933" xr:uid="{00000000-0005-0000-0000-000001020000}"/>
    <cellStyle name="20% - Accent3 7 2 6" xfId="2449" xr:uid="{00000000-0005-0000-0000-000002020000}"/>
    <cellStyle name="20% - Accent3 7 3" xfId="458" xr:uid="{00000000-0005-0000-0000-000003020000}"/>
    <cellStyle name="20% - Accent3 7 3 2" xfId="1022" xr:uid="{00000000-0005-0000-0000-000004020000}"/>
    <cellStyle name="20% - Accent3 7 3 3" xfId="1537" xr:uid="{00000000-0005-0000-0000-000005020000}"/>
    <cellStyle name="20% - Accent3 7 3 4" xfId="2052" xr:uid="{00000000-0005-0000-0000-000006020000}"/>
    <cellStyle name="20% - Accent3 7 3 5" xfId="2568" xr:uid="{00000000-0005-0000-0000-000007020000}"/>
    <cellStyle name="20% - Accent3 7 4" xfId="246" xr:uid="{00000000-0005-0000-0000-000008020000}"/>
    <cellStyle name="20% - Accent3 7 4 2" xfId="820" xr:uid="{00000000-0005-0000-0000-000009020000}"/>
    <cellStyle name="20% - Accent3 7 4 3" xfId="1334" xr:uid="{00000000-0005-0000-0000-00000A020000}"/>
    <cellStyle name="20% - Accent3 7 4 4" xfId="1849" xr:uid="{00000000-0005-0000-0000-00000B020000}"/>
    <cellStyle name="20% - Accent3 7 4 5" xfId="2365" xr:uid="{00000000-0005-0000-0000-00000C020000}"/>
    <cellStyle name="20% - Accent3 7 5" xfId="720" xr:uid="{00000000-0005-0000-0000-00000D020000}"/>
    <cellStyle name="20% - Accent3 7 6" xfId="1234" xr:uid="{00000000-0005-0000-0000-00000E020000}"/>
    <cellStyle name="20% - Accent3 7 7" xfId="1749" xr:uid="{00000000-0005-0000-0000-00000F020000}"/>
    <cellStyle name="20% - Accent3 7 8" xfId="2265" xr:uid="{00000000-0005-0000-0000-000010020000}"/>
    <cellStyle name="20% - Accent3 8" xfId="140" xr:uid="{00000000-0005-0000-0000-000011020000}"/>
    <cellStyle name="20% - Accent3 8 2" xfId="473" xr:uid="{00000000-0005-0000-0000-000012020000}"/>
    <cellStyle name="20% - Accent3 8 2 2" xfId="1037" xr:uid="{00000000-0005-0000-0000-000013020000}"/>
    <cellStyle name="20% - Accent3 8 2 3" xfId="1552" xr:uid="{00000000-0005-0000-0000-000014020000}"/>
    <cellStyle name="20% - Accent3 8 2 4" xfId="2067" xr:uid="{00000000-0005-0000-0000-000015020000}"/>
    <cellStyle name="20% - Accent3 8 2 5" xfId="2583" xr:uid="{00000000-0005-0000-0000-000016020000}"/>
    <cellStyle name="20% - Accent3 8 3" xfId="734" xr:uid="{00000000-0005-0000-0000-000017020000}"/>
    <cellStyle name="20% - Accent3 8 4" xfId="1248" xr:uid="{00000000-0005-0000-0000-000018020000}"/>
    <cellStyle name="20% - Accent3 8 5" xfId="1763" xr:uid="{00000000-0005-0000-0000-000019020000}"/>
    <cellStyle name="20% - Accent3 8 6" xfId="2279" xr:uid="{00000000-0005-0000-0000-00001A020000}"/>
    <cellStyle name="20% - Accent3 9" xfId="350" xr:uid="{00000000-0005-0000-0000-00001B020000}"/>
    <cellStyle name="20% - Accent3 9 2" xfId="570" xr:uid="{00000000-0005-0000-0000-00001C020000}"/>
    <cellStyle name="20% - Accent3 9 2 2" xfId="1133" xr:uid="{00000000-0005-0000-0000-00001D020000}"/>
    <cellStyle name="20% - Accent3 9 2 3" xfId="1649" xr:uid="{00000000-0005-0000-0000-00001E020000}"/>
    <cellStyle name="20% - Accent3 9 2 4" xfId="2164" xr:uid="{00000000-0005-0000-0000-00001F020000}"/>
    <cellStyle name="20% - Accent3 9 2 5" xfId="2680" xr:uid="{00000000-0005-0000-0000-000020020000}"/>
    <cellStyle name="20% - Accent3 9 3" xfId="917" xr:uid="{00000000-0005-0000-0000-000021020000}"/>
    <cellStyle name="20% - Accent3 9 4" xfId="1432" xr:uid="{00000000-0005-0000-0000-000022020000}"/>
    <cellStyle name="20% - Accent3 9 5" xfId="1947" xr:uid="{00000000-0005-0000-0000-000023020000}"/>
    <cellStyle name="20% - Accent3 9 6" xfId="2463" xr:uid="{00000000-0005-0000-0000-000024020000}"/>
    <cellStyle name="20% - Accent4" xfId="34" builtinId="42" customBuiltin="1"/>
    <cellStyle name="20% - Accent4 10" xfId="381" xr:uid="{00000000-0005-0000-0000-000026020000}"/>
    <cellStyle name="20% - Accent4 10 2" xfId="948" xr:uid="{00000000-0005-0000-0000-000027020000}"/>
    <cellStyle name="20% - Accent4 10 3" xfId="1463" xr:uid="{00000000-0005-0000-0000-000028020000}"/>
    <cellStyle name="20% - Accent4 10 4" xfId="1978" xr:uid="{00000000-0005-0000-0000-000029020000}"/>
    <cellStyle name="20% - Accent4 10 5" xfId="2494" xr:uid="{00000000-0005-0000-0000-00002A020000}"/>
    <cellStyle name="20% - Accent4 11" xfId="151" xr:uid="{00000000-0005-0000-0000-00002B020000}"/>
    <cellStyle name="20% - Accent4 12" xfId="602" xr:uid="{00000000-0005-0000-0000-00002C020000}"/>
    <cellStyle name="20% - Accent4 13" xfId="618" xr:uid="{00000000-0005-0000-0000-00002D020000}"/>
    <cellStyle name="20% - Accent4 14" xfId="635" xr:uid="{00000000-0005-0000-0000-00002E020000}"/>
    <cellStyle name="20% - Accent4 15" xfId="1150" xr:uid="{00000000-0005-0000-0000-00002F020000}"/>
    <cellStyle name="20% - Accent4 16" xfId="1665" xr:uid="{00000000-0005-0000-0000-000030020000}"/>
    <cellStyle name="20% - Accent4 17" xfId="2181" xr:uid="{00000000-0005-0000-0000-000031020000}"/>
    <cellStyle name="20% - Accent4 2" xfId="55" xr:uid="{00000000-0005-0000-0000-000032020000}"/>
    <cellStyle name="20% - Accent4 2 2" xfId="268" xr:uid="{00000000-0005-0000-0000-000033020000}"/>
    <cellStyle name="20% - Accent4 2 2 2" xfId="488" xr:uid="{00000000-0005-0000-0000-000034020000}"/>
    <cellStyle name="20% - Accent4 2 2 2 2" xfId="1052" xr:uid="{00000000-0005-0000-0000-000035020000}"/>
    <cellStyle name="20% - Accent4 2 2 2 3" xfId="1567" xr:uid="{00000000-0005-0000-0000-000036020000}"/>
    <cellStyle name="20% - Accent4 2 2 2 4" xfId="2082" xr:uid="{00000000-0005-0000-0000-000037020000}"/>
    <cellStyle name="20% - Accent4 2 2 2 5" xfId="2598" xr:uid="{00000000-0005-0000-0000-000038020000}"/>
    <cellStyle name="20% - Accent4 2 2 3" xfId="836" xr:uid="{00000000-0005-0000-0000-000039020000}"/>
    <cellStyle name="20% - Accent4 2 2 4" xfId="1350" xr:uid="{00000000-0005-0000-0000-00003A020000}"/>
    <cellStyle name="20% - Accent4 2 2 5" xfId="1865" xr:uid="{00000000-0005-0000-0000-00003B020000}"/>
    <cellStyle name="20% - Accent4 2 2 6" xfId="2381" xr:uid="{00000000-0005-0000-0000-00003C020000}"/>
    <cellStyle name="20% - Accent4 2 3" xfId="398" xr:uid="{00000000-0005-0000-0000-00003D020000}"/>
    <cellStyle name="20% - Accent4 2 3 2" xfId="965" xr:uid="{00000000-0005-0000-0000-00003E020000}"/>
    <cellStyle name="20% - Accent4 2 3 3" xfId="1480" xr:uid="{00000000-0005-0000-0000-00003F020000}"/>
    <cellStyle name="20% - Accent4 2 3 4" xfId="1995" xr:uid="{00000000-0005-0000-0000-000040020000}"/>
    <cellStyle name="20% - Accent4 2 3 5" xfId="2511" xr:uid="{00000000-0005-0000-0000-000041020000}"/>
    <cellStyle name="20% - Accent4 2 4" xfId="178" xr:uid="{00000000-0005-0000-0000-000042020000}"/>
    <cellStyle name="20% - Accent4 2 4 2" xfId="752" xr:uid="{00000000-0005-0000-0000-000043020000}"/>
    <cellStyle name="20% - Accent4 2 4 3" xfId="1266" xr:uid="{00000000-0005-0000-0000-000044020000}"/>
    <cellStyle name="20% - Accent4 2 4 4" xfId="1781" xr:uid="{00000000-0005-0000-0000-000045020000}"/>
    <cellStyle name="20% - Accent4 2 4 5" xfId="2297" xr:uid="{00000000-0005-0000-0000-000046020000}"/>
    <cellStyle name="20% - Accent4 2 5" xfId="652" xr:uid="{00000000-0005-0000-0000-000047020000}"/>
    <cellStyle name="20% - Accent4 2 6" xfId="1166" xr:uid="{00000000-0005-0000-0000-000048020000}"/>
    <cellStyle name="20% - Accent4 2 7" xfId="1681" xr:uid="{00000000-0005-0000-0000-000049020000}"/>
    <cellStyle name="20% - Accent4 2 8" xfId="2197" xr:uid="{00000000-0005-0000-0000-00004A020000}"/>
    <cellStyle name="20% - Accent4 3" xfId="69" xr:uid="{00000000-0005-0000-0000-00004B020000}"/>
    <cellStyle name="20% - Accent4 3 2" xfId="282" xr:uid="{00000000-0005-0000-0000-00004C020000}"/>
    <cellStyle name="20% - Accent4 3 2 2" xfId="502" xr:uid="{00000000-0005-0000-0000-00004D020000}"/>
    <cellStyle name="20% - Accent4 3 2 2 2" xfId="1066" xr:uid="{00000000-0005-0000-0000-00004E020000}"/>
    <cellStyle name="20% - Accent4 3 2 2 3" xfId="1581" xr:uid="{00000000-0005-0000-0000-00004F020000}"/>
    <cellStyle name="20% - Accent4 3 2 2 4" xfId="2096" xr:uid="{00000000-0005-0000-0000-000050020000}"/>
    <cellStyle name="20% - Accent4 3 2 2 5" xfId="2612" xr:uid="{00000000-0005-0000-0000-000051020000}"/>
    <cellStyle name="20% - Accent4 3 2 3" xfId="850" xr:uid="{00000000-0005-0000-0000-000052020000}"/>
    <cellStyle name="20% - Accent4 3 2 4" xfId="1364" xr:uid="{00000000-0005-0000-0000-000053020000}"/>
    <cellStyle name="20% - Accent4 3 2 5" xfId="1879" xr:uid="{00000000-0005-0000-0000-000054020000}"/>
    <cellStyle name="20% - Accent4 3 2 6" xfId="2395" xr:uid="{00000000-0005-0000-0000-000055020000}"/>
    <cellStyle name="20% - Accent4 3 3" xfId="361" xr:uid="{00000000-0005-0000-0000-000056020000}"/>
    <cellStyle name="20% - Accent4 3 3 2" xfId="928" xr:uid="{00000000-0005-0000-0000-000057020000}"/>
    <cellStyle name="20% - Accent4 3 3 3" xfId="1443" xr:uid="{00000000-0005-0000-0000-000058020000}"/>
    <cellStyle name="20% - Accent4 3 3 4" xfId="1958" xr:uid="{00000000-0005-0000-0000-000059020000}"/>
    <cellStyle name="20% - Accent4 3 3 5" xfId="2474" xr:uid="{00000000-0005-0000-0000-00005A020000}"/>
    <cellStyle name="20% - Accent4 3 4" xfId="192" xr:uid="{00000000-0005-0000-0000-00005B020000}"/>
    <cellStyle name="20% - Accent4 3 4 2" xfId="766" xr:uid="{00000000-0005-0000-0000-00005C020000}"/>
    <cellStyle name="20% - Accent4 3 4 3" xfId="1280" xr:uid="{00000000-0005-0000-0000-00005D020000}"/>
    <cellStyle name="20% - Accent4 3 4 4" xfId="1795" xr:uid="{00000000-0005-0000-0000-00005E020000}"/>
    <cellStyle name="20% - Accent4 3 4 5" xfId="2311" xr:uid="{00000000-0005-0000-0000-00005F020000}"/>
    <cellStyle name="20% - Accent4 3 5" xfId="666" xr:uid="{00000000-0005-0000-0000-000060020000}"/>
    <cellStyle name="20% - Accent4 3 6" xfId="1180" xr:uid="{00000000-0005-0000-0000-000061020000}"/>
    <cellStyle name="20% - Accent4 3 7" xfId="1695" xr:uid="{00000000-0005-0000-0000-000062020000}"/>
    <cellStyle name="20% - Accent4 3 8" xfId="2211" xr:uid="{00000000-0005-0000-0000-000063020000}"/>
    <cellStyle name="20% - Accent4 4" xfId="83" xr:uid="{00000000-0005-0000-0000-000064020000}"/>
    <cellStyle name="20% - Accent4 4 2" xfId="296" xr:uid="{00000000-0005-0000-0000-000065020000}"/>
    <cellStyle name="20% - Accent4 4 2 2" xfId="516" xr:uid="{00000000-0005-0000-0000-000066020000}"/>
    <cellStyle name="20% - Accent4 4 2 2 2" xfId="1080" xr:uid="{00000000-0005-0000-0000-000067020000}"/>
    <cellStyle name="20% - Accent4 4 2 2 3" xfId="1595" xr:uid="{00000000-0005-0000-0000-000068020000}"/>
    <cellStyle name="20% - Accent4 4 2 2 4" xfId="2110" xr:uid="{00000000-0005-0000-0000-000069020000}"/>
    <cellStyle name="20% - Accent4 4 2 2 5" xfId="2626" xr:uid="{00000000-0005-0000-0000-00006A020000}"/>
    <cellStyle name="20% - Accent4 4 2 3" xfId="864" xr:uid="{00000000-0005-0000-0000-00006B020000}"/>
    <cellStyle name="20% - Accent4 4 2 4" xfId="1378" xr:uid="{00000000-0005-0000-0000-00006C020000}"/>
    <cellStyle name="20% - Accent4 4 2 5" xfId="1893" xr:uid="{00000000-0005-0000-0000-00006D020000}"/>
    <cellStyle name="20% - Accent4 4 2 6" xfId="2409" xr:uid="{00000000-0005-0000-0000-00006E020000}"/>
    <cellStyle name="20% - Accent4 4 3" xfId="418" xr:uid="{00000000-0005-0000-0000-00006F020000}"/>
    <cellStyle name="20% - Accent4 4 3 2" xfId="982" xr:uid="{00000000-0005-0000-0000-000070020000}"/>
    <cellStyle name="20% - Accent4 4 3 3" xfId="1497" xr:uid="{00000000-0005-0000-0000-000071020000}"/>
    <cellStyle name="20% - Accent4 4 3 4" xfId="2012" xr:uid="{00000000-0005-0000-0000-000072020000}"/>
    <cellStyle name="20% - Accent4 4 3 5" xfId="2528" xr:uid="{00000000-0005-0000-0000-000073020000}"/>
    <cellStyle name="20% - Accent4 4 4" xfId="206" xr:uid="{00000000-0005-0000-0000-000074020000}"/>
    <cellStyle name="20% - Accent4 4 4 2" xfId="780" xr:uid="{00000000-0005-0000-0000-000075020000}"/>
    <cellStyle name="20% - Accent4 4 4 3" xfId="1294" xr:uid="{00000000-0005-0000-0000-000076020000}"/>
    <cellStyle name="20% - Accent4 4 4 4" xfId="1809" xr:uid="{00000000-0005-0000-0000-000077020000}"/>
    <cellStyle name="20% - Accent4 4 4 5" xfId="2325" xr:uid="{00000000-0005-0000-0000-000078020000}"/>
    <cellStyle name="20% - Accent4 4 5" xfId="680" xr:uid="{00000000-0005-0000-0000-000079020000}"/>
    <cellStyle name="20% - Accent4 4 6" xfId="1194" xr:uid="{00000000-0005-0000-0000-00007A020000}"/>
    <cellStyle name="20% - Accent4 4 7" xfId="1709" xr:uid="{00000000-0005-0000-0000-00007B020000}"/>
    <cellStyle name="20% - Accent4 4 8" xfId="2225" xr:uid="{00000000-0005-0000-0000-00007C020000}"/>
    <cellStyle name="20% - Accent4 5" xfId="97" xr:uid="{00000000-0005-0000-0000-00007D020000}"/>
    <cellStyle name="20% - Accent4 5 2" xfId="310" xr:uid="{00000000-0005-0000-0000-00007E020000}"/>
    <cellStyle name="20% - Accent4 5 2 2" xfId="530" xr:uid="{00000000-0005-0000-0000-00007F020000}"/>
    <cellStyle name="20% - Accent4 5 2 2 2" xfId="1094" xr:uid="{00000000-0005-0000-0000-000080020000}"/>
    <cellStyle name="20% - Accent4 5 2 2 3" xfId="1609" xr:uid="{00000000-0005-0000-0000-000081020000}"/>
    <cellStyle name="20% - Accent4 5 2 2 4" xfId="2124" xr:uid="{00000000-0005-0000-0000-000082020000}"/>
    <cellStyle name="20% - Accent4 5 2 2 5" xfId="2640" xr:uid="{00000000-0005-0000-0000-000083020000}"/>
    <cellStyle name="20% - Accent4 5 2 3" xfId="878" xr:uid="{00000000-0005-0000-0000-000084020000}"/>
    <cellStyle name="20% - Accent4 5 2 4" xfId="1392" xr:uid="{00000000-0005-0000-0000-000085020000}"/>
    <cellStyle name="20% - Accent4 5 2 5" xfId="1907" xr:uid="{00000000-0005-0000-0000-000086020000}"/>
    <cellStyle name="20% - Accent4 5 2 6" xfId="2423" xr:uid="{00000000-0005-0000-0000-000087020000}"/>
    <cellStyle name="20% - Accent4 5 3" xfId="432" xr:uid="{00000000-0005-0000-0000-000088020000}"/>
    <cellStyle name="20% - Accent4 5 3 2" xfId="996" xr:uid="{00000000-0005-0000-0000-000089020000}"/>
    <cellStyle name="20% - Accent4 5 3 3" xfId="1511" xr:uid="{00000000-0005-0000-0000-00008A020000}"/>
    <cellStyle name="20% - Accent4 5 3 4" xfId="2026" xr:uid="{00000000-0005-0000-0000-00008B020000}"/>
    <cellStyle name="20% - Accent4 5 3 5" xfId="2542" xr:uid="{00000000-0005-0000-0000-00008C020000}"/>
    <cellStyle name="20% - Accent4 5 4" xfId="220" xr:uid="{00000000-0005-0000-0000-00008D020000}"/>
    <cellStyle name="20% - Accent4 5 4 2" xfId="794" xr:uid="{00000000-0005-0000-0000-00008E020000}"/>
    <cellStyle name="20% - Accent4 5 4 3" xfId="1308" xr:uid="{00000000-0005-0000-0000-00008F020000}"/>
    <cellStyle name="20% - Accent4 5 4 4" xfId="1823" xr:uid="{00000000-0005-0000-0000-000090020000}"/>
    <cellStyle name="20% - Accent4 5 4 5" xfId="2339" xr:uid="{00000000-0005-0000-0000-000091020000}"/>
    <cellStyle name="20% - Accent4 5 5" xfId="694" xr:uid="{00000000-0005-0000-0000-000092020000}"/>
    <cellStyle name="20% - Accent4 5 6" xfId="1208" xr:uid="{00000000-0005-0000-0000-000093020000}"/>
    <cellStyle name="20% - Accent4 5 7" xfId="1723" xr:uid="{00000000-0005-0000-0000-000094020000}"/>
    <cellStyle name="20% - Accent4 5 8" xfId="2239" xr:uid="{00000000-0005-0000-0000-000095020000}"/>
    <cellStyle name="20% - Accent4 6" xfId="111" xr:uid="{00000000-0005-0000-0000-000096020000}"/>
    <cellStyle name="20% - Accent4 6 2" xfId="324" xr:uid="{00000000-0005-0000-0000-000097020000}"/>
    <cellStyle name="20% - Accent4 6 2 2" xfId="544" xr:uid="{00000000-0005-0000-0000-000098020000}"/>
    <cellStyle name="20% - Accent4 6 2 2 2" xfId="1108" xr:uid="{00000000-0005-0000-0000-000099020000}"/>
    <cellStyle name="20% - Accent4 6 2 2 3" xfId="1623" xr:uid="{00000000-0005-0000-0000-00009A020000}"/>
    <cellStyle name="20% - Accent4 6 2 2 4" xfId="2138" xr:uid="{00000000-0005-0000-0000-00009B020000}"/>
    <cellStyle name="20% - Accent4 6 2 2 5" xfId="2654" xr:uid="{00000000-0005-0000-0000-00009C020000}"/>
    <cellStyle name="20% - Accent4 6 2 3" xfId="892" xr:uid="{00000000-0005-0000-0000-00009D020000}"/>
    <cellStyle name="20% - Accent4 6 2 4" xfId="1406" xr:uid="{00000000-0005-0000-0000-00009E020000}"/>
    <cellStyle name="20% - Accent4 6 2 5" xfId="1921" xr:uid="{00000000-0005-0000-0000-00009F020000}"/>
    <cellStyle name="20% - Accent4 6 2 6" xfId="2437" xr:uid="{00000000-0005-0000-0000-0000A0020000}"/>
    <cellStyle name="20% - Accent4 6 3" xfId="446" xr:uid="{00000000-0005-0000-0000-0000A1020000}"/>
    <cellStyle name="20% - Accent4 6 3 2" xfId="1010" xr:uid="{00000000-0005-0000-0000-0000A2020000}"/>
    <cellStyle name="20% - Accent4 6 3 3" xfId="1525" xr:uid="{00000000-0005-0000-0000-0000A3020000}"/>
    <cellStyle name="20% - Accent4 6 3 4" xfId="2040" xr:uid="{00000000-0005-0000-0000-0000A4020000}"/>
    <cellStyle name="20% - Accent4 6 3 5" xfId="2556" xr:uid="{00000000-0005-0000-0000-0000A5020000}"/>
    <cellStyle name="20% - Accent4 6 4" xfId="234" xr:uid="{00000000-0005-0000-0000-0000A6020000}"/>
    <cellStyle name="20% - Accent4 6 4 2" xfId="808" xr:uid="{00000000-0005-0000-0000-0000A7020000}"/>
    <cellStyle name="20% - Accent4 6 4 3" xfId="1322" xr:uid="{00000000-0005-0000-0000-0000A8020000}"/>
    <cellStyle name="20% - Accent4 6 4 4" xfId="1837" xr:uid="{00000000-0005-0000-0000-0000A9020000}"/>
    <cellStyle name="20% - Accent4 6 4 5" xfId="2353" xr:uid="{00000000-0005-0000-0000-0000AA020000}"/>
    <cellStyle name="20% - Accent4 6 5" xfId="708" xr:uid="{00000000-0005-0000-0000-0000AB020000}"/>
    <cellStyle name="20% - Accent4 6 6" xfId="1222" xr:uid="{00000000-0005-0000-0000-0000AC020000}"/>
    <cellStyle name="20% - Accent4 6 7" xfId="1737" xr:uid="{00000000-0005-0000-0000-0000AD020000}"/>
    <cellStyle name="20% - Accent4 6 8" xfId="2253" xr:uid="{00000000-0005-0000-0000-0000AE020000}"/>
    <cellStyle name="20% - Accent4 7" xfId="125" xr:uid="{00000000-0005-0000-0000-0000AF020000}"/>
    <cellStyle name="20% - Accent4 7 2" xfId="338" xr:uid="{00000000-0005-0000-0000-0000B0020000}"/>
    <cellStyle name="20% - Accent4 7 2 2" xfId="558" xr:uid="{00000000-0005-0000-0000-0000B1020000}"/>
    <cellStyle name="20% - Accent4 7 2 2 2" xfId="1122" xr:uid="{00000000-0005-0000-0000-0000B2020000}"/>
    <cellStyle name="20% - Accent4 7 2 2 3" xfId="1637" xr:uid="{00000000-0005-0000-0000-0000B3020000}"/>
    <cellStyle name="20% - Accent4 7 2 2 4" xfId="2152" xr:uid="{00000000-0005-0000-0000-0000B4020000}"/>
    <cellStyle name="20% - Accent4 7 2 2 5" xfId="2668" xr:uid="{00000000-0005-0000-0000-0000B5020000}"/>
    <cellStyle name="20% - Accent4 7 2 3" xfId="906" xr:uid="{00000000-0005-0000-0000-0000B6020000}"/>
    <cellStyle name="20% - Accent4 7 2 4" xfId="1420" xr:uid="{00000000-0005-0000-0000-0000B7020000}"/>
    <cellStyle name="20% - Accent4 7 2 5" xfId="1935" xr:uid="{00000000-0005-0000-0000-0000B8020000}"/>
    <cellStyle name="20% - Accent4 7 2 6" xfId="2451" xr:uid="{00000000-0005-0000-0000-0000B9020000}"/>
    <cellStyle name="20% - Accent4 7 3" xfId="460" xr:uid="{00000000-0005-0000-0000-0000BA020000}"/>
    <cellStyle name="20% - Accent4 7 3 2" xfId="1024" xr:uid="{00000000-0005-0000-0000-0000BB020000}"/>
    <cellStyle name="20% - Accent4 7 3 3" xfId="1539" xr:uid="{00000000-0005-0000-0000-0000BC020000}"/>
    <cellStyle name="20% - Accent4 7 3 4" xfId="2054" xr:uid="{00000000-0005-0000-0000-0000BD020000}"/>
    <cellStyle name="20% - Accent4 7 3 5" xfId="2570" xr:uid="{00000000-0005-0000-0000-0000BE020000}"/>
    <cellStyle name="20% - Accent4 7 4" xfId="248" xr:uid="{00000000-0005-0000-0000-0000BF020000}"/>
    <cellStyle name="20% - Accent4 7 4 2" xfId="822" xr:uid="{00000000-0005-0000-0000-0000C0020000}"/>
    <cellStyle name="20% - Accent4 7 4 3" xfId="1336" xr:uid="{00000000-0005-0000-0000-0000C1020000}"/>
    <cellStyle name="20% - Accent4 7 4 4" xfId="1851" xr:uid="{00000000-0005-0000-0000-0000C2020000}"/>
    <cellStyle name="20% - Accent4 7 4 5" xfId="2367" xr:uid="{00000000-0005-0000-0000-0000C3020000}"/>
    <cellStyle name="20% - Accent4 7 5" xfId="722" xr:uid="{00000000-0005-0000-0000-0000C4020000}"/>
    <cellStyle name="20% - Accent4 7 6" xfId="1236" xr:uid="{00000000-0005-0000-0000-0000C5020000}"/>
    <cellStyle name="20% - Accent4 7 7" xfId="1751" xr:uid="{00000000-0005-0000-0000-0000C6020000}"/>
    <cellStyle name="20% - Accent4 7 8" xfId="2267" xr:uid="{00000000-0005-0000-0000-0000C7020000}"/>
    <cellStyle name="20% - Accent4 8" xfId="142" xr:uid="{00000000-0005-0000-0000-0000C8020000}"/>
    <cellStyle name="20% - Accent4 8 2" xfId="475" xr:uid="{00000000-0005-0000-0000-0000C9020000}"/>
    <cellStyle name="20% - Accent4 8 2 2" xfId="1039" xr:uid="{00000000-0005-0000-0000-0000CA020000}"/>
    <cellStyle name="20% - Accent4 8 2 3" xfId="1554" xr:uid="{00000000-0005-0000-0000-0000CB020000}"/>
    <cellStyle name="20% - Accent4 8 2 4" xfId="2069" xr:uid="{00000000-0005-0000-0000-0000CC020000}"/>
    <cellStyle name="20% - Accent4 8 2 5" xfId="2585" xr:uid="{00000000-0005-0000-0000-0000CD020000}"/>
    <cellStyle name="20% - Accent4 8 3" xfId="736" xr:uid="{00000000-0005-0000-0000-0000CE020000}"/>
    <cellStyle name="20% - Accent4 8 4" xfId="1250" xr:uid="{00000000-0005-0000-0000-0000CF020000}"/>
    <cellStyle name="20% - Accent4 8 5" xfId="1765" xr:uid="{00000000-0005-0000-0000-0000D0020000}"/>
    <cellStyle name="20% - Accent4 8 6" xfId="2281" xr:uid="{00000000-0005-0000-0000-0000D1020000}"/>
    <cellStyle name="20% - Accent4 9" xfId="352" xr:uid="{00000000-0005-0000-0000-0000D2020000}"/>
    <cellStyle name="20% - Accent4 9 2" xfId="572" xr:uid="{00000000-0005-0000-0000-0000D3020000}"/>
    <cellStyle name="20% - Accent4 9 2 2" xfId="1135" xr:uid="{00000000-0005-0000-0000-0000D4020000}"/>
    <cellStyle name="20% - Accent4 9 2 3" xfId="1651" xr:uid="{00000000-0005-0000-0000-0000D5020000}"/>
    <cellStyle name="20% - Accent4 9 2 4" xfId="2166" xr:uid="{00000000-0005-0000-0000-0000D6020000}"/>
    <cellStyle name="20% - Accent4 9 2 5" xfId="2682" xr:uid="{00000000-0005-0000-0000-0000D7020000}"/>
    <cellStyle name="20% - Accent4 9 3" xfId="919" xr:uid="{00000000-0005-0000-0000-0000D8020000}"/>
    <cellStyle name="20% - Accent4 9 4" xfId="1434" xr:uid="{00000000-0005-0000-0000-0000D9020000}"/>
    <cellStyle name="20% - Accent4 9 5" xfId="1949" xr:uid="{00000000-0005-0000-0000-0000DA020000}"/>
    <cellStyle name="20% - Accent4 9 6" xfId="2465" xr:uid="{00000000-0005-0000-0000-0000DB020000}"/>
    <cellStyle name="20% - Accent5" xfId="38" builtinId="46" customBuiltin="1"/>
    <cellStyle name="20% - Accent5 10" xfId="384" xr:uid="{00000000-0005-0000-0000-0000DD020000}"/>
    <cellStyle name="20% - Accent5 10 2" xfId="951" xr:uid="{00000000-0005-0000-0000-0000DE020000}"/>
    <cellStyle name="20% - Accent5 10 3" xfId="1466" xr:uid="{00000000-0005-0000-0000-0000DF020000}"/>
    <cellStyle name="20% - Accent5 10 4" xfId="1981" xr:uid="{00000000-0005-0000-0000-0000E0020000}"/>
    <cellStyle name="20% - Accent5 10 5" xfId="2497" xr:uid="{00000000-0005-0000-0000-0000E1020000}"/>
    <cellStyle name="20% - Accent5 11" xfId="153" xr:uid="{00000000-0005-0000-0000-0000E2020000}"/>
    <cellStyle name="20% - Accent5 12" xfId="604" xr:uid="{00000000-0005-0000-0000-0000E3020000}"/>
    <cellStyle name="20% - Accent5 13" xfId="620" xr:uid="{00000000-0005-0000-0000-0000E4020000}"/>
    <cellStyle name="20% - Accent5 14" xfId="637" xr:uid="{00000000-0005-0000-0000-0000E5020000}"/>
    <cellStyle name="20% - Accent5 15" xfId="1152" xr:uid="{00000000-0005-0000-0000-0000E6020000}"/>
    <cellStyle name="20% - Accent5 16" xfId="1667" xr:uid="{00000000-0005-0000-0000-0000E7020000}"/>
    <cellStyle name="20% - Accent5 17" xfId="2183" xr:uid="{00000000-0005-0000-0000-0000E8020000}"/>
    <cellStyle name="20% - Accent5 2" xfId="57" xr:uid="{00000000-0005-0000-0000-0000E9020000}"/>
    <cellStyle name="20% - Accent5 2 2" xfId="270" xr:uid="{00000000-0005-0000-0000-0000EA020000}"/>
    <cellStyle name="20% - Accent5 2 2 2" xfId="490" xr:uid="{00000000-0005-0000-0000-0000EB020000}"/>
    <cellStyle name="20% - Accent5 2 2 2 2" xfId="1054" xr:uid="{00000000-0005-0000-0000-0000EC020000}"/>
    <cellStyle name="20% - Accent5 2 2 2 3" xfId="1569" xr:uid="{00000000-0005-0000-0000-0000ED020000}"/>
    <cellStyle name="20% - Accent5 2 2 2 4" xfId="2084" xr:uid="{00000000-0005-0000-0000-0000EE020000}"/>
    <cellStyle name="20% - Accent5 2 2 2 5" xfId="2600" xr:uid="{00000000-0005-0000-0000-0000EF020000}"/>
    <cellStyle name="20% - Accent5 2 2 3" xfId="838" xr:uid="{00000000-0005-0000-0000-0000F0020000}"/>
    <cellStyle name="20% - Accent5 2 2 4" xfId="1352" xr:uid="{00000000-0005-0000-0000-0000F1020000}"/>
    <cellStyle name="20% - Accent5 2 2 5" xfId="1867" xr:uid="{00000000-0005-0000-0000-0000F2020000}"/>
    <cellStyle name="20% - Accent5 2 2 6" xfId="2383" xr:uid="{00000000-0005-0000-0000-0000F3020000}"/>
    <cellStyle name="20% - Accent5 2 3" xfId="364" xr:uid="{00000000-0005-0000-0000-0000F4020000}"/>
    <cellStyle name="20% - Accent5 2 3 2" xfId="931" xr:uid="{00000000-0005-0000-0000-0000F5020000}"/>
    <cellStyle name="20% - Accent5 2 3 3" xfId="1446" xr:uid="{00000000-0005-0000-0000-0000F6020000}"/>
    <cellStyle name="20% - Accent5 2 3 4" xfId="1961" xr:uid="{00000000-0005-0000-0000-0000F7020000}"/>
    <cellStyle name="20% - Accent5 2 3 5" xfId="2477" xr:uid="{00000000-0005-0000-0000-0000F8020000}"/>
    <cellStyle name="20% - Accent5 2 4" xfId="180" xr:uid="{00000000-0005-0000-0000-0000F9020000}"/>
    <cellStyle name="20% - Accent5 2 4 2" xfId="754" xr:uid="{00000000-0005-0000-0000-0000FA020000}"/>
    <cellStyle name="20% - Accent5 2 4 3" xfId="1268" xr:uid="{00000000-0005-0000-0000-0000FB020000}"/>
    <cellStyle name="20% - Accent5 2 4 4" xfId="1783" xr:uid="{00000000-0005-0000-0000-0000FC020000}"/>
    <cellStyle name="20% - Accent5 2 4 5" xfId="2299" xr:uid="{00000000-0005-0000-0000-0000FD020000}"/>
    <cellStyle name="20% - Accent5 2 5" xfId="654" xr:uid="{00000000-0005-0000-0000-0000FE020000}"/>
    <cellStyle name="20% - Accent5 2 6" xfId="1168" xr:uid="{00000000-0005-0000-0000-0000FF020000}"/>
    <cellStyle name="20% - Accent5 2 7" xfId="1683" xr:uid="{00000000-0005-0000-0000-000000030000}"/>
    <cellStyle name="20% - Accent5 2 8" xfId="2199" xr:uid="{00000000-0005-0000-0000-000001030000}"/>
    <cellStyle name="20% - Accent5 3" xfId="71" xr:uid="{00000000-0005-0000-0000-000002030000}"/>
    <cellStyle name="20% - Accent5 3 2" xfId="284" xr:uid="{00000000-0005-0000-0000-000003030000}"/>
    <cellStyle name="20% - Accent5 3 2 2" xfId="504" xr:uid="{00000000-0005-0000-0000-000004030000}"/>
    <cellStyle name="20% - Accent5 3 2 2 2" xfId="1068" xr:uid="{00000000-0005-0000-0000-000005030000}"/>
    <cellStyle name="20% - Accent5 3 2 2 3" xfId="1583" xr:uid="{00000000-0005-0000-0000-000006030000}"/>
    <cellStyle name="20% - Accent5 3 2 2 4" xfId="2098" xr:uid="{00000000-0005-0000-0000-000007030000}"/>
    <cellStyle name="20% - Accent5 3 2 2 5" xfId="2614" xr:uid="{00000000-0005-0000-0000-000008030000}"/>
    <cellStyle name="20% - Accent5 3 2 3" xfId="852" xr:uid="{00000000-0005-0000-0000-000009030000}"/>
    <cellStyle name="20% - Accent5 3 2 4" xfId="1366" xr:uid="{00000000-0005-0000-0000-00000A030000}"/>
    <cellStyle name="20% - Accent5 3 2 5" xfId="1881" xr:uid="{00000000-0005-0000-0000-00000B030000}"/>
    <cellStyle name="20% - Accent5 3 2 6" xfId="2397" xr:uid="{00000000-0005-0000-0000-00000C030000}"/>
    <cellStyle name="20% - Accent5 3 3" xfId="376" xr:uid="{00000000-0005-0000-0000-00000D030000}"/>
    <cellStyle name="20% - Accent5 3 3 2" xfId="943" xr:uid="{00000000-0005-0000-0000-00000E030000}"/>
    <cellStyle name="20% - Accent5 3 3 3" xfId="1458" xr:uid="{00000000-0005-0000-0000-00000F030000}"/>
    <cellStyle name="20% - Accent5 3 3 4" xfId="1973" xr:uid="{00000000-0005-0000-0000-000010030000}"/>
    <cellStyle name="20% - Accent5 3 3 5" xfId="2489" xr:uid="{00000000-0005-0000-0000-000011030000}"/>
    <cellStyle name="20% - Accent5 3 4" xfId="194" xr:uid="{00000000-0005-0000-0000-000012030000}"/>
    <cellStyle name="20% - Accent5 3 4 2" xfId="768" xr:uid="{00000000-0005-0000-0000-000013030000}"/>
    <cellStyle name="20% - Accent5 3 4 3" xfId="1282" xr:uid="{00000000-0005-0000-0000-000014030000}"/>
    <cellStyle name="20% - Accent5 3 4 4" xfId="1797" xr:uid="{00000000-0005-0000-0000-000015030000}"/>
    <cellStyle name="20% - Accent5 3 4 5" xfId="2313" xr:uid="{00000000-0005-0000-0000-000016030000}"/>
    <cellStyle name="20% - Accent5 3 5" xfId="668" xr:uid="{00000000-0005-0000-0000-000017030000}"/>
    <cellStyle name="20% - Accent5 3 6" xfId="1182" xr:uid="{00000000-0005-0000-0000-000018030000}"/>
    <cellStyle name="20% - Accent5 3 7" xfId="1697" xr:uid="{00000000-0005-0000-0000-000019030000}"/>
    <cellStyle name="20% - Accent5 3 8" xfId="2213" xr:uid="{00000000-0005-0000-0000-00001A030000}"/>
    <cellStyle name="20% - Accent5 4" xfId="85" xr:uid="{00000000-0005-0000-0000-00001B030000}"/>
    <cellStyle name="20% - Accent5 4 2" xfId="298" xr:uid="{00000000-0005-0000-0000-00001C030000}"/>
    <cellStyle name="20% - Accent5 4 2 2" xfId="518" xr:uid="{00000000-0005-0000-0000-00001D030000}"/>
    <cellStyle name="20% - Accent5 4 2 2 2" xfId="1082" xr:uid="{00000000-0005-0000-0000-00001E030000}"/>
    <cellStyle name="20% - Accent5 4 2 2 3" xfId="1597" xr:uid="{00000000-0005-0000-0000-00001F030000}"/>
    <cellStyle name="20% - Accent5 4 2 2 4" xfId="2112" xr:uid="{00000000-0005-0000-0000-000020030000}"/>
    <cellStyle name="20% - Accent5 4 2 2 5" xfId="2628" xr:uid="{00000000-0005-0000-0000-000021030000}"/>
    <cellStyle name="20% - Accent5 4 2 3" xfId="866" xr:uid="{00000000-0005-0000-0000-000022030000}"/>
    <cellStyle name="20% - Accent5 4 2 4" xfId="1380" xr:uid="{00000000-0005-0000-0000-000023030000}"/>
    <cellStyle name="20% - Accent5 4 2 5" xfId="1895" xr:uid="{00000000-0005-0000-0000-000024030000}"/>
    <cellStyle name="20% - Accent5 4 2 6" xfId="2411" xr:uid="{00000000-0005-0000-0000-000025030000}"/>
    <cellStyle name="20% - Accent5 4 3" xfId="420" xr:uid="{00000000-0005-0000-0000-000026030000}"/>
    <cellStyle name="20% - Accent5 4 3 2" xfId="984" xr:uid="{00000000-0005-0000-0000-000027030000}"/>
    <cellStyle name="20% - Accent5 4 3 3" xfId="1499" xr:uid="{00000000-0005-0000-0000-000028030000}"/>
    <cellStyle name="20% - Accent5 4 3 4" xfId="2014" xr:uid="{00000000-0005-0000-0000-000029030000}"/>
    <cellStyle name="20% - Accent5 4 3 5" xfId="2530" xr:uid="{00000000-0005-0000-0000-00002A030000}"/>
    <cellStyle name="20% - Accent5 4 4" xfId="208" xr:uid="{00000000-0005-0000-0000-00002B030000}"/>
    <cellStyle name="20% - Accent5 4 4 2" xfId="782" xr:uid="{00000000-0005-0000-0000-00002C030000}"/>
    <cellStyle name="20% - Accent5 4 4 3" xfId="1296" xr:uid="{00000000-0005-0000-0000-00002D030000}"/>
    <cellStyle name="20% - Accent5 4 4 4" xfId="1811" xr:uid="{00000000-0005-0000-0000-00002E030000}"/>
    <cellStyle name="20% - Accent5 4 4 5" xfId="2327" xr:uid="{00000000-0005-0000-0000-00002F030000}"/>
    <cellStyle name="20% - Accent5 4 5" xfId="682" xr:uid="{00000000-0005-0000-0000-000030030000}"/>
    <cellStyle name="20% - Accent5 4 6" xfId="1196" xr:uid="{00000000-0005-0000-0000-000031030000}"/>
    <cellStyle name="20% - Accent5 4 7" xfId="1711" xr:uid="{00000000-0005-0000-0000-000032030000}"/>
    <cellStyle name="20% - Accent5 4 8" xfId="2227" xr:uid="{00000000-0005-0000-0000-000033030000}"/>
    <cellStyle name="20% - Accent5 5" xfId="99" xr:uid="{00000000-0005-0000-0000-000034030000}"/>
    <cellStyle name="20% - Accent5 5 2" xfId="312" xr:uid="{00000000-0005-0000-0000-000035030000}"/>
    <cellStyle name="20% - Accent5 5 2 2" xfId="532" xr:uid="{00000000-0005-0000-0000-000036030000}"/>
    <cellStyle name="20% - Accent5 5 2 2 2" xfId="1096" xr:uid="{00000000-0005-0000-0000-000037030000}"/>
    <cellStyle name="20% - Accent5 5 2 2 3" xfId="1611" xr:uid="{00000000-0005-0000-0000-000038030000}"/>
    <cellStyle name="20% - Accent5 5 2 2 4" xfId="2126" xr:uid="{00000000-0005-0000-0000-000039030000}"/>
    <cellStyle name="20% - Accent5 5 2 2 5" xfId="2642" xr:uid="{00000000-0005-0000-0000-00003A030000}"/>
    <cellStyle name="20% - Accent5 5 2 3" xfId="880" xr:uid="{00000000-0005-0000-0000-00003B030000}"/>
    <cellStyle name="20% - Accent5 5 2 4" xfId="1394" xr:uid="{00000000-0005-0000-0000-00003C030000}"/>
    <cellStyle name="20% - Accent5 5 2 5" xfId="1909" xr:uid="{00000000-0005-0000-0000-00003D030000}"/>
    <cellStyle name="20% - Accent5 5 2 6" xfId="2425" xr:uid="{00000000-0005-0000-0000-00003E030000}"/>
    <cellStyle name="20% - Accent5 5 3" xfId="434" xr:uid="{00000000-0005-0000-0000-00003F030000}"/>
    <cellStyle name="20% - Accent5 5 3 2" xfId="998" xr:uid="{00000000-0005-0000-0000-000040030000}"/>
    <cellStyle name="20% - Accent5 5 3 3" xfId="1513" xr:uid="{00000000-0005-0000-0000-000041030000}"/>
    <cellStyle name="20% - Accent5 5 3 4" xfId="2028" xr:uid="{00000000-0005-0000-0000-000042030000}"/>
    <cellStyle name="20% - Accent5 5 3 5" xfId="2544" xr:uid="{00000000-0005-0000-0000-000043030000}"/>
    <cellStyle name="20% - Accent5 5 4" xfId="222" xr:uid="{00000000-0005-0000-0000-000044030000}"/>
    <cellStyle name="20% - Accent5 5 4 2" xfId="796" xr:uid="{00000000-0005-0000-0000-000045030000}"/>
    <cellStyle name="20% - Accent5 5 4 3" xfId="1310" xr:uid="{00000000-0005-0000-0000-000046030000}"/>
    <cellStyle name="20% - Accent5 5 4 4" xfId="1825" xr:uid="{00000000-0005-0000-0000-000047030000}"/>
    <cellStyle name="20% - Accent5 5 4 5" xfId="2341" xr:uid="{00000000-0005-0000-0000-000048030000}"/>
    <cellStyle name="20% - Accent5 5 5" xfId="696" xr:uid="{00000000-0005-0000-0000-000049030000}"/>
    <cellStyle name="20% - Accent5 5 6" xfId="1210" xr:uid="{00000000-0005-0000-0000-00004A030000}"/>
    <cellStyle name="20% - Accent5 5 7" xfId="1725" xr:uid="{00000000-0005-0000-0000-00004B030000}"/>
    <cellStyle name="20% - Accent5 5 8" xfId="2241" xr:uid="{00000000-0005-0000-0000-00004C030000}"/>
    <cellStyle name="20% - Accent5 6" xfId="113" xr:uid="{00000000-0005-0000-0000-00004D030000}"/>
    <cellStyle name="20% - Accent5 6 2" xfId="326" xr:uid="{00000000-0005-0000-0000-00004E030000}"/>
    <cellStyle name="20% - Accent5 6 2 2" xfId="546" xr:uid="{00000000-0005-0000-0000-00004F030000}"/>
    <cellStyle name="20% - Accent5 6 2 2 2" xfId="1110" xr:uid="{00000000-0005-0000-0000-000050030000}"/>
    <cellStyle name="20% - Accent5 6 2 2 3" xfId="1625" xr:uid="{00000000-0005-0000-0000-000051030000}"/>
    <cellStyle name="20% - Accent5 6 2 2 4" xfId="2140" xr:uid="{00000000-0005-0000-0000-000052030000}"/>
    <cellStyle name="20% - Accent5 6 2 2 5" xfId="2656" xr:uid="{00000000-0005-0000-0000-000053030000}"/>
    <cellStyle name="20% - Accent5 6 2 3" xfId="894" xr:uid="{00000000-0005-0000-0000-000054030000}"/>
    <cellStyle name="20% - Accent5 6 2 4" xfId="1408" xr:uid="{00000000-0005-0000-0000-000055030000}"/>
    <cellStyle name="20% - Accent5 6 2 5" xfId="1923" xr:uid="{00000000-0005-0000-0000-000056030000}"/>
    <cellStyle name="20% - Accent5 6 2 6" xfId="2439" xr:uid="{00000000-0005-0000-0000-000057030000}"/>
    <cellStyle name="20% - Accent5 6 3" xfId="448" xr:uid="{00000000-0005-0000-0000-000058030000}"/>
    <cellStyle name="20% - Accent5 6 3 2" xfId="1012" xr:uid="{00000000-0005-0000-0000-000059030000}"/>
    <cellStyle name="20% - Accent5 6 3 3" xfId="1527" xr:uid="{00000000-0005-0000-0000-00005A030000}"/>
    <cellStyle name="20% - Accent5 6 3 4" xfId="2042" xr:uid="{00000000-0005-0000-0000-00005B030000}"/>
    <cellStyle name="20% - Accent5 6 3 5" xfId="2558" xr:uid="{00000000-0005-0000-0000-00005C030000}"/>
    <cellStyle name="20% - Accent5 6 4" xfId="236" xr:uid="{00000000-0005-0000-0000-00005D030000}"/>
    <cellStyle name="20% - Accent5 6 4 2" xfId="810" xr:uid="{00000000-0005-0000-0000-00005E030000}"/>
    <cellStyle name="20% - Accent5 6 4 3" xfId="1324" xr:uid="{00000000-0005-0000-0000-00005F030000}"/>
    <cellStyle name="20% - Accent5 6 4 4" xfId="1839" xr:uid="{00000000-0005-0000-0000-000060030000}"/>
    <cellStyle name="20% - Accent5 6 4 5" xfId="2355" xr:uid="{00000000-0005-0000-0000-000061030000}"/>
    <cellStyle name="20% - Accent5 6 5" xfId="710" xr:uid="{00000000-0005-0000-0000-000062030000}"/>
    <cellStyle name="20% - Accent5 6 6" xfId="1224" xr:uid="{00000000-0005-0000-0000-000063030000}"/>
    <cellStyle name="20% - Accent5 6 7" xfId="1739" xr:uid="{00000000-0005-0000-0000-000064030000}"/>
    <cellStyle name="20% - Accent5 6 8" xfId="2255" xr:uid="{00000000-0005-0000-0000-000065030000}"/>
    <cellStyle name="20% - Accent5 7" xfId="127" xr:uid="{00000000-0005-0000-0000-000066030000}"/>
    <cellStyle name="20% - Accent5 7 2" xfId="340" xr:uid="{00000000-0005-0000-0000-000067030000}"/>
    <cellStyle name="20% - Accent5 7 2 2" xfId="560" xr:uid="{00000000-0005-0000-0000-000068030000}"/>
    <cellStyle name="20% - Accent5 7 2 2 2" xfId="1124" xr:uid="{00000000-0005-0000-0000-000069030000}"/>
    <cellStyle name="20% - Accent5 7 2 2 3" xfId="1639" xr:uid="{00000000-0005-0000-0000-00006A030000}"/>
    <cellStyle name="20% - Accent5 7 2 2 4" xfId="2154" xr:uid="{00000000-0005-0000-0000-00006B030000}"/>
    <cellStyle name="20% - Accent5 7 2 2 5" xfId="2670" xr:uid="{00000000-0005-0000-0000-00006C030000}"/>
    <cellStyle name="20% - Accent5 7 2 3" xfId="908" xr:uid="{00000000-0005-0000-0000-00006D030000}"/>
    <cellStyle name="20% - Accent5 7 2 4" xfId="1422" xr:uid="{00000000-0005-0000-0000-00006E030000}"/>
    <cellStyle name="20% - Accent5 7 2 5" xfId="1937" xr:uid="{00000000-0005-0000-0000-00006F030000}"/>
    <cellStyle name="20% - Accent5 7 2 6" xfId="2453" xr:uid="{00000000-0005-0000-0000-000070030000}"/>
    <cellStyle name="20% - Accent5 7 3" xfId="462" xr:uid="{00000000-0005-0000-0000-000071030000}"/>
    <cellStyle name="20% - Accent5 7 3 2" xfId="1026" xr:uid="{00000000-0005-0000-0000-000072030000}"/>
    <cellStyle name="20% - Accent5 7 3 3" xfId="1541" xr:uid="{00000000-0005-0000-0000-000073030000}"/>
    <cellStyle name="20% - Accent5 7 3 4" xfId="2056" xr:uid="{00000000-0005-0000-0000-000074030000}"/>
    <cellStyle name="20% - Accent5 7 3 5" xfId="2572" xr:uid="{00000000-0005-0000-0000-000075030000}"/>
    <cellStyle name="20% - Accent5 7 4" xfId="250" xr:uid="{00000000-0005-0000-0000-000076030000}"/>
    <cellStyle name="20% - Accent5 7 4 2" xfId="824" xr:uid="{00000000-0005-0000-0000-000077030000}"/>
    <cellStyle name="20% - Accent5 7 4 3" xfId="1338" xr:uid="{00000000-0005-0000-0000-000078030000}"/>
    <cellStyle name="20% - Accent5 7 4 4" xfId="1853" xr:uid="{00000000-0005-0000-0000-000079030000}"/>
    <cellStyle name="20% - Accent5 7 4 5" xfId="2369" xr:uid="{00000000-0005-0000-0000-00007A030000}"/>
    <cellStyle name="20% - Accent5 7 5" xfId="724" xr:uid="{00000000-0005-0000-0000-00007B030000}"/>
    <cellStyle name="20% - Accent5 7 6" xfId="1238" xr:uid="{00000000-0005-0000-0000-00007C030000}"/>
    <cellStyle name="20% - Accent5 7 7" xfId="1753" xr:uid="{00000000-0005-0000-0000-00007D030000}"/>
    <cellStyle name="20% - Accent5 7 8" xfId="2269" xr:uid="{00000000-0005-0000-0000-00007E030000}"/>
    <cellStyle name="20% - Accent5 8" xfId="144" xr:uid="{00000000-0005-0000-0000-00007F030000}"/>
    <cellStyle name="20% - Accent5 8 2" xfId="477" xr:uid="{00000000-0005-0000-0000-000080030000}"/>
    <cellStyle name="20% - Accent5 8 2 2" xfId="1041" xr:uid="{00000000-0005-0000-0000-000081030000}"/>
    <cellStyle name="20% - Accent5 8 2 3" xfId="1556" xr:uid="{00000000-0005-0000-0000-000082030000}"/>
    <cellStyle name="20% - Accent5 8 2 4" xfId="2071" xr:uid="{00000000-0005-0000-0000-000083030000}"/>
    <cellStyle name="20% - Accent5 8 2 5" xfId="2587" xr:uid="{00000000-0005-0000-0000-000084030000}"/>
    <cellStyle name="20% - Accent5 8 3" xfId="738" xr:uid="{00000000-0005-0000-0000-000085030000}"/>
    <cellStyle name="20% - Accent5 8 4" xfId="1252" xr:uid="{00000000-0005-0000-0000-000086030000}"/>
    <cellStyle name="20% - Accent5 8 5" xfId="1767" xr:uid="{00000000-0005-0000-0000-000087030000}"/>
    <cellStyle name="20% - Accent5 8 6" xfId="2283" xr:uid="{00000000-0005-0000-0000-000088030000}"/>
    <cellStyle name="20% - Accent5 9" xfId="354" xr:uid="{00000000-0005-0000-0000-000089030000}"/>
    <cellStyle name="20% - Accent5 9 2" xfId="574" xr:uid="{00000000-0005-0000-0000-00008A030000}"/>
    <cellStyle name="20% - Accent5 9 2 2" xfId="1137" xr:uid="{00000000-0005-0000-0000-00008B030000}"/>
    <cellStyle name="20% - Accent5 9 2 3" xfId="1653" xr:uid="{00000000-0005-0000-0000-00008C030000}"/>
    <cellStyle name="20% - Accent5 9 2 4" xfId="2168" xr:uid="{00000000-0005-0000-0000-00008D030000}"/>
    <cellStyle name="20% - Accent5 9 2 5" xfId="2684" xr:uid="{00000000-0005-0000-0000-00008E030000}"/>
    <cellStyle name="20% - Accent5 9 3" xfId="921" xr:uid="{00000000-0005-0000-0000-00008F030000}"/>
    <cellStyle name="20% - Accent5 9 4" xfId="1436" xr:uid="{00000000-0005-0000-0000-000090030000}"/>
    <cellStyle name="20% - Accent5 9 5" xfId="1951" xr:uid="{00000000-0005-0000-0000-000091030000}"/>
    <cellStyle name="20% - Accent5 9 6" xfId="2467" xr:uid="{00000000-0005-0000-0000-000092030000}"/>
    <cellStyle name="20% - Accent6" xfId="42" builtinId="50" customBuiltin="1"/>
    <cellStyle name="20% - Accent6 10" xfId="386" xr:uid="{00000000-0005-0000-0000-000094030000}"/>
    <cellStyle name="20% - Accent6 10 2" xfId="953" xr:uid="{00000000-0005-0000-0000-000095030000}"/>
    <cellStyle name="20% - Accent6 10 3" xfId="1468" xr:uid="{00000000-0005-0000-0000-000096030000}"/>
    <cellStyle name="20% - Accent6 10 4" xfId="1983" xr:uid="{00000000-0005-0000-0000-000097030000}"/>
    <cellStyle name="20% - Accent6 10 5" xfId="2499" xr:uid="{00000000-0005-0000-0000-000098030000}"/>
    <cellStyle name="20% - Accent6 11" xfId="166" xr:uid="{00000000-0005-0000-0000-000099030000}"/>
    <cellStyle name="20% - Accent6 12" xfId="606" xr:uid="{00000000-0005-0000-0000-00009A030000}"/>
    <cellStyle name="20% - Accent6 13" xfId="622" xr:uid="{00000000-0005-0000-0000-00009B030000}"/>
    <cellStyle name="20% - Accent6 14" xfId="639" xr:uid="{00000000-0005-0000-0000-00009C030000}"/>
    <cellStyle name="20% - Accent6 15" xfId="1154" xr:uid="{00000000-0005-0000-0000-00009D030000}"/>
    <cellStyle name="20% - Accent6 16" xfId="1669" xr:uid="{00000000-0005-0000-0000-00009E030000}"/>
    <cellStyle name="20% - Accent6 17" xfId="2185" xr:uid="{00000000-0005-0000-0000-00009F030000}"/>
    <cellStyle name="20% - Accent6 2" xfId="59" xr:uid="{00000000-0005-0000-0000-0000A0030000}"/>
    <cellStyle name="20% - Accent6 2 2" xfId="272" xr:uid="{00000000-0005-0000-0000-0000A1030000}"/>
    <cellStyle name="20% - Accent6 2 2 2" xfId="492" xr:uid="{00000000-0005-0000-0000-0000A2030000}"/>
    <cellStyle name="20% - Accent6 2 2 2 2" xfId="1056" xr:uid="{00000000-0005-0000-0000-0000A3030000}"/>
    <cellStyle name="20% - Accent6 2 2 2 3" xfId="1571" xr:uid="{00000000-0005-0000-0000-0000A4030000}"/>
    <cellStyle name="20% - Accent6 2 2 2 4" xfId="2086" xr:uid="{00000000-0005-0000-0000-0000A5030000}"/>
    <cellStyle name="20% - Accent6 2 2 2 5" xfId="2602" xr:uid="{00000000-0005-0000-0000-0000A6030000}"/>
    <cellStyle name="20% - Accent6 2 2 3" xfId="840" xr:uid="{00000000-0005-0000-0000-0000A7030000}"/>
    <cellStyle name="20% - Accent6 2 2 4" xfId="1354" xr:uid="{00000000-0005-0000-0000-0000A8030000}"/>
    <cellStyle name="20% - Accent6 2 2 5" xfId="1869" xr:uid="{00000000-0005-0000-0000-0000A9030000}"/>
    <cellStyle name="20% - Accent6 2 2 6" xfId="2385" xr:uid="{00000000-0005-0000-0000-0000AA030000}"/>
    <cellStyle name="20% - Accent6 2 3" xfId="368" xr:uid="{00000000-0005-0000-0000-0000AB030000}"/>
    <cellStyle name="20% - Accent6 2 3 2" xfId="935" xr:uid="{00000000-0005-0000-0000-0000AC030000}"/>
    <cellStyle name="20% - Accent6 2 3 3" xfId="1450" xr:uid="{00000000-0005-0000-0000-0000AD030000}"/>
    <cellStyle name="20% - Accent6 2 3 4" xfId="1965" xr:uid="{00000000-0005-0000-0000-0000AE030000}"/>
    <cellStyle name="20% - Accent6 2 3 5" xfId="2481" xr:uid="{00000000-0005-0000-0000-0000AF030000}"/>
    <cellStyle name="20% - Accent6 2 4" xfId="182" xr:uid="{00000000-0005-0000-0000-0000B0030000}"/>
    <cellStyle name="20% - Accent6 2 4 2" xfId="756" xr:uid="{00000000-0005-0000-0000-0000B1030000}"/>
    <cellStyle name="20% - Accent6 2 4 3" xfId="1270" xr:uid="{00000000-0005-0000-0000-0000B2030000}"/>
    <cellStyle name="20% - Accent6 2 4 4" xfId="1785" xr:uid="{00000000-0005-0000-0000-0000B3030000}"/>
    <cellStyle name="20% - Accent6 2 4 5" xfId="2301" xr:uid="{00000000-0005-0000-0000-0000B4030000}"/>
    <cellStyle name="20% - Accent6 2 5" xfId="656" xr:uid="{00000000-0005-0000-0000-0000B5030000}"/>
    <cellStyle name="20% - Accent6 2 6" xfId="1170" xr:uid="{00000000-0005-0000-0000-0000B6030000}"/>
    <cellStyle name="20% - Accent6 2 7" xfId="1685" xr:uid="{00000000-0005-0000-0000-0000B7030000}"/>
    <cellStyle name="20% - Accent6 2 8" xfId="2201" xr:uid="{00000000-0005-0000-0000-0000B8030000}"/>
    <cellStyle name="20% - Accent6 3" xfId="73" xr:uid="{00000000-0005-0000-0000-0000B9030000}"/>
    <cellStyle name="20% - Accent6 3 2" xfId="286" xr:uid="{00000000-0005-0000-0000-0000BA030000}"/>
    <cellStyle name="20% - Accent6 3 2 2" xfId="506" xr:uid="{00000000-0005-0000-0000-0000BB030000}"/>
    <cellStyle name="20% - Accent6 3 2 2 2" xfId="1070" xr:uid="{00000000-0005-0000-0000-0000BC030000}"/>
    <cellStyle name="20% - Accent6 3 2 2 3" xfId="1585" xr:uid="{00000000-0005-0000-0000-0000BD030000}"/>
    <cellStyle name="20% - Accent6 3 2 2 4" xfId="2100" xr:uid="{00000000-0005-0000-0000-0000BE030000}"/>
    <cellStyle name="20% - Accent6 3 2 2 5" xfId="2616" xr:uid="{00000000-0005-0000-0000-0000BF030000}"/>
    <cellStyle name="20% - Accent6 3 2 3" xfId="854" xr:uid="{00000000-0005-0000-0000-0000C0030000}"/>
    <cellStyle name="20% - Accent6 3 2 4" xfId="1368" xr:uid="{00000000-0005-0000-0000-0000C1030000}"/>
    <cellStyle name="20% - Accent6 3 2 5" xfId="1883" xr:uid="{00000000-0005-0000-0000-0000C2030000}"/>
    <cellStyle name="20% - Accent6 3 2 6" xfId="2399" xr:uid="{00000000-0005-0000-0000-0000C3030000}"/>
    <cellStyle name="20% - Accent6 3 3" xfId="379" xr:uid="{00000000-0005-0000-0000-0000C4030000}"/>
    <cellStyle name="20% - Accent6 3 3 2" xfId="946" xr:uid="{00000000-0005-0000-0000-0000C5030000}"/>
    <cellStyle name="20% - Accent6 3 3 3" xfId="1461" xr:uid="{00000000-0005-0000-0000-0000C6030000}"/>
    <cellStyle name="20% - Accent6 3 3 4" xfId="1976" xr:uid="{00000000-0005-0000-0000-0000C7030000}"/>
    <cellStyle name="20% - Accent6 3 3 5" xfId="2492" xr:uid="{00000000-0005-0000-0000-0000C8030000}"/>
    <cellStyle name="20% - Accent6 3 4" xfId="196" xr:uid="{00000000-0005-0000-0000-0000C9030000}"/>
    <cellStyle name="20% - Accent6 3 4 2" xfId="770" xr:uid="{00000000-0005-0000-0000-0000CA030000}"/>
    <cellStyle name="20% - Accent6 3 4 3" xfId="1284" xr:uid="{00000000-0005-0000-0000-0000CB030000}"/>
    <cellStyle name="20% - Accent6 3 4 4" xfId="1799" xr:uid="{00000000-0005-0000-0000-0000CC030000}"/>
    <cellStyle name="20% - Accent6 3 4 5" xfId="2315" xr:uid="{00000000-0005-0000-0000-0000CD030000}"/>
    <cellStyle name="20% - Accent6 3 5" xfId="670" xr:uid="{00000000-0005-0000-0000-0000CE030000}"/>
    <cellStyle name="20% - Accent6 3 6" xfId="1184" xr:uid="{00000000-0005-0000-0000-0000CF030000}"/>
    <cellStyle name="20% - Accent6 3 7" xfId="1699" xr:uid="{00000000-0005-0000-0000-0000D0030000}"/>
    <cellStyle name="20% - Accent6 3 8" xfId="2215" xr:uid="{00000000-0005-0000-0000-0000D1030000}"/>
    <cellStyle name="20% - Accent6 4" xfId="87" xr:uid="{00000000-0005-0000-0000-0000D2030000}"/>
    <cellStyle name="20% - Accent6 4 2" xfId="300" xr:uid="{00000000-0005-0000-0000-0000D3030000}"/>
    <cellStyle name="20% - Accent6 4 2 2" xfId="520" xr:uid="{00000000-0005-0000-0000-0000D4030000}"/>
    <cellStyle name="20% - Accent6 4 2 2 2" xfId="1084" xr:uid="{00000000-0005-0000-0000-0000D5030000}"/>
    <cellStyle name="20% - Accent6 4 2 2 3" xfId="1599" xr:uid="{00000000-0005-0000-0000-0000D6030000}"/>
    <cellStyle name="20% - Accent6 4 2 2 4" xfId="2114" xr:uid="{00000000-0005-0000-0000-0000D7030000}"/>
    <cellStyle name="20% - Accent6 4 2 2 5" xfId="2630" xr:uid="{00000000-0005-0000-0000-0000D8030000}"/>
    <cellStyle name="20% - Accent6 4 2 3" xfId="868" xr:uid="{00000000-0005-0000-0000-0000D9030000}"/>
    <cellStyle name="20% - Accent6 4 2 4" xfId="1382" xr:uid="{00000000-0005-0000-0000-0000DA030000}"/>
    <cellStyle name="20% - Accent6 4 2 5" xfId="1897" xr:uid="{00000000-0005-0000-0000-0000DB030000}"/>
    <cellStyle name="20% - Accent6 4 2 6" xfId="2413" xr:uid="{00000000-0005-0000-0000-0000DC030000}"/>
    <cellStyle name="20% - Accent6 4 3" xfId="422" xr:uid="{00000000-0005-0000-0000-0000DD030000}"/>
    <cellStyle name="20% - Accent6 4 3 2" xfId="986" xr:uid="{00000000-0005-0000-0000-0000DE030000}"/>
    <cellStyle name="20% - Accent6 4 3 3" xfId="1501" xr:uid="{00000000-0005-0000-0000-0000DF030000}"/>
    <cellStyle name="20% - Accent6 4 3 4" xfId="2016" xr:uid="{00000000-0005-0000-0000-0000E0030000}"/>
    <cellStyle name="20% - Accent6 4 3 5" xfId="2532" xr:uid="{00000000-0005-0000-0000-0000E1030000}"/>
    <cellStyle name="20% - Accent6 4 4" xfId="210" xr:uid="{00000000-0005-0000-0000-0000E2030000}"/>
    <cellStyle name="20% - Accent6 4 4 2" xfId="784" xr:uid="{00000000-0005-0000-0000-0000E3030000}"/>
    <cellStyle name="20% - Accent6 4 4 3" xfId="1298" xr:uid="{00000000-0005-0000-0000-0000E4030000}"/>
    <cellStyle name="20% - Accent6 4 4 4" xfId="1813" xr:uid="{00000000-0005-0000-0000-0000E5030000}"/>
    <cellStyle name="20% - Accent6 4 4 5" xfId="2329" xr:uid="{00000000-0005-0000-0000-0000E6030000}"/>
    <cellStyle name="20% - Accent6 4 5" xfId="684" xr:uid="{00000000-0005-0000-0000-0000E7030000}"/>
    <cellStyle name="20% - Accent6 4 6" xfId="1198" xr:uid="{00000000-0005-0000-0000-0000E8030000}"/>
    <cellStyle name="20% - Accent6 4 7" xfId="1713" xr:uid="{00000000-0005-0000-0000-0000E9030000}"/>
    <cellStyle name="20% - Accent6 4 8" xfId="2229" xr:uid="{00000000-0005-0000-0000-0000EA030000}"/>
    <cellStyle name="20% - Accent6 5" xfId="101" xr:uid="{00000000-0005-0000-0000-0000EB030000}"/>
    <cellStyle name="20% - Accent6 5 2" xfId="314" xr:uid="{00000000-0005-0000-0000-0000EC030000}"/>
    <cellStyle name="20% - Accent6 5 2 2" xfId="534" xr:uid="{00000000-0005-0000-0000-0000ED030000}"/>
    <cellStyle name="20% - Accent6 5 2 2 2" xfId="1098" xr:uid="{00000000-0005-0000-0000-0000EE030000}"/>
    <cellStyle name="20% - Accent6 5 2 2 3" xfId="1613" xr:uid="{00000000-0005-0000-0000-0000EF030000}"/>
    <cellStyle name="20% - Accent6 5 2 2 4" xfId="2128" xr:uid="{00000000-0005-0000-0000-0000F0030000}"/>
    <cellStyle name="20% - Accent6 5 2 2 5" xfId="2644" xr:uid="{00000000-0005-0000-0000-0000F1030000}"/>
    <cellStyle name="20% - Accent6 5 2 3" xfId="882" xr:uid="{00000000-0005-0000-0000-0000F2030000}"/>
    <cellStyle name="20% - Accent6 5 2 4" xfId="1396" xr:uid="{00000000-0005-0000-0000-0000F3030000}"/>
    <cellStyle name="20% - Accent6 5 2 5" xfId="1911" xr:uid="{00000000-0005-0000-0000-0000F4030000}"/>
    <cellStyle name="20% - Accent6 5 2 6" xfId="2427" xr:uid="{00000000-0005-0000-0000-0000F5030000}"/>
    <cellStyle name="20% - Accent6 5 3" xfId="436" xr:uid="{00000000-0005-0000-0000-0000F6030000}"/>
    <cellStyle name="20% - Accent6 5 3 2" xfId="1000" xr:uid="{00000000-0005-0000-0000-0000F7030000}"/>
    <cellStyle name="20% - Accent6 5 3 3" xfId="1515" xr:uid="{00000000-0005-0000-0000-0000F8030000}"/>
    <cellStyle name="20% - Accent6 5 3 4" xfId="2030" xr:uid="{00000000-0005-0000-0000-0000F9030000}"/>
    <cellStyle name="20% - Accent6 5 3 5" xfId="2546" xr:uid="{00000000-0005-0000-0000-0000FA030000}"/>
    <cellStyle name="20% - Accent6 5 4" xfId="224" xr:uid="{00000000-0005-0000-0000-0000FB030000}"/>
    <cellStyle name="20% - Accent6 5 4 2" xfId="798" xr:uid="{00000000-0005-0000-0000-0000FC030000}"/>
    <cellStyle name="20% - Accent6 5 4 3" xfId="1312" xr:uid="{00000000-0005-0000-0000-0000FD030000}"/>
    <cellStyle name="20% - Accent6 5 4 4" xfId="1827" xr:uid="{00000000-0005-0000-0000-0000FE030000}"/>
    <cellStyle name="20% - Accent6 5 4 5" xfId="2343" xr:uid="{00000000-0005-0000-0000-0000FF030000}"/>
    <cellStyle name="20% - Accent6 5 5" xfId="698" xr:uid="{00000000-0005-0000-0000-000000040000}"/>
    <cellStyle name="20% - Accent6 5 6" xfId="1212" xr:uid="{00000000-0005-0000-0000-000001040000}"/>
    <cellStyle name="20% - Accent6 5 7" xfId="1727" xr:uid="{00000000-0005-0000-0000-000002040000}"/>
    <cellStyle name="20% - Accent6 5 8" xfId="2243" xr:uid="{00000000-0005-0000-0000-000003040000}"/>
    <cellStyle name="20% - Accent6 6" xfId="115" xr:uid="{00000000-0005-0000-0000-000004040000}"/>
    <cellStyle name="20% - Accent6 6 2" xfId="328" xr:uid="{00000000-0005-0000-0000-000005040000}"/>
    <cellStyle name="20% - Accent6 6 2 2" xfId="548" xr:uid="{00000000-0005-0000-0000-000006040000}"/>
    <cellStyle name="20% - Accent6 6 2 2 2" xfId="1112" xr:uid="{00000000-0005-0000-0000-000007040000}"/>
    <cellStyle name="20% - Accent6 6 2 2 3" xfId="1627" xr:uid="{00000000-0005-0000-0000-000008040000}"/>
    <cellStyle name="20% - Accent6 6 2 2 4" xfId="2142" xr:uid="{00000000-0005-0000-0000-000009040000}"/>
    <cellStyle name="20% - Accent6 6 2 2 5" xfId="2658" xr:uid="{00000000-0005-0000-0000-00000A040000}"/>
    <cellStyle name="20% - Accent6 6 2 3" xfId="896" xr:uid="{00000000-0005-0000-0000-00000B040000}"/>
    <cellStyle name="20% - Accent6 6 2 4" xfId="1410" xr:uid="{00000000-0005-0000-0000-00000C040000}"/>
    <cellStyle name="20% - Accent6 6 2 5" xfId="1925" xr:uid="{00000000-0005-0000-0000-00000D040000}"/>
    <cellStyle name="20% - Accent6 6 2 6" xfId="2441" xr:uid="{00000000-0005-0000-0000-00000E040000}"/>
    <cellStyle name="20% - Accent6 6 3" xfId="450" xr:uid="{00000000-0005-0000-0000-00000F040000}"/>
    <cellStyle name="20% - Accent6 6 3 2" xfId="1014" xr:uid="{00000000-0005-0000-0000-000010040000}"/>
    <cellStyle name="20% - Accent6 6 3 3" xfId="1529" xr:uid="{00000000-0005-0000-0000-000011040000}"/>
    <cellStyle name="20% - Accent6 6 3 4" xfId="2044" xr:uid="{00000000-0005-0000-0000-000012040000}"/>
    <cellStyle name="20% - Accent6 6 3 5" xfId="2560" xr:uid="{00000000-0005-0000-0000-000013040000}"/>
    <cellStyle name="20% - Accent6 6 4" xfId="238" xr:uid="{00000000-0005-0000-0000-000014040000}"/>
    <cellStyle name="20% - Accent6 6 4 2" xfId="812" xr:uid="{00000000-0005-0000-0000-000015040000}"/>
    <cellStyle name="20% - Accent6 6 4 3" xfId="1326" xr:uid="{00000000-0005-0000-0000-000016040000}"/>
    <cellStyle name="20% - Accent6 6 4 4" xfId="1841" xr:uid="{00000000-0005-0000-0000-000017040000}"/>
    <cellStyle name="20% - Accent6 6 4 5" xfId="2357" xr:uid="{00000000-0005-0000-0000-000018040000}"/>
    <cellStyle name="20% - Accent6 6 5" xfId="712" xr:uid="{00000000-0005-0000-0000-000019040000}"/>
    <cellStyle name="20% - Accent6 6 6" xfId="1226" xr:uid="{00000000-0005-0000-0000-00001A040000}"/>
    <cellStyle name="20% - Accent6 6 7" xfId="1741" xr:uid="{00000000-0005-0000-0000-00001B040000}"/>
    <cellStyle name="20% - Accent6 6 8" xfId="2257" xr:uid="{00000000-0005-0000-0000-00001C040000}"/>
    <cellStyle name="20% - Accent6 7" xfId="129" xr:uid="{00000000-0005-0000-0000-00001D040000}"/>
    <cellStyle name="20% - Accent6 7 2" xfId="342" xr:uid="{00000000-0005-0000-0000-00001E040000}"/>
    <cellStyle name="20% - Accent6 7 2 2" xfId="562" xr:uid="{00000000-0005-0000-0000-00001F040000}"/>
    <cellStyle name="20% - Accent6 7 2 2 2" xfId="1126" xr:uid="{00000000-0005-0000-0000-000020040000}"/>
    <cellStyle name="20% - Accent6 7 2 2 3" xfId="1641" xr:uid="{00000000-0005-0000-0000-000021040000}"/>
    <cellStyle name="20% - Accent6 7 2 2 4" xfId="2156" xr:uid="{00000000-0005-0000-0000-000022040000}"/>
    <cellStyle name="20% - Accent6 7 2 2 5" xfId="2672" xr:uid="{00000000-0005-0000-0000-000023040000}"/>
    <cellStyle name="20% - Accent6 7 2 3" xfId="910" xr:uid="{00000000-0005-0000-0000-000024040000}"/>
    <cellStyle name="20% - Accent6 7 2 4" xfId="1424" xr:uid="{00000000-0005-0000-0000-000025040000}"/>
    <cellStyle name="20% - Accent6 7 2 5" xfId="1939" xr:uid="{00000000-0005-0000-0000-000026040000}"/>
    <cellStyle name="20% - Accent6 7 2 6" xfId="2455" xr:uid="{00000000-0005-0000-0000-000027040000}"/>
    <cellStyle name="20% - Accent6 7 3" xfId="464" xr:uid="{00000000-0005-0000-0000-000028040000}"/>
    <cellStyle name="20% - Accent6 7 3 2" xfId="1028" xr:uid="{00000000-0005-0000-0000-000029040000}"/>
    <cellStyle name="20% - Accent6 7 3 3" xfId="1543" xr:uid="{00000000-0005-0000-0000-00002A040000}"/>
    <cellStyle name="20% - Accent6 7 3 4" xfId="2058" xr:uid="{00000000-0005-0000-0000-00002B040000}"/>
    <cellStyle name="20% - Accent6 7 3 5" xfId="2574" xr:uid="{00000000-0005-0000-0000-00002C040000}"/>
    <cellStyle name="20% - Accent6 7 4" xfId="252" xr:uid="{00000000-0005-0000-0000-00002D040000}"/>
    <cellStyle name="20% - Accent6 7 4 2" xfId="826" xr:uid="{00000000-0005-0000-0000-00002E040000}"/>
    <cellStyle name="20% - Accent6 7 4 3" xfId="1340" xr:uid="{00000000-0005-0000-0000-00002F040000}"/>
    <cellStyle name="20% - Accent6 7 4 4" xfId="1855" xr:uid="{00000000-0005-0000-0000-000030040000}"/>
    <cellStyle name="20% - Accent6 7 4 5" xfId="2371" xr:uid="{00000000-0005-0000-0000-000031040000}"/>
    <cellStyle name="20% - Accent6 7 5" xfId="726" xr:uid="{00000000-0005-0000-0000-000032040000}"/>
    <cellStyle name="20% - Accent6 7 6" xfId="1240" xr:uid="{00000000-0005-0000-0000-000033040000}"/>
    <cellStyle name="20% - Accent6 7 7" xfId="1755" xr:uid="{00000000-0005-0000-0000-000034040000}"/>
    <cellStyle name="20% - Accent6 7 8" xfId="2271" xr:uid="{00000000-0005-0000-0000-000035040000}"/>
    <cellStyle name="20% - Accent6 8" xfId="146" xr:uid="{00000000-0005-0000-0000-000036040000}"/>
    <cellStyle name="20% - Accent6 8 2" xfId="479" xr:uid="{00000000-0005-0000-0000-000037040000}"/>
    <cellStyle name="20% - Accent6 8 2 2" xfId="1043" xr:uid="{00000000-0005-0000-0000-000038040000}"/>
    <cellStyle name="20% - Accent6 8 2 3" xfId="1558" xr:uid="{00000000-0005-0000-0000-000039040000}"/>
    <cellStyle name="20% - Accent6 8 2 4" xfId="2073" xr:uid="{00000000-0005-0000-0000-00003A040000}"/>
    <cellStyle name="20% - Accent6 8 2 5" xfId="2589" xr:uid="{00000000-0005-0000-0000-00003B040000}"/>
    <cellStyle name="20% - Accent6 8 3" xfId="740" xr:uid="{00000000-0005-0000-0000-00003C040000}"/>
    <cellStyle name="20% - Accent6 8 4" xfId="1254" xr:uid="{00000000-0005-0000-0000-00003D040000}"/>
    <cellStyle name="20% - Accent6 8 5" xfId="1769" xr:uid="{00000000-0005-0000-0000-00003E040000}"/>
    <cellStyle name="20% - Accent6 8 6" xfId="2285" xr:uid="{00000000-0005-0000-0000-00003F040000}"/>
    <cellStyle name="20% - Accent6 9" xfId="356" xr:uid="{00000000-0005-0000-0000-000040040000}"/>
    <cellStyle name="20% - Accent6 9 2" xfId="576" xr:uid="{00000000-0005-0000-0000-000041040000}"/>
    <cellStyle name="20% - Accent6 9 2 2" xfId="1139" xr:uid="{00000000-0005-0000-0000-000042040000}"/>
    <cellStyle name="20% - Accent6 9 2 3" xfId="1655" xr:uid="{00000000-0005-0000-0000-000043040000}"/>
    <cellStyle name="20% - Accent6 9 2 4" xfId="2170" xr:uid="{00000000-0005-0000-0000-000044040000}"/>
    <cellStyle name="20% - Accent6 9 2 5" xfId="2686" xr:uid="{00000000-0005-0000-0000-000045040000}"/>
    <cellStyle name="20% - Accent6 9 3" xfId="923" xr:uid="{00000000-0005-0000-0000-000046040000}"/>
    <cellStyle name="20% - Accent6 9 4" xfId="1438" xr:uid="{00000000-0005-0000-0000-000047040000}"/>
    <cellStyle name="20% - Accent6 9 5" xfId="1953" xr:uid="{00000000-0005-0000-0000-000048040000}"/>
    <cellStyle name="20% - Accent6 9 6" xfId="2469" xr:uid="{00000000-0005-0000-0000-000049040000}"/>
    <cellStyle name="40% - Accent1" xfId="23" builtinId="31" customBuiltin="1"/>
    <cellStyle name="40% - Accent1 10" xfId="371" xr:uid="{00000000-0005-0000-0000-00004B040000}"/>
    <cellStyle name="40% - Accent1 10 2" xfId="938" xr:uid="{00000000-0005-0000-0000-00004C040000}"/>
    <cellStyle name="40% - Accent1 10 3" xfId="1453" xr:uid="{00000000-0005-0000-0000-00004D040000}"/>
    <cellStyle name="40% - Accent1 10 4" xfId="1968" xr:uid="{00000000-0005-0000-0000-00004E040000}"/>
    <cellStyle name="40% - Accent1 10 5" xfId="2484" xr:uid="{00000000-0005-0000-0000-00004F040000}"/>
    <cellStyle name="40% - Accent1 11" xfId="156" xr:uid="{00000000-0005-0000-0000-000050040000}"/>
    <cellStyle name="40% - Accent1 12" xfId="597" xr:uid="{00000000-0005-0000-0000-000051040000}"/>
    <cellStyle name="40% - Accent1 13" xfId="613" xr:uid="{00000000-0005-0000-0000-000052040000}"/>
    <cellStyle name="40% - Accent1 14" xfId="630" xr:uid="{00000000-0005-0000-0000-000053040000}"/>
    <cellStyle name="40% - Accent1 15" xfId="1145" xr:uid="{00000000-0005-0000-0000-000054040000}"/>
    <cellStyle name="40% - Accent1 16" xfId="1660" xr:uid="{00000000-0005-0000-0000-000055040000}"/>
    <cellStyle name="40% - Accent1 17" xfId="2176" xr:uid="{00000000-0005-0000-0000-000056040000}"/>
    <cellStyle name="40% - Accent1 2" xfId="50" xr:uid="{00000000-0005-0000-0000-000057040000}"/>
    <cellStyle name="40% - Accent1 2 2" xfId="263" xr:uid="{00000000-0005-0000-0000-000058040000}"/>
    <cellStyle name="40% - Accent1 2 2 2" xfId="483" xr:uid="{00000000-0005-0000-0000-000059040000}"/>
    <cellStyle name="40% - Accent1 2 2 2 2" xfId="1047" xr:uid="{00000000-0005-0000-0000-00005A040000}"/>
    <cellStyle name="40% - Accent1 2 2 2 3" xfId="1562" xr:uid="{00000000-0005-0000-0000-00005B040000}"/>
    <cellStyle name="40% - Accent1 2 2 2 4" xfId="2077" xr:uid="{00000000-0005-0000-0000-00005C040000}"/>
    <cellStyle name="40% - Accent1 2 2 2 5" xfId="2593" xr:uid="{00000000-0005-0000-0000-00005D040000}"/>
    <cellStyle name="40% - Accent1 2 2 3" xfId="831" xr:uid="{00000000-0005-0000-0000-00005E040000}"/>
    <cellStyle name="40% - Accent1 2 2 4" xfId="1345" xr:uid="{00000000-0005-0000-0000-00005F040000}"/>
    <cellStyle name="40% - Accent1 2 2 5" xfId="1860" xr:uid="{00000000-0005-0000-0000-000060040000}"/>
    <cellStyle name="40% - Accent1 2 2 6" xfId="2376" xr:uid="{00000000-0005-0000-0000-000061040000}"/>
    <cellStyle name="40% - Accent1 2 3" xfId="365" xr:uid="{00000000-0005-0000-0000-000062040000}"/>
    <cellStyle name="40% - Accent1 2 3 2" xfId="932" xr:uid="{00000000-0005-0000-0000-000063040000}"/>
    <cellStyle name="40% - Accent1 2 3 3" xfId="1447" xr:uid="{00000000-0005-0000-0000-000064040000}"/>
    <cellStyle name="40% - Accent1 2 3 4" xfId="1962" xr:uid="{00000000-0005-0000-0000-000065040000}"/>
    <cellStyle name="40% - Accent1 2 3 5" xfId="2478" xr:uid="{00000000-0005-0000-0000-000066040000}"/>
    <cellStyle name="40% - Accent1 2 4" xfId="173" xr:uid="{00000000-0005-0000-0000-000067040000}"/>
    <cellStyle name="40% - Accent1 2 4 2" xfId="747" xr:uid="{00000000-0005-0000-0000-000068040000}"/>
    <cellStyle name="40% - Accent1 2 4 3" xfId="1261" xr:uid="{00000000-0005-0000-0000-000069040000}"/>
    <cellStyle name="40% - Accent1 2 4 4" xfId="1776" xr:uid="{00000000-0005-0000-0000-00006A040000}"/>
    <cellStyle name="40% - Accent1 2 4 5" xfId="2292" xr:uid="{00000000-0005-0000-0000-00006B040000}"/>
    <cellStyle name="40% - Accent1 2 5" xfId="647" xr:uid="{00000000-0005-0000-0000-00006C040000}"/>
    <cellStyle name="40% - Accent1 2 6" xfId="1161" xr:uid="{00000000-0005-0000-0000-00006D040000}"/>
    <cellStyle name="40% - Accent1 2 7" xfId="1676" xr:uid="{00000000-0005-0000-0000-00006E040000}"/>
    <cellStyle name="40% - Accent1 2 8" xfId="2192" xr:uid="{00000000-0005-0000-0000-00006F040000}"/>
    <cellStyle name="40% - Accent1 3" xfId="64" xr:uid="{00000000-0005-0000-0000-000070040000}"/>
    <cellStyle name="40% - Accent1 3 2" xfId="277" xr:uid="{00000000-0005-0000-0000-000071040000}"/>
    <cellStyle name="40% - Accent1 3 2 2" xfId="497" xr:uid="{00000000-0005-0000-0000-000072040000}"/>
    <cellStyle name="40% - Accent1 3 2 2 2" xfId="1061" xr:uid="{00000000-0005-0000-0000-000073040000}"/>
    <cellStyle name="40% - Accent1 3 2 2 3" xfId="1576" xr:uid="{00000000-0005-0000-0000-000074040000}"/>
    <cellStyle name="40% - Accent1 3 2 2 4" xfId="2091" xr:uid="{00000000-0005-0000-0000-000075040000}"/>
    <cellStyle name="40% - Accent1 3 2 2 5" xfId="2607" xr:uid="{00000000-0005-0000-0000-000076040000}"/>
    <cellStyle name="40% - Accent1 3 2 3" xfId="845" xr:uid="{00000000-0005-0000-0000-000077040000}"/>
    <cellStyle name="40% - Accent1 3 2 4" xfId="1359" xr:uid="{00000000-0005-0000-0000-000078040000}"/>
    <cellStyle name="40% - Accent1 3 2 5" xfId="1874" xr:uid="{00000000-0005-0000-0000-000079040000}"/>
    <cellStyle name="40% - Accent1 3 2 6" xfId="2390" xr:uid="{00000000-0005-0000-0000-00007A040000}"/>
    <cellStyle name="40% - Accent1 3 3" xfId="394" xr:uid="{00000000-0005-0000-0000-00007B040000}"/>
    <cellStyle name="40% - Accent1 3 3 2" xfId="961" xr:uid="{00000000-0005-0000-0000-00007C040000}"/>
    <cellStyle name="40% - Accent1 3 3 3" xfId="1476" xr:uid="{00000000-0005-0000-0000-00007D040000}"/>
    <cellStyle name="40% - Accent1 3 3 4" xfId="1991" xr:uid="{00000000-0005-0000-0000-00007E040000}"/>
    <cellStyle name="40% - Accent1 3 3 5" xfId="2507" xr:uid="{00000000-0005-0000-0000-00007F040000}"/>
    <cellStyle name="40% - Accent1 3 4" xfId="187" xr:uid="{00000000-0005-0000-0000-000080040000}"/>
    <cellStyle name="40% - Accent1 3 4 2" xfId="761" xr:uid="{00000000-0005-0000-0000-000081040000}"/>
    <cellStyle name="40% - Accent1 3 4 3" xfId="1275" xr:uid="{00000000-0005-0000-0000-000082040000}"/>
    <cellStyle name="40% - Accent1 3 4 4" xfId="1790" xr:uid="{00000000-0005-0000-0000-000083040000}"/>
    <cellStyle name="40% - Accent1 3 4 5" xfId="2306" xr:uid="{00000000-0005-0000-0000-000084040000}"/>
    <cellStyle name="40% - Accent1 3 5" xfId="661" xr:uid="{00000000-0005-0000-0000-000085040000}"/>
    <cellStyle name="40% - Accent1 3 6" xfId="1175" xr:uid="{00000000-0005-0000-0000-000086040000}"/>
    <cellStyle name="40% - Accent1 3 7" xfId="1690" xr:uid="{00000000-0005-0000-0000-000087040000}"/>
    <cellStyle name="40% - Accent1 3 8" xfId="2206" xr:uid="{00000000-0005-0000-0000-000088040000}"/>
    <cellStyle name="40% - Accent1 4" xfId="78" xr:uid="{00000000-0005-0000-0000-000089040000}"/>
    <cellStyle name="40% - Accent1 4 2" xfId="291" xr:uid="{00000000-0005-0000-0000-00008A040000}"/>
    <cellStyle name="40% - Accent1 4 2 2" xfId="511" xr:uid="{00000000-0005-0000-0000-00008B040000}"/>
    <cellStyle name="40% - Accent1 4 2 2 2" xfId="1075" xr:uid="{00000000-0005-0000-0000-00008C040000}"/>
    <cellStyle name="40% - Accent1 4 2 2 3" xfId="1590" xr:uid="{00000000-0005-0000-0000-00008D040000}"/>
    <cellStyle name="40% - Accent1 4 2 2 4" xfId="2105" xr:uid="{00000000-0005-0000-0000-00008E040000}"/>
    <cellStyle name="40% - Accent1 4 2 2 5" xfId="2621" xr:uid="{00000000-0005-0000-0000-00008F040000}"/>
    <cellStyle name="40% - Accent1 4 2 3" xfId="859" xr:uid="{00000000-0005-0000-0000-000090040000}"/>
    <cellStyle name="40% - Accent1 4 2 4" xfId="1373" xr:uid="{00000000-0005-0000-0000-000091040000}"/>
    <cellStyle name="40% - Accent1 4 2 5" xfId="1888" xr:uid="{00000000-0005-0000-0000-000092040000}"/>
    <cellStyle name="40% - Accent1 4 2 6" xfId="2404" xr:uid="{00000000-0005-0000-0000-000093040000}"/>
    <cellStyle name="40% - Accent1 4 3" xfId="413" xr:uid="{00000000-0005-0000-0000-000094040000}"/>
    <cellStyle name="40% - Accent1 4 3 2" xfId="977" xr:uid="{00000000-0005-0000-0000-000095040000}"/>
    <cellStyle name="40% - Accent1 4 3 3" xfId="1492" xr:uid="{00000000-0005-0000-0000-000096040000}"/>
    <cellStyle name="40% - Accent1 4 3 4" xfId="2007" xr:uid="{00000000-0005-0000-0000-000097040000}"/>
    <cellStyle name="40% - Accent1 4 3 5" xfId="2523" xr:uid="{00000000-0005-0000-0000-000098040000}"/>
    <cellStyle name="40% - Accent1 4 4" xfId="201" xr:uid="{00000000-0005-0000-0000-000099040000}"/>
    <cellStyle name="40% - Accent1 4 4 2" xfId="775" xr:uid="{00000000-0005-0000-0000-00009A040000}"/>
    <cellStyle name="40% - Accent1 4 4 3" xfId="1289" xr:uid="{00000000-0005-0000-0000-00009B040000}"/>
    <cellStyle name="40% - Accent1 4 4 4" xfId="1804" xr:uid="{00000000-0005-0000-0000-00009C040000}"/>
    <cellStyle name="40% - Accent1 4 4 5" xfId="2320" xr:uid="{00000000-0005-0000-0000-00009D040000}"/>
    <cellStyle name="40% - Accent1 4 5" xfId="675" xr:uid="{00000000-0005-0000-0000-00009E040000}"/>
    <cellStyle name="40% - Accent1 4 6" xfId="1189" xr:uid="{00000000-0005-0000-0000-00009F040000}"/>
    <cellStyle name="40% - Accent1 4 7" xfId="1704" xr:uid="{00000000-0005-0000-0000-0000A0040000}"/>
    <cellStyle name="40% - Accent1 4 8" xfId="2220" xr:uid="{00000000-0005-0000-0000-0000A1040000}"/>
    <cellStyle name="40% - Accent1 5" xfId="92" xr:uid="{00000000-0005-0000-0000-0000A2040000}"/>
    <cellStyle name="40% - Accent1 5 2" xfId="305" xr:uid="{00000000-0005-0000-0000-0000A3040000}"/>
    <cellStyle name="40% - Accent1 5 2 2" xfId="525" xr:uid="{00000000-0005-0000-0000-0000A4040000}"/>
    <cellStyle name="40% - Accent1 5 2 2 2" xfId="1089" xr:uid="{00000000-0005-0000-0000-0000A5040000}"/>
    <cellStyle name="40% - Accent1 5 2 2 3" xfId="1604" xr:uid="{00000000-0005-0000-0000-0000A6040000}"/>
    <cellStyle name="40% - Accent1 5 2 2 4" xfId="2119" xr:uid="{00000000-0005-0000-0000-0000A7040000}"/>
    <cellStyle name="40% - Accent1 5 2 2 5" xfId="2635" xr:uid="{00000000-0005-0000-0000-0000A8040000}"/>
    <cellStyle name="40% - Accent1 5 2 3" xfId="873" xr:uid="{00000000-0005-0000-0000-0000A9040000}"/>
    <cellStyle name="40% - Accent1 5 2 4" xfId="1387" xr:uid="{00000000-0005-0000-0000-0000AA040000}"/>
    <cellStyle name="40% - Accent1 5 2 5" xfId="1902" xr:uid="{00000000-0005-0000-0000-0000AB040000}"/>
    <cellStyle name="40% - Accent1 5 2 6" xfId="2418" xr:uid="{00000000-0005-0000-0000-0000AC040000}"/>
    <cellStyle name="40% - Accent1 5 3" xfId="427" xr:uid="{00000000-0005-0000-0000-0000AD040000}"/>
    <cellStyle name="40% - Accent1 5 3 2" xfId="991" xr:uid="{00000000-0005-0000-0000-0000AE040000}"/>
    <cellStyle name="40% - Accent1 5 3 3" xfId="1506" xr:uid="{00000000-0005-0000-0000-0000AF040000}"/>
    <cellStyle name="40% - Accent1 5 3 4" xfId="2021" xr:uid="{00000000-0005-0000-0000-0000B0040000}"/>
    <cellStyle name="40% - Accent1 5 3 5" xfId="2537" xr:uid="{00000000-0005-0000-0000-0000B1040000}"/>
    <cellStyle name="40% - Accent1 5 4" xfId="215" xr:uid="{00000000-0005-0000-0000-0000B2040000}"/>
    <cellStyle name="40% - Accent1 5 4 2" xfId="789" xr:uid="{00000000-0005-0000-0000-0000B3040000}"/>
    <cellStyle name="40% - Accent1 5 4 3" xfId="1303" xr:uid="{00000000-0005-0000-0000-0000B4040000}"/>
    <cellStyle name="40% - Accent1 5 4 4" xfId="1818" xr:uid="{00000000-0005-0000-0000-0000B5040000}"/>
    <cellStyle name="40% - Accent1 5 4 5" xfId="2334" xr:uid="{00000000-0005-0000-0000-0000B6040000}"/>
    <cellStyle name="40% - Accent1 5 5" xfId="689" xr:uid="{00000000-0005-0000-0000-0000B7040000}"/>
    <cellStyle name="40% - Accent1 5 6" xfId="1203" xr:uid="{00000000-0005-0000-0000-0000B8040000}"/>
    <cellStyle name="40% - Accent1 5 7" xfId="1718" xr:uid="{00000000-0005-0000-0000-0000B9040000}"/>
    <cellStyle name="40% - Accent1 5 8" xfId="2234" xr:uid="{00000000-0005-0000-0000-0000BA040000}"/>
    <cellStyle name="40% - Accent1 6" xfId="106" xr:uid="{00000000-0005-0000-0000-0000BB040000}"/>
    <cellStyle name="40% - Accent1 6 2" xfId="319" xr:uid="{00000000-0005-0000-0000-0000BC040000}"/>
    <cellStyle name="40% - Accent1 6 2 2" xfId="539" xr:uid="{00000000-0005-0000-0000-0000BD040000}"/>
    <cellStyle name="40% - Accent1 6 2 2 2" xfId="1103" xr:uid="{00000000-0005-0000-0000-0000BE040000}"/>
    <cellStyle name="40% - Accent1 6 2 2 3" xfId="1618" xr:uid="{00000000-0005-0000-0000-0000BF040000}"/>
    <cellStyle name="40% - Accent1 6 2 2 4" xfId="2133" xr:uid="{00000000-0005-0000-0000-0000C0040000}"/>
    <cellStyle name="40% - Accent1 6 2 2 5" xfId="2649" xr:uid="{00000000-0005-0000-0000-0000C1040000}"/>
    <cellStyle name="40% - Accent1 6 2 3" xfId="887" xr:uid="{00000000-0005-0000-0000-0000C2040000}"/>
    <cellStyle name="40% - Accent1 6 2 4" xfId="1401" xr:uid="{00000000-0005-0000-0000-0000C3040000}"/>
    <cellStyle name="40% - Accent1 6 2 5" xfId="1916" xr:uid="{00000000-0005-0000-0000-0000C4040000}"/>
    <cellStyle name="40% - Accent1 6 2 6" xfId="2432" xr:uid="{00000000-0005-0000-0000-0000C5040000}"/>
    <cellStyle name="40% - Accent1 6 3" xfId="441" xr:uid="{00000000-0005-0000-0000-0000C6040000}"/>
    <cellStyle name="40% - Accent1 6 3 2" xfId="1005" xr:uid="{00000000-0005-0000-0000-0000C7040000}"/>
    <cellStyle name="40% - Accent1 6 3 3" xfId="1520" xr:uid="{00000000-0005-0000-0000-0000C8040000}"/>
    <cellStyle name="40% - Accent1 6 3 4" xfId="2035" xr:uid="{00000000-0005-0000-0000-0000C9040000}"/>
    <cellStyle name="40% - Accent1 6 3 5" xfId="2551" xr:uid="{00000000-0005-0000-0000-0000CA040000}"/>
    <cellStyle name="40% - Accent1 6 4" xfId="229" xr:uid="{00000000-0005-0000-0000-0000CB040000}"/>
    <cellStyle name="40% - Accent1 6 4 2" xfId="803" xr:uid="{00000000-0005-0000-0000-0000CC040000}"/>
    <cellStyle name="40% - Accent1 6 4 3" xfId="1317" xr:uid="{00000000-0005-0000-0000-0000CD040000}"/>
    <cellStyle name="40% - Accent1 6 4 4" xfId="1832" xr:uid="{00000000-0005-0000-0000-0000CE040000}"/>
    <cellStyle name="40% - Accent1 6 4 5" xfId="2348" xr:uid="{00000000-0005-0000-0000-0000CF040000}"/>
    <cellStyle name="40% - Accent1 6 5" xfId="703" xr:uid="{00000000-0005-0000-0000-0000D0040000}"/>
    <cellStyle name="40% - Accent1 6 6" xfId="1217" xr:uid="{00000000-0005-0000-0000-0000D1040000}"/>
    <cellStyle name="40% - Accent1 6 7" xfId="1732" xr:uid="{00000000-0005-0000-0000-0000D2040000}"/>
    <cellStyle name="40% - Accent1 6 8" xfId="2248" xr:uid="{00000000-0005-0000-0000-0000D3040000}"/>
    <cellStyle name="40% - Accent1 7" xfId="120" xr:uid="{00000000-0005-0000-0000-0000D4040000}"/>
    <cellStyle name="40% - Accent1 7 2" xfId="333" xr:uid="{00000000-0005-0000-0000-0000D5040000}"/>
    <cellStyle name="40% - Accent1 7 2 2" xfId="553" xr:uid="{00000000-0005-0000-0000-0000D6040000}"/>
    <cellStyle name="40% - Accent1 7 2 2 2" xfId="1117" xr:uid="{00000000-0005-0000-0000-0000D7040000}"/>
    <cellStyle name="40% - Accent1 7 2 2 3" xfId="1632" xr:uid="{00000000-0005-0000-0000-0000D8040000}"/>
    <cellStyle name="40% - Accent1 7 2 2 4" xfId="2147" xr:uid="{00000000-0005-0000-0000-0000D9040000}"/>
    <cellStyle name="40% - Accent1 7 2 2 5" xfId="2663" xr:uid="{00000000-0005-0000-0000-0000DA040000}"/>
    <cellStyle name="40% - Accent1 7 2 3" xfId="901" xr:uid="{00000000-0005-0000-0000-0000DB040000}"/>
    <cellStyle name="40% - Accent1 7 2 4" xfId="1415" xr:uid="{00000000-0005-0000-0000-0000DC040000}"/>
    <cellStyle name="40% - Accent1 7 2 5" xfId="1930" xr:uid="{00000000-0005-0000-0000-0000DD040000}"/>
    <cellStyle name="40% - Accent1 7 2 6" xfId="2446" xr:uid="{00000000-0005-0000-0000-0000DE040000}"/>
    <cellStyle name="40% - Accent1 7 3" xfId="455" xr:uid="{00000000-0005-0000-0000-0000DF040000}"/>
    <cellStyle name="40% - Accent1 7 3 2" xfId="1019" xr:uid="{00000000-0005-0000-0000-0000E0040000}"/>
    <cellStyle name="40% - Accent1 7 3 3" xfId="1534" xr:uid="{00000000-0005-0000-0000-0000E1040000}"/>
    <cellStyle name="40% - Accent1 7 3 4" xfId="2049" xr:uid="{00000000-0005-0000-0000-0000E2040000}"/>
    <cellStyle name="40% - Accent1 7 3 5" xfId="2565" xr:uid="{00000000-0005-0000-0000-0000E3040000}"/>
    <cellStyle name="40% - Accent1 7 4" xfId="243" xr:uid="{00000000-0005-0000-0000-0000E4040000}"/>
    <cellStyle name="40% - Accent1 7 4 2" xfId="817" xr:uid="{00000000-0005-0000-0000-0000E5040000}"/>
    <cellStyle name="40% - Accent1 7 4 3" xfId="1331" xr:uid="{00000000-0005-0000-0000-0000E6040000}"/>
    <cellStyle name="40% - Accent1 7 4 4" xfId="1846" xr:uid="{00000000-0005-0000-0000-0000E7040000}"/>
    <cellStyle name="40% - Accent1 7 4 5" xfId="2362" xr:uid="{00000000-0005-0000-0000-0000E8040000}"/>
    <cellStyle name="40% - Accent1 7 5" xfId="717" xr:uid="{00000000-0005-0000-0000-0000E9040000}"/>
    <cellStyle name="40% - Accent1 7 6" xfId="1231" xr:uid="{00000000-0005-0000-0000-0000EA040000}"/>
    <cellStyle name="40% - Accent1 7 7" xfId="1746" xr:uid="{00000000-0005-0000-0000-0000EB040000}"/>
    <cellStyle name="40% - Accent1 7 8" xfId="2262" xr:uid="{00000000-0005-0000-0000-0000EC040000}"/>
    <cellStyle name="40% - Accent1 8" xfId="137" xr:uid="{00000000-0005-0000-0000-0000ED040000}"/>
    <cellStyle name="40% - Accent1 8 2" xfId="470" xr:uid="{00000000-0005-0000-0000-0000EE040000}"/>
    <cellStyle name="40% - Accent1 8 2 2" xfId="1034" xr:uid="{00000000-0005-0000-0000-0000EF040000}"/>
    <cellStyle name="40% - Accent1 8 2 3" xfId="1549" xr:uid="{00000000-0005-0000-0000-0000F0040000}"/>
    <cellStyle name="40% - Accent1 8 2 4" xfId="2064" xr:uid="{00000000-0005-0000-0000-0000F1040000}"/>
    <cellStyle name="40% - Accent1 8 2 5" xfId="2580" xr:uid="{00000000-0005-0000-0000-0000F2040000}"/>
    <cellStyle name="40% - Accent1 8 3" xfId="731" xr:uid="{00000000-0005-0000-0000-0000F3040000}"/>
    <cellStyle name="40% - Accent1 8 4" xfId="1245" xr:uid="{00000000-0005-0000-0000-0000F4040000}"/>
    <cellStyle name="40% - Accent1 8 5" xfId="1760" xr:uid="{00000000-0005-0000-0000-0000F5040000}"/>
    <cellStyle name="40% - Accent1 8 6" xfId="2276" xr:uid="{00000000-0005-0000-0000-0000F6040000}"/>
    <cellStyle name="40% - Accent1 9" xfId="347" xr:uid="{00000000-0005-0000-0000-0000F7040000}"/>
    <cellStyle name="40% - Accent1 9 2" xfId="567" xr:uid="{00000000-0005-0000-0000-0000F8040000}"/>
    <cellStyle name="40% - Accent1 9 2 2" xfId="1130" xr:uid="{00000000-0005-0000-0000-0000F9040000}"/>
    <cellStyle name="40% - Accent1 9 2 3" xfId="1646" xr:uid="{00000000-0005-0000-0000-0000FA040000}"/>
    <cellStyle name="40% - Accent1 9 2 4" xfId="2161" xr:uid="{00000000-0005-0000-0000-0000FB040000}"/>
    <cellStyle name="40% - Accent1 9 2 5" xfId="2677" xr:uid="{00000000-0005-0000-0000-0000FC040000}"/>
    <cellStyle name="40% - Accent1 9 3" xfId="914" xr:uid="{00000000-0005-0000-0000-0000FD040000}"/>
    <cellStyle name="40% - Accent1 9 4" xfId="1429" xr:uid="{00000000-0005-0000-0000-0000FE040000}"/>
    <cellStyle name="40% - Accent1 9 5" xfId="1944" xr:uid="{00000000-0005-0000-0000-0000FF040000}"/>
    <cellStyle name="40% - Accent1 9 6" xfId="2460" xr:uid="{00000000-0005-0000-0000-000000050000}"/>
    <cellStyle name="40% - Accent2" xfId="27" builtinId="35" customBuiltin="1"/>
    <cellStyle name="40% - Accent2 10" xfId="374" xr:uid="{00000000-0005-0000-0000-000002050000}"/>
    <cellStyle name="40% - Accent2 10 2" xfId="941" xr:uid="{00000000-0005-0000-0000-000003050000}"/>
    <cellStyle name="40% - Accent2 10 3" xfId="1456" xr:uid="{00000000-0005-0000-0000-000004050000}"/>
    <cellStyle name="40% - Accent2 10 4" xfId="1971" xr:uid="{00000000-0005-0000-0000-000005050000}"/>
    <cellStyle name="40% - Accent2 10 5" xfId="2487" xr:uid="{00000000-0005-0000-0000-000006050000}"/>
    <cellStyle name="40% - Accent2 11" xfId="164" xr:uid="{00000000-0005-0000-0000-000007050000}"/>
    <cellStyle name="40% - Accent2 12" xfId="599" xr:uid="{00000000-0005-0000-0000-000008050000}"/>
    <cellStyle name="40% - Accent2 13" xfId="615" xr:uid="{00000000-0005-0000-0000-000009050000}"/>
    <cellStyle name="40% - Accent2 14" xfId="632" xr:uid="{00000000-0005-0000-0000-00000A050000}"/>
    <cellStyle name="40% - Accent2 15" xfId="1147" xr:uid="{00000000-0005-0000-0000-00000B050000}"/>
    <cellStyle name="40% - Accent2 16" xfId="1662" xr:uid="{00000000-0005-0000-0000-00000C050000}"/>
    <cellStyle name="40% - Accent2 17" xfId="2178" xr:uid="{00000000-0005-0000-0000-00000D050000}"/>
    <cellStyle name="40% - Accent2 2" xfId="52" xr:uid="{00000000-0005-0000-0000-00000E050000}"/>
    <cellStyle name="40% - Accent2 2 2" xfId="265" xr:uid="{00000000-0005-0000-0000-00000F050000}"/>
    <cellStyle name="40% - Accent2 2 2 2" xfId="485" xr:uid="{00000000-0005-0000-0000-000010050000}"/>
    <cellStyle name="40% - Accent2 2 2 2 2" xfId="1049" xr:uid="{00000000-0005-0000-0000-000011050000}"/>
    <cellStyle name="40% - Accent2 2 2 2 3" xfId="1564" xr:uid="{00000000-0005-0000-0000-000012050000}"/>
    <cellStyle name="40% - Accent2 2 2 2 4" xfId="2079" xr:uid="{00000000-0005-0000-0000-000013050000}"/>
    <cellStyle name="40% - Accent2 2 2 2 5" xfId="2595" xr:uid="{00000000-0005-0000-0000-000014050000}"/>
    <cellStyle name="40% - Accent2 2 2 3" xfId="833" xr:uid="{00000000-0005-0000-0000-000015050000}"/>
    <cellStyle name="40% - Accent2 2 2 4" xfId="1347" xr:uid="{00000000-0005-0000-0000-000016050000}"/>
    <cellStyle name="40% - Accent2 2 2 5" xfId="1862" xr:uid="{00000000-0005-0000-0000-000017050000}"/>
    <cellStyle name="40% - Accent2 2 2 6" xfId="2378" xr:uid="{00000000-0005-0000-0000-000018050000}"/>
    <cellStyle name="40% - Accent2 2 3" xfId="392" xr:uid="{00000000-0005-0000-0000-000019050000}"/>
    <cellStyle name="40% - Accent2 2 3 2" xfId="959" xr:uid="{00000000-0005-0000-0000-00001A050000}"/>
    <cellStyle name="40% - Accent2 2 3 3" xfId="1474" xr:uid="{00000000-0005-0000-0000-00001B050000}"/>
    <cellStyle name="40% - Accent2 2 3 4" xfId="1989" xr:uid="{00000000-0005-0000-0000-00001C050000}"/>
    <cellStyle name="40% - Accent2 2 3 5" xfId="2505" xr:uid="{00000000-0005-0000-0000-00001D050000}"/>
    <cellStyle name="40% - Accent2 2 4" xfId="175" xr:uid="{00000000-0005-0000-0000-00001E050000}"/>
    <cellStyle name="40% - Accent2 2 4 2" xfId="749" xr:uid="{00000000-0005-0000-0000-00001F050000}"/>
    <cellStyle name="40% - Accent2 2 4 3" xfId="1263" xr:uid="{00000000-0005-0000-0000-000020050000}"/>
    <cellStyle name="40% - Accent2 2 4 4" xfId="1778" xr:uid="{00000000-0005-0000-0000-000021050000}"/>
    <cellStyle name="40% - Accent2 2 4 5" xfId="2294" xr:uid="{00000000-0005-0000-0000-000022050000}"/>
    <cellStyle name="40% - Accent2 2 5" xfId="649" xr:uid="{00000000-0005-0000-0000-000023050000}"/>
    <cellStyle name="40% - Accent2 2 6" xfId="1163" xr:uid="{00000000-0005-0000-0000-000024050000}"/>
    <cellStyle name="40% - Accent2 2 7" xfId="1678" xr:uid="{00000000-0005-0000-0000-000025050000}"/>
    <cellStyle name="40% - Accent2 2 8" xfId="2194" xr:uid="{00000000-0005-0000-0000-000026050000}"/>
    <cellStyle name="40% - Accent2 3" xfId="66" xr:uid="{00000000-0005-0000-0000-000027050000}"/>
    <cellStyle name="40% - Accent2 3 2" xfId="279" xr:uid="{00000000-0005-0000-0000-000028050000}"/>
    <cellStyle name="40% - Accent2 3 2 2" xfId="499" xr:uid="{00000000-0005-0000-0000-000029050000}"/>
    <cellStyle name="40% - Accent2 3 2 2 2" xfId="1063" xr:uid="{00000000-0005-0000-0000-00002A050000}"/>
    <cellStyle name="40% - Accent2 3 2 2 3" xfId="1578" xr:uid="{00000000-0005-0000-0000-00002B050000}"/>
    <cellStyle name="40% - Accent2 3 2 2 4" xfId="2093" xr:uid="{00000000-0005-0000-0000-00002C050000}"/>
    <cellStyle name="40% - Accent2 3 2 2 5" xfId="2609" xr:uid="{00000000-0005-0000-0000-00002D050000}"/>
    <cellStyle name="40% - Accent2 3 2 3" xfId="847" xr:uid="{00000000-0005-0000-0000-00002E050000}"/>
    <cellStyle name="40% - Accent2 3 2 4" xfId="1361" xr:uid="{00000000-0005-0000-0000-00002F050000}"/>
    <cellStyle name="40% - Accent2 3 2 5" xfId="1876" xr:uid="{00000000-0005-0000-0000-000030050000}"/>
    <cellStyle name="40% - Accent2 3 2 6" xfId="2392" xr:uid="{00000000-0005-0000-0000-000031050000}"/>
    <cellStyle name="40% - Accent2 3 3" xfId="375" xr:uid="{00000000-0005-0000-0000-000032050000}"/>
    <cellStyle name="40% - Accent2 3 3 2" xfId="942" xr:uid="{00000000-0005-0000-0000-000033050000}"/>
    <cellStyle name="40% - Accent2 3 3 3" xfId="1457" xr:uid="{00000000-0005-0000-0000-000034050000}"/>
    <cellStyle name="40% - Accent2 3 3 4" xfId="1972" xr:uid="{00000000-0005-0000-0000-000035050000}"/>
    <cellStyle name="40% - Accent2 3 3 5" xfId="2488" xr:uid="{00000000-0005-0000-0000-000036050000}"/>
    <cellStyle name="40% - Accent2 3 4" xfId="189" xr:uid="{00000000-0005-0000-0000-000037050000}"/>
    <cellStyle name="40% - Accent2 3 4 2" xfId="763" xr:uid="{00000000-0005-0000-0000-000038050000}"/>
    <cellStyle name="40% - Accent2 3 4 3" xfId="1277" xr:uid="{00000000-0005-0000-0000-000039050000}"/>
    <cellStyle name="40% - Accent2 3 4 4" xfId="1792" xr:uid="{00000000-0005-0000-0000-00003A050000}"/>
    <cellStyle name="40% - Accent2 3 4 5" xfId="2308" xr:uid="{00000000-0005-0000-0000-00003B050000}"/>
    <cellStyle name="40% - Accent2 3 5" xfId="663" xr:uid="{00000000-0005-0000-0000-00003C050000}"/>
    <cellStyle name="40% - Accent2 3 6" xfId="1177" xr:uid="{00000000-0005-0000-0000-00003D050000}"/>
    <cellStyle name="40% - Accent2 3 7" xfId="1692" xr:uid="{00000000-0005-0000-0000-00003E050000}"/>
    <cellStyle name="40% - Accent2 3 8" xfId="2208" xr:uid="{00000000-0005-0000-0000-00003F050000}"/>
    <cellStyle name="40% - Accent2 4" xfId="80" xr:uid="{00000000-0005-0000-0000-000040050000}"/>
    <cellStyle name="40% - Accent2 4 2" xfId="293" xr:uid="{00000000-0005-0000-0000-000041050000}"/>
    <cellStyle name="40% - Accent2 4 2 2" xfId="513" xr:uid="{00000000-0005-0000-0000-000042050000}"/>
    <cellStyle name="40% - Accent2 4 2 2 2" xfId="1077" xr:uid="{00000000-0005-0000-0000-000043050000}"/>
    <cellStyle name="40% - Accent2 4 2 2 3" xfId="1592" xr:uid="{00000000-0005-0000-0000-000044050000}"/>
    <cellStyle name="40% - Accent2 4 2 2 4" xfId="2107" xr:uid="{00000000-0005-0000-0000-000045050000}"/>
    <cellStyle name="40% - Accent2 4 2 2 5" xfId="2623" xr:uid="{00000000-0005-0000-0000-000046050000}"/>
    <cellStyle name="40% - Accent2 4 2 3" xfId="861" xr:uid="{00000000-0005-0000-0000-000047050000}"/>
    <cellStyle name="40% - Accent2 4 2 4" xfId="1375" xr:uid="{00000000-0005-0000-0000-000048050000}"/>
    <cellStyle name="40% - Accent2 4 2 5" xfId="1890" xr:uid="{00000000-0005-0000-0000-000049050000}"/>
    <cellStyle name="40% - Accent2 4 2 6" xfId="2406" xr:uid="{00000000-0005-0000-0000-00004A050000}"/>
    <cellStyle name="40% - Accent2 4 3" xfId="415" xr:uid="{00000000-0005-0000-0000-00004B050000}"/>
    <cellStyle name="40% - Accent2 4 3 2" xfId="979" xr:uid="{00000000-0005-0000-0000-00004C050000}"/>
    <cellStyle name="40% - Accent2 4 3 3" xfId="1494" xr:uid="{00000000-0005-0000-0000-00004D050000}"/>
    <cellStyle name="40% - Accent2 4 3 4" xfId="2009" xr:uid="{00000000-0005-0000-0000-00004E050000}"/>
    <cellStyle name="40% - Accent2 4 3 5" xfId="2525" xr:uid="{00000000-0005-0000-0000-00004F050000}"/>
    <cellStyle name="40% - Accent2 4 4" xfId="203" xr:uid="{00000000-0005-0000-0000-000050050000}"/>
    <cellStyle name="40% - Accent2 4 4 2" xfId="777" xr:uid="{00000000-0005-0000-0000-000051050000}"/>
    <cellStyle name="40% - Accent2 4 4 3" xfId="1291" xr:uid="{00000000-0005-0000-0000-000052050000}"/>
    <cellStyle name="40% - Accent2 4 4 4" xfId="1806" xr:uid="{00000000-0005-0000-0000-000053050000}"/>
    <cellStyle name="40% - Accent2 4 4 5" xfId="2322" xr:uid="{00000000-0005-0000-0000-000054050000}"/>
    <cellStyle name="40% - Accent2 4 5" xfId="677" xr:uid="{00000000-0005-0000-0000-000055050000}"/>
    <cellStyle name="40% - Accent2 4 6" xfId="1191" xr:uid="{00000000-0005-0000-0000-000056050000}"/>
    <cellStyle name="40% - Accent2 4 7" xfId="1706" xr:uid="{00000000-0005-0000-0000-000057050000}"/>
    <cellStyle name="40% - Accent2 4 8" xfId="2222" xr:uid="{00000000-0005-0000-0000-000058050000}"/>
    <cellStyle name="40% - Accent2 5" xfId="94" xr:uid="{00000000-0005-0000-0000-000059050000}"/>
    <cellStyle name="40% - Accent2 5 2" xfId="307" xr:uid="{00000000-0005-0000-0000-00005A050000}"/>
    <cellStyle name="40% - Accent2 5 2 2" xfId="527" xr:uid="{00000000-0005-0000-0000-00005B050000}"/>
    <cellStyle name="40% - Accent2 5 2 2 2" xfId="1091" xr:uid="{00000000-0005-0000-0000-00005C050000}"/>
    <cellStyle name="40% - Accent2 5 2 2 3" xfId="1606" xr:uid="{00000000-0005-0000-0000-00005D050000}"/>
    <cellStyle name="40% - Accent2 5 2 2 4" xfId="2121" xr:uid="{00000000-0005-0000-0000-00005E050000}"/>
    <cellStyle name="40% - Accent2 5 2 2 5" xfId="2637" xr:uid="{00000000-0005-0000-0000-00005F050000}"/>
    <cellStyle name="40% - Accent2 5 2 3" xfId="875" xr:uid="{00000000-0005-0000-0000-000060050000}"/>
    <cellStyle name="40% - Accent2 5 2 4" xfId="1389" xr:uid="{00000000-0005-0000-0000-000061050000}"/>
    <cellStyle name="40% - Accent2 5 2 5" xfId="1904" xr:uid="{00000000-0005-0000-0000-000062050000}"/>
    <cellStyle name="40% - Accent2 5 2 6" xfId="2420" xr:uid="{00000000-0005-0000-0000-000063050000}"/>
    <cellStyle name="40% - Accent2 5 3" xfId="429" xr:uid="{00000000-0005-0000-0000-000064050000}"/>
    <cellStyle name="40% - Accent2 5 3 2" xfId="993" xr:uid="{00000000-0005-0000-0000-000065050000}"/>
    <cellStyle name="40% - Accent2 5 3 3" xfId="1508" xr:uid="{00000000-0005-0000-0000-000066050000}"/>
    <cellStyle name="40% - Accent2 5 3 4" xfId="2023" xr:uid="{00000000-0005-0000-0000-000067050000}"/>
    <cellStyle name="40% - Accent2 5 3 5" xfId="2539" xr:uid="{00000000-0005-0000-0000-000068050000}"/>
    <cellStyle name="40% - Accent2 5 4" xfId="217" xr:uid="{00000000-0005-0000-0000-000069050000}"/>
    <cellStyle name="40% - Accent2 5 4 2" xfId="791" xr:uid="{00000000-0005-0000-0000-00006A050000}"/>
    <cellStyle name="40% - Accent2 5 4 3" xfId="1305" xr:uid="{00000000-0005-0000-0000-00006B050000}"/>
    <cellStyle name="40% - Accent2 5 4 4" xfId="1820" xr:uid="{00000000-0005-0000-0000-00006C050000}"/>
    <cellStyle name="40% - Accent2 5 4 5" xfId="2336" xr:uid="{00000000-0005-0000-0000-00006D050000}"/>
    <cellStyle name="40% - Accent2 5 5" xfId="691" xr:uid="{00000000-0005-0000-0000-00006E050000}"/>
    <cellStyle name="40% - Accent2 5 6" xfId="1205" xr:uid="{00000000-0005-0000-0000-00006F050000}"/>
    <cellStyle name="40% - Accent2 5 7" xfId="1720" xr:uid="{00000000-0005-0000-0000-000070050000}"/>
    <cellStyle name="40% - Accent2 5 8" xfId="2236" xr:uid="{00000000-0005-0000-0000-000071050000}"/>
    <cellStyle name="40% - Accent2 6" xfId="108" xr:uid="{00000000-0005-0000-0000-000072050000}"/>
    <cellStyle name="40% - Accent2 6 2" xfId="321" xr:uid="{00000000-0005-0000-0000-000073050000}"/>
    <cellStyle name="40% - Accent2 6 2 2" xfId="541" xr:uid="{00000000-0005-0000-0000-000074050000}"/>
    <cellStyle name="40% - Accent2 6 2 2 2" xfId="1105" xr:uid="{00000000-0005-0000-0000-000075050000}"/>
    <cellStyle name="40% - Accent2 6 2 2 3" xfId="1620" xr:uid="{00000000-0005-0000-0000-000076050000}"/>
    <cellStyle name="40% - Accent2 6 2 2 4" xfId="2135" xr:uid="{00000000-0005-0000-0000-000077050000}"/>
    <cellStyle name="40% - Accent2 6 2 2 5" xfId="2651" xr:uid="{00000000-0005-0000-0000-000078050000}"/>
    <cellStyle name="40% - Accent2 6 2 3" xfId="889" xr:uid="{00000000-0005-0000-0000-000079050000}"/>
    <cellStyle name="40% - Accent2 6 2 4" xfId="1403" xr:uid="{00000000-0005-0000-0000-00007A050000}"/>
    <cellStyle name="40% - Accent2 6 2 5" xfId="1918" xr:uid="{00000000-0005-0000-0000-00007B050000}"/>
    <cellStyle name="40% - Accent2 6 2 6" xfId="2434" xr:uid="{00000000-0005-0000-0000-00007C050000}"/>
    <cellStyle name="40% - Accent2 6 3" xfId="443" xr:uid="{00000000-0005-0000-0000-00007D050000}"/>
    <cellStyle name="40% - Accent2 6 3 2" xfId="1007" xr:uid="{00000000-0005-0000-0000-00007E050000}"/>
    <cellStyle name="40% - Accent2 6 3 3" xfId="1522" xr:uid="{00000000-0005-0000-0000-00007F050000}"/>
    <cellStyle name="40% - Accent2 6 3 4" xfId="2037" xr:uid="{00000000-0005-0000-0000-000080050000}"/>
    <cellStyle name="40% - Accent2 6 3 5" xfId="2553" xr:uid="{00000000-0005-0000-0000-000081050000}"/>
    <cellStyle name="40% - Accent2 6 4" xfId="231" xr:uid="{00000000-0005-0000-0000-000082050000}"/>
    <cellStyle name="40% - Accent2 6 4 2" xfId="805" xr:uid="{00000000-0005-0000-0000-000083050000}"/>
    <cellStyle name="40% - Accent2 6 4 3" xfId="1319" xr:uid="{00000000-0005-0000-0000-000084050000}"/>
    <cellStyle name="40% - Accent2 6 4 4" xfId="1834" xr:uid="{00000000-0005-0000-0000-000085050000}"/>
    <cellStyle name="40% - Accent2 6 4 5" xfId="2350" xr:uid="{00000000-0005-0000-0000-000086050000}"/>
    <cellStyle name="40% - Accent2 6 5" xfId="705" xr:uid="{00000000-0005-0000-0000-000087050000}"/>
    <cellStyle name="40% - Accent2 6 6" xfId="1219" xr:uid="{00000000-0005-0000-0000-000088050000}"/>
    <cellStyle name="40% - Accent2 6 7" xfId="1734" xr:uid="{00000000-0005-0000-0000-000089050000}"/>
    <cellStyle name="40% - Accent2 6 8" xfId="2250" xr:uid="{00000000-0005-0000-0000-00008A050000}"/>
    <cellStyle name="40% - Accent2 7" xfId="122" xr:uid="{00000000-0005-0000-0000-00008B050000}"/>
    <cellStyle name="40% - Accent2 7 2" xfId="335" xr:uid="{00000000-0005-0000-0000-00008C050000}"/>
    <cellStyle name="40% - Accent2 7 2 2" xfId="555" xr:uid="{00000000-0005-0000-0000-00008D050000}"/>
    <cellStyle name="40% - Accent2 7 2 2 2" xfId="1119" xr:uid="{00000000-0005-0000-0000-00008E050000}"/>
    <cellStyle name="40% - Accent2 7 2 2 3" xfId="1634" xr:uid="{00000000-0005-0000-0000-00008F050000}"/>
    <cellStyle name="40% - Accent2 7 2 2 4" xfId="2149" xr:uid="{00000000-0005-0000-0000-000090050000}"/>
    <cellStyle name="40% - Accent2 7 2 2 5" xfId="2665" xr:uid="{00000000-0005-0000-0000-000091050000}"/>
    <cellStyle name="40% - Accent2 7 2 3" xfId="903" xr:uid="{00000000-0005-0000-0000-000092050000}"/>
    <cellStyle name="40% - Accent2 7 2 4" xfId="1417" xr:uid="{00000000-0005-0000-0000-000093050000}"/>
    <cellStyle name="40% - Accent2 7 2 5" xfId="1932" xr:uid="{00000000-0005-0000-0000-000094050000}"/>
    <cellStyle name="40% - Accent2 7 2 6" xfId="2448" xr:uid="{00000000-0005-0000-0000-000095050000}"/>
    <cellStyle name="40% - Accent2 7 3" xfId="457" xr:uid="{00000000-0005-0000-0000-000096050000}"/>
    <cellStyle name="40% - Accent2 7 3 2" xfId="1021" xr:uid="{00000000-0005-0000-0000-000097050000}"/>
    <cellStyle name="40% - Accent2 7 3 3" xfId="1536" xr:uid="{00000000-0005-0000-0000-000098050000}"/>
    <cellStyle name="40% - Accent2 7 3 4" xfId="2051" xr:uid="{00000000-0005-0000-0000-000099050000}"/>
    <cellStyle name="40% - Accent2 7 3 5" xfId="2567" xr:uid="{00000000-0005-0000-0000-00009A050000}"/>
    <cellStyle name="40% - Accent2 7 4" xfId="245" xr:uid="{00000000-0005-0000-0000-00009B050000}"/>
    <cellStyle name="40% - Accent2 7 4 2" xfId="819" xr:uid="{00000000-0005-0000-0000-00009C050000}"/>
    <cellStyle name="40% - Accent2 7 4 3" xfId="1333" xr:uid="{00000000-0005-0000-0000-00009D050000}"/>
    <cellStyle name="40% - Accent2 7 4 4" xfId="1848" xr:uid="{00000000-0005-0000-0000-00009E050000}"/>
    <cellStyle name="40% - Accent2 7 4 5" xfId="2364" xr:uid="{00000000-0005-0000-0000-00009F050000}"/>
    <cellStyle name="40% - Accent2 7 5" xfId="719" xr:uid="{00000000-0005-0000-0000-0000A0050000}"/>
    <cellStyle name="40% - Accent2 7 6" xfId="1233" xr:uid="{00000000-0005-0000-0000-0000A1050000}"/>
    <cellStyle name="40% - Accent2 7 7" xfId="1748" xr:uid="{00000000-0005-0000-0000-0000A2050000}"/>
    <cellStyle name="40% - Accent2 7 8" xfId="2264" xr:uid="{00000000-0005-0000-0000-0000A3050000}"/>
    <cellStyle name="40% - Accent2 8" xfId="139" xr:uid="{00000000-0005-0000-0000-0000A4050000}"/>
    <cellStyle name="40% - Accent2 8 2" xfId="472" xr:uid="{00000000-0005-0000-0000-0000A5050000}"/>
    <cellStyle name="40% - Accent2 8 2 2" xfId="1036" xr:uid="{00000000-0005-0000-0000-0000A6050000}"/>
    <cellStyle name="40% - Accent2 8 2 3" xfId="1551" xr:uid="{00000000-0005-0000-0000-0000A7050000}"/>
    <cellStyle name="40% - Accent2 8 2 4" xfId="2066" xr:uid="{00000000-0005-0000-0000-0000A8050000}"/>
    <cellStyle name="40% - Accent2 8 2 5" xfId="2582" xr:uid="{00000000-0005-0000-0000-0000A9050000}"/>
    <cellStyle name="40% - Accent2 8 3" xfId="733" xr:uid="{00000000-0005-0000-0000-0000AA050000}"/>
    <cellStyle name="40% - Accent2 8 4" xfId="1247" xr:uid="{00000000-0005-0000-0000-0000AB050000}"/>
    <cellStyle name="40% - Accent2 8 5" xfId="1762" xr:uid="{00000000-0005-0000-0000-0000AC050000}"/>
    <cellStyle name="40% - Accent2 8 6" xfId="2278" xr:uid="{00000000-0005-0000-0000-0000AD050000}"/>
    <cellStyle name="40% - Accent2 9" xfId="349" xr:uid="{00000000-0005-0000-0000-0000AE050000}"/>
    <cellStyle name="40% - Accent2 9 2" xfId="569" xr:uid="{00000000-0005-0000-0000-0000AF050000}"/>
    <cellStyle name="40% - Accent2 9 2 2" xfId="1132" xr:uid="{00000000-0005-0000-0000-0000B0050000}"/>
    <cellStyle name="40% - Accent2 9 2 3" xfId="1648" xr:uid="{00000000-0005-0000-0000-0000B1050000}"/>
    <cellStyle name="40% - Accent2 9 2 4" xfId="2163" xr:uid="{00000000-0005-0000-0000-0000B2050000}"/>
    <cellStyle name="40% - Accent2 9 2 5" xfId="2679" xr:uid="{00000000-0005-0000-0000-0000B3050000}"/>
    <cellStyle name="40% - Accent2 9 3" xfId="916" xr:uid="{00000000-0005-0000-0000-0000B4050000}"/>
    <cellStyle name="40% - Accent2 9 4" xfId="1431" xr:uid="{00000000-0005-0000-0000-0000B5050000}"/>
    <cellStyle name="40% - Accent2 9 5" xfId="1946" xr:uid="{00000000-0005-0000-0000-0000B6050000}"/>
    <cellStyle name="40% - Accent2 9 6" xfId="2462" xr:uid="{00000000-0005-0000-0000-0000B7050000}"/>
    <cellStyle name="40% - Accent3" xfId="31" builtinId="39" customBuiltin="1"/>
    <cellStyle name="40% - Accent3 10" xfId="378" xr:uid="{00000000-0005-0000-0000-0000B9050000}"/>
    <cellStyle name="40% - Accent3 10 2" xfId="945" xr:uid="{00000000-0005-0000-0000-0000BA050000}"/>
    <cellStyle name="40% - Accent3 10 3" xfId="1460" xr:uid="{00000000-0005-0000-0000-0000BB050000}"/>
    <cellStyle name="40% - Accent3 10 4" xfId="1975" xr:uid="{00000000-0005-0000-0000-0000BC050000}"/>
    <cellStyle name="40% - Accent3 10 5" xfId="2491" xr:uid="{00000000-0005-0000-0000-0000BD050000}"/>
    <cellStyle name="40% - Accent3 11" xfId="260" xr:uid="{00000000-0005-0000-0000-0000BE050000}"/>
    <cellStyle name="40% - Accent3 12" xfId="601" xr:uid="{00000000-0005-0000-0000-0000BF050000}"/>
    <cellStyle name="40% - Accent3 13" xfId="617" xr:uid="{00000000-0005-0000-0000-0000C0050000}"/>
    <cellStyle name="40% - Accent3 14" xfId="634" xr:uid="{00000000-0005-0000-0000-0000C1050000}"/>
    <cellStyle name="40% - Accent3 15" xfId="1149" xr:uid="{00000000-0005-0000-0000-0000C2050000}"/>
    <cellStyle name="40% - Accent3 16" xfId="1664" xr:uid="{00000000-0005-0000-0000-0000C3050000}"/>
    <cellStyle name="40% - Accent3 17" xfId="2180" xr:uid="{00000000-0005-0000-0000-0000C4050000}"/>
    <cellStyle name="40% - Accent3 2" xfId="54" xr:uid="{00000000-0005-0000-0000-0000C5050000}"/>
    <cellStyle name="40% - Accent3 2 2" xfId="267" xr:uid="{00000000-0005-0000-0000-0000C6050000}"/>
    <cellStyle name="40% - Accent3 2 2 2" xfId="487" xr:uid="{00000000-0005-0000-0000-0000C7050000}"/>
    <cellStyle name="40% - Accent3 2 2 2 2" xfId="1051" xr:uid="{00000000-0005-0000-0000-0000C8050000}"/>
    <cellStyle name="40% - Accent3 2 2 2 3" xfId="1566" xr:uid="{00000000-0005-0000-0000-0000C9050000}"/>
    <cellStyle name="40% - Accent3 2 2 2 4" xfId="2081" xr:uid="{00000000-0005-0000-0000-0000CA050000}"/>
    <cellStyle name="40% - Accent3 2 2 2 5" xfId="2597" xr:uid="{00000000-0005-0000-0000-0000CB050000}"/>
    <cellStyle name="40% - Accent3 2 2 3" xfId="835" xr:uid="{00000000-0005-0000-0000-0000CC050000}"/>
    <cellStyle name="40% - Accent3 2 2 4" xfId="1349" xr:uid="{00000000-0005-0000-0000-0000CD050000}"/>
    <cellStyle name="40% - Accent3 2 2 5" xfId="1864" xr:uid="{00000000-0005-0000-0000-0000CE050000}"/>
    <cellStyle name="40% - Accent3 2 2 6" xfId="2380" xr:uid="{00000000-0005-0000-0000-0000CF050000}"/>
    <cellStyle name="40% - Accent3 2 3" xfId="395" xr:uid="{00000000-0005-0000-0000-0000D0050000}"/>
    <cellStyle name="40% - Accent3 2 3 2" xfId="962" xr:uid="{00000000-0005-0000-0000-0000D1050000}"/>
    <cellStyle name="40% - Accent3 2 3 3" xfId="1477" xr:uid="{00000000-0005-0000-0000-0000D2050000}"/>
    <cellStyle name="40% - Accent3 2 3 4" xfId="1992" xr:uid="{00000000-0005-0000-0000-0000D3050000}"/>
    <cellStyle name="40% - Accent3 2 3 5" xfId="2508" xr:uid="{00000000-0005-0000-0000-0000D4050000}"/>
    <cellStyle name="40% - Accent3 2 4" xfId="177" xr:uid="{00000000-0005-0000-0000-0000D5050000}"/>
    <cellStyle name="40% - Accent3 2 4 2" xfId="751" xr:uid="{00000000-0005-0000-0000-0000D6050000}"/>
    <cellStyle name="40% - Accent3 2 4 3" xfId="1265" xr:uid="{00000000-0005-0000-0000-0000D7050000}"/>
    <cellStyle name="40% - Accent3 2 4 4" xfId="1780" xr:uid="{00000000-0005-0000-0000-0000D8050000}"/>
    <cellStyle name="40% - Accent3 2 4 5" xfId="2296" xr:uid="{00000000-0005-0000-0000-0000D9050000}"/>
    <cellStyle name="40% - Accent3 2 5" xfId="651" xr:uid="{00000000-0005-0000-0000-0000DA050000}"/>
    <cellStyle name="40% - Accent3 2 6" xfId="1165" xr:uid="{00000000-0005-0000-0000-0000DB050000}"/>
    <cellStyle name="40% - Accent3 2 7" xfId="1680" xr:uid="{00000000-0005-0000-0000-0000DC050000}"/>
    <cellStyle name="40% - Accent3 2 8" xfId="2196" xr:uid="{00000000-0005-0000-0000-0000DD050000}"/>
    <cellStyle name="40% - Accent3 3" xfId="68" xr:uid="{00000000-0005-0000-0000-0000DE050000}"/>
    <cellStyle name="40% - Accent3 3 2" xfId="281" xr:uid="{00000000-0005-0000-0000-0000DF050000}"/>
    <cellStyle name="40% - Accent3 3 2 2" xfId="501" xr:uid="{00000000-0005-0000-0000-0000E0050000}"/>
    <cellStyle name="40% - Accent3 3 2 2 2" xfId="1065" xr:uid="{00000000-0005-0000-0000-0000E1050000}"/>
    <cellStyle name="40% - Accent3 3 2 2 3" xfId="1580" xr:uid="{00000000-0005-0000-0000-0000E2050000}"/>
    <cellStyle name="40% - Accent3 3 2 2 4" xfId="2095" xr:uid="{00000000-0005-0000-0000-0000E3050000}"/>
    <cellStyle name="40% - Accent3 3 2 2 5" xfId="2611" xr:uid="{00000000-0005-0000-0000-0000E4050000}"/>
    <cellStyle name="40% - Accent3 3 2 3" xfId="849" xr:uid="{00000000-0005-0000-0000-0000E5050000}"/>
    <cellStyle name="40% - Accent3 3 2 4" xfId="1363" xr:uid="{00000000-0005-0000-0000-0000E6050000}"/>
    <cellStyle name="40% - Accent3 3 2 5" xfId="1878" xr:uid="{00000000-0005-0000-0000-0000E7050000}"/>
    <cellStyle name="40% - Accent3 3 2 6" xfId="2394" xr:uid="{00000000-0005-0000-0000-0000E8050000}"/>
    <cellStyle name="40% - Accent3 3 3" xfId="397" xr:uid="{00000000-0005-0000-0000-0000E9050000}"/>
    <cellStyle name="40% - Accent3 3 3 2" xfId="964" xr:uid="{00000000-0005-0000-0000-0000EA050000}"/>
    <cellStyle name="40% - Accent3 3 3 3" xfId="1479" xr:uid="{00000000-0005-0000-0000-0000EB050000}"/>
    <cellStyle name="40% - Accent3 3 3 4" xfId="1994" xr:uid="{00000000-0005-0000-0000-0000EC050000}"/>
    <cellStyle name="40% - Accent3 3 3 5" xfId="2510" xr:uid="{00000000-0005-0000-0000-0000ED050000}"/>
    <cellStyle name="40% - Accent3 3 4" xfId="191" xr:uid="{00000000-0005-0000-0000-0000EE050000}"/>
    <cellStyle name="40% - Accent3 3 4 2" xfId="765" xr:uid="{00000000-0005-0000-0000-0000EF050000}"/>
    <cellStyle name="40% - Accent3 3 4 3" xfId="1279" xr:uid="{00000000-0005-0000-0000-0000F0050000}"/>
    <cellStyle name="40% - Accent3 3 4 4" xfId="1794" xr:uid="{00000000-0005-0000-0000-0000F1050000}"/>
    <cellStyle name="40% - Accent3 3 4 5" xfId="2310" xr:uid="{00000000-0005-0000-0000-0000F2050000}"/>
    <cellStyle name="40% - Accent3 3 5" xfId="665" xr:uid="{00000000-0005-0000-0000-0000F3050000}"/>
    <cellStyle name="40% - Accent3 3 6" xfId="1179" xr:uid="{00000000-0005-0000-0000-0000F4050000}"/>
    <cellStyle name="40% - Accent3 3 7" xfId="1694" xr:uid="{00000000-0005-0000-0000-0000F5050000}"/>
    <cellStyle name="40% - Accent3 3 8" xfId="2210" xr:uid="{00000000-0005-0000-0000-0000F6050000}"/>
    <cellStyle name="40% - Accent3 4" xfId="82" xr:uid="{00000000-0005-0000-0000-0000F7050000}"/>
    <cellStyle name="40% - Accent3 4 2" xfId="295" xr:uid="{00000000-0005-0000-0000-0000F8050000}"/>
    <cellStyle name="40% - Accent3 4 2 2" xfId="515" xr:uid="{00000000-0005-0000-0000-0000F9050000}"/>
    <cellStyle name="40% - Accent3 4 2 2 2" xfId="1079" xr:uid="{00000000-0005-0000-0000-0000FA050000}"/>
    <cellStyle name="40% - Accent3 4 2 2 3" xfId="1594" xr:uid="{00000000-0005-0000-0000-0000FB050000}"/>
    <cellStyle name="40% - Accent3 4 2 2 4" xfId="2109" xr:uid="{00000000-0005-0000-0000-0000FC050000}"/>
    <cellStyle name="40% - Accent3 4 2 2 5" xfId="2625" xr:uid="{00000000-0005-0000-0000-0000FD050000}"/>
    <cellStyle name="40% - Accent3 4 2 3" xfId="863" xr:uid="{00000000-0005-0000-0000-0000FE050000}"/>
    <cellStyle name="40% - Accent3 4 2 4" xfId="1377" xr:uid="{00000000-0005-0000-0000-0000FF050000}"/>
    <cellStyle name="40% - Accent3 4 2 5" xfId="1892" xr:uid="{00000000-0005-0000-0000-000000060000}"/>
    <cellStyle name="40% - Accent3 4 2 6" xfId="2408" xr:uid="{00000000-0005-0000-0000-000001060000}"/>
    <cellStyle name="40% - Accent3 4 3" xfId="417" xr:uid="{00000000-0005-0000-0000-000002060000}"/>
    <cellStyle name="40% - Accent3 4 3 2" xfId="981" xr:uid="{00000000-0005-0000-0000-000003060000}"/>
    <cellStyle name="40% - Accent3 4 3 3" xfId="1496" xr:uid="{00000000-0005-0000-0000-000004060000}"/>
    <cellStyle name="40% - Accent3 4 3 4" xfId="2011" xr:uid="{00000000-0005-0000-0000-000005060000}"/>
    <cellStyle name="40% - Accent3 4 3 5" xfId="2527" xr:uid="{00000000-0005-0000-0000-000006060000}"/>
    <cellStyle name="40% - Accent3 4 4" xfId="205" xr:uid="{00000000-0005-0000-0000-000007060000}"/>
    <cellStyle name="40% - Accent3 4 4 2" xfId="779" xr:uid="{00000000-0005-0000-0000-000008060000}"/>
    <cellStyle name="40% - Accent3 4 4 3" xfId="1293" xr:uid="{00000000-0005-0000-0000-000009060000}"/>
    <cellStyle name="40% - Accent3 4 4 4" xfId="1808" xr:uid="{00000000-0005-0000-0000-00000A060000}"/>
    <cellStyle name="40% - Accent3 4 4 5" xfId="2324" xr:uid="{00000000-0005-0000-0000-00000B060000}"/>
    <cellStyle name="40% - Accent3 4 5" xfId="679" xr:uid="{00000000-0005-0000-0000-00000C060000}"/>
    <cellStyle name="40% - Accent3 4 6" xfId="1193" xr:uid="{00000000-0005-0000-0000-00000D060000}"/>
    <cellStyle name="40% - Accent3 4 7" xfId="1708" xr:uid="{00000000-0005-0000-0000-00000E060000}"/>
    <cellStyle name="40% - Accent3 4 8" xfId="2224" xr:uid="{00000000-0005-0000-0000-00000F060000}"/>
    <cellStyle name="40% - Accent3 5" xfId="96" xr:uid="{00000000-0005-0000-0000-000010060000}"/>
    <cellStyle name="40% - Accent3 5 2" xfId="309" xr:uid="{00000000-0005-0000-0000-000011060000}"/>
    <cellStyle name="40% - Accent3 5 2 2" xfId="529" xr:uid="{00000000-0005-0000-0000-000012060000}"/>
    <cellStyle name="40% - Accent3 5 2 2 2" xfId="1093" xr:uid="{00000000-0005-0000-0000-000013060000}"/>
    <cellStyle name="40% - Accent3 5 2 2 3" xfId="1608" xr:uid="{00000000-0005-0000-0000-000014060000}"/>
    <cellStyle name="40% - Accent3 5 2 2 4" xfId="2123" xr:uid="{00000000-0005-0000-0000-000015060000}"/>
    <cellStyle name="40% - Accent3 5 2 2 5" xfId="2639" xr:uid="{00000000-0005-0000-0000-000016060000}"/>
    <cellStyle name="40% - Accent3 5 2 3" xfId="877" xr:uid="{00000000-0005-0000-0000-000017060000}"/>
    <cellStyle name="40% - Accent3 5 2 4" xfId="1391" xr:uid="{00000000-0005-0000-0000-000018060000}"/>
    <cellStyle name="40% - Accent3 5 2 5" xfId="1906" xr:uid="{00000000-0005-0000-0000-000019060000}"/>
    <cellStyle name="40% - Accent3 5 2 6" xfId="2422" xr:uid="{00000000-0005-0000-0000-00001A060000}"/>
    <cellStyle name="40% - Accent3 5 3" xfId="431" xr:uid="{00000000-0005-0000-0000-00001B060000}"/>
    <cellStyle name="40% - Accent3 5 3 2" xfId="995" xr:uid="{00000000-0005-0000-0000-00001C060000}"/>
    <cellStyle name="40% - Accent3 5 3 3" xfId="1510" xr:uid="{00000000-0005-0000-0000-00001D060000}"/>
    <cellStyle name="40% - Accent3 5 3 4" xfId="2025" xr:uid="{00000000-0005-0000-0000-00001E060000}"/>
    <cellStyle name="40% - Accent3 5 3 5" xfId="2541" xr:uid="{00000000-0005-0000-0000-00001F060000}"/>
    <cellStyle name="40% - Accent3 5 4" xfId="219" xr:uid="{00000000-0005-0000-0000-000020060000}"/>
    <cellStyle name="40% - Accent3 5 4 2" xfId="793" xr:uid="{00000000-0005-0000-0000-000021060000}"/>
    <cellStyle name="40% - Accent3 5 4 3" xfId="1307" xr:uid="{00000000-0005-0000-0000-000022060000}"/>
    <cellStyle name="40% - Accent3 5 4 4" xfId="1822" xr:uid="{00000000-0005-0000-0000-000023060000}"/>
    <cellStyle name="40% - Accent3 5 4 5" xfId="2338" xr:uid="{00000000-0005-0000-0000-000024060000}"/>
    <cellStyle name="40% - Accent3 5 5" xfId="693" xr:uid="{00000000-0005-0000-0000-000025060000}"/>
    <cellStyle name="40% - Accent3 5 6" xfId="1207" xr:uid="{00000000-0005-0000-0000-000026060000}"/>
    <cellStyle name="40% - Accent3 5 7" xfId="1722" xr:uid="{00000000-0005-0000-0000-000027060000}"/>
    <cellStyle name="40% - Accent3 5 8" xfId="2238" xr:uid="{00000000-0005-0000-0000-000028060000}"/>
    <cellStyle name="40% - Accent3 6" xfId="110" xr:uid="{00000000-0005-0000-0000-000029060000}"/>
    <cellStyle name="40% - Accent3 6 2" xfId="323" xr:uid="{00000000-0005-0000-0000-00002A060000}"/>
    <cellStyle name="40% - Accent3 6 2 2" xfId="543" xr:uid="{00000000-0005-0000-0000-00002B060000}"/>
    <cellStyle name="40% - Accent3 6 2 2 2" xfId="1107" xr:uid="{00000000-0005-0000-0000-00002C060000}"/>
    <cellStyle name="40% - Accent3 6 2 2 3" xfId="1622" xr:uid="{00000000-0005-0000-0000-00002D060000}"/>
    <cellStyle name="40% - Accent3 6 2 2 4" xfId="2137" xr:uid="{00000000-0005-0000-0000-00002E060000}"/>
    <cellStyle name="40% - Accent3 6 2 2 5" xfId="2653" xr:uid="{00000000-0005-0000-0000-00002F060000}"/>
    <cellStyle name="40% - Accent3 6 2 3" xfId="891" xr:uid="{00000000-0005-0000-0000-000030060000}"/>
    <cellStyle name="40% - Accent3 6 2 4" xfId="1405" xr:uid="{00000000-0005-0000-0000-000031060000}"/>
    <cellStyle name="40% - Accent3 6 2 5" xfId="1920" xr:uid="{00000000-0005-0000-0000-000032060000}"/>
    <cellStyle name="40% - Accent3 6 2 6" xfId="2436" xr:uid="{00000000-0005-0000-0000-000033060000}"/>
    <cellStyle name="40% - Accent3 6 3" xfId="445" xr:uid="{00000000-0005-0000-0000-000034060000}"/>
    <cellStyle name="40% - Accent3 6 3 2" xfId="1009" xr:uid="{00000000-0005-0000-0000-000035060000}"/>
    <cellStyle name="40% - Accent3 6 3 3" xfId="1524" xr:uid="{00000000-0005-0000-0000-000036060000}"/>
    <cellStyle name="40% - Accent3 6 3 4" xfId="2039" xr:uid="{00000000-0005-0000-0000-000037060000}"/>
    <cellStyle name="40% - Accent3 6 3 5" xfId="2555" xr:uid="{00000000-0005-0000-0000-000038060000}"/>
    <cellStyle name="40% - Accent3 6 4" xfId="233" xr:uid="{00000000-0005-0000-0000-000039060000}"/>
    <cellStyle name="40% - Accent3 6 4 2" xfId="807" xr:uid="{00000000-0005-0000-0000-00003A060000}"/>
    <cellStyle name="40% - Accent3 6 4 3" xfId="1321" xr:uid="{00000000-0005-0000-0000-00003B060000}"/>
    <cellStyle name="40% - Accent3 6 4 4" xfId="1836" xr:uid="{00000000-0005-0000-0000-00003C060000}"/>
    <cellStyle name="40% - Accent3 6 4 5" xfId="2352" xr:uid="{00000000-0005-0000-0000-00003D060000}"/>
    <cellStyle name="40% - Accent3 6 5" xfId="707" xr:uid="{00000000-0005-0000-0000-00003E060000}"/>
    <cellStyle name="40% - Accent3 6 6" xfId="1221" xr:uid="{00000000-0005-0000-0000-00003F060000}"/>
    <cellStyle name="40% - Accent3 6 7" xfId="1736" xr:uid="{00000000-0005-0000-0000-000040060000}"/>
    <cellStyle name="40% - Accent3 6 8" xfId="2252" xr:uid="{00000000-0005-0000-0000-000041060000}"/>
    <cellStyle name="40% - Accent3 7" xfId="124" xr:uid="{00000000-0005-0000-0000-000042060000}"/>
    <cellStyle name="40% - Accent3 7 2" xfId="337" xr:uid="{00000000-0005-0000-0000-000043060000}"/>
    <cellStyle name="40% - Accent3 7 2 2" xfId="557" xr:uid="{00000000-0005-0000-0000-000044060000}"/>
    <cellStyle name="40% - Accent3 7 2 2 2" xfId="1121" xr:uid="{00000000-0005-0000-0000-000045060000}"/>
    <cellStyle name="40% - Accent3 7 2 2 3" xfId="1636" xr:uid="{00000000-0005-0000-0000-000046060000}"/>
    <cellStyle name="40% - Accent3 7 2 2 4" xfId="2151" xr:uid="{00000000-0005-0000-0000-000047060000}"/>
    <cellStyle name="40% - Accent3 7 2 2 5" xfId="2667" xr:uid="{00000000-0005-0000-0000-000048060000}"/>
    <cellStyle name="40% - Accent3 7 2 3" xfId="905" xr:uid="{00000000-0005-0000-0000-000049060000}"/>
    <cellStyle name="40% - Accent3 7 2 4" xfId="1419" xr:uid="{00000000-0005-0000-0000-00004A060000}"/>
    <cellStyle name="40% - Accent3 7 2 5" xfId="1934" xr:uid="{00000000-0005-0000-0000-00004B060000}"/>
    <cellStyle name="40% - Accent3 7 2 6" xfId="2450" xr:uid="{00000000-0005-0000-0000-00004C060000}"/>
    <cellStyle name="40% - Accent3 7 3" xfId="459" xr:uid="{00000000-0005-0000-0000-00004D060000}"/>
    <cellStyle name="40% - Accent3 7 3 2" xfId="1023" xr:uid="{00000000-0005-0000-0000-00004E060000}"/>
    <cellStyle name="40% - Accent3 7 3 3" xfId="1538" xr:uid="{00000000-0005-0000-0000-00004F060000}"/>
    <cellStyle name="40% - Accent3 7 3 4" xfId="2053" xr:uid="{00000000-0005-0000-0000-000050060000}"/>
    <cellStyle name="40% - Accent3 7 3 5" xfId="2569" xr:uid="{00000000-0005-0000-0000-000051060000}"/>
    <cellStyle name="40% - Accent3 7 4" xfId="247" xr:uid="{00000000-0005-0000-0000-000052060000}"/>
    <cellStyle name="40% - Accent3 7 4 2" xfId="821" xr:uid="{00000000-0005-0000-0000-000053060000}"/>
    <cellStyle name="40% - Accent3 7 4 3" xfId="1335" xr:uid="{00000000-0005-0000-0000-000054060000}"/>
    <cellStyle name="40% - Accent3 7 4 4" xfId="1850" xr:uid="{00000000-0005-0000-0000-000055060000}"/>
    <cellStyle name="40% - Accent3 7 4 5" xfId="2366" xr:uid="{00000000-0005-0000-0000-000056060000}"/>
    <cellStyle name="40% - Accent3 7 5" xfId="721" xr:uid="{00000000-0005-0000-0000-000057060000}"/>
    <cellStyle name="40% - Accent3 7 6" xfId="1235" xr:uid="{00000000-0005-0000-0000-000058060000}"/>
    <cellStyle name="40% - Accent3 7 7" xfId="1750" xr:uid="{00000000-0005-0000-0000-000059060000}"/>
    <cellStyle name="40% - Accent3 7 8" xfId="2266" xr:uid="{00000000-0005-0000-0000-00005A060000}"/>
    <cellStyle name="40% - Accent3 8" xfId="141" xr:uid="{00000000-0005-0000-0000-00005B060000}"/>
    <cellStyle name="40% - Accent3 8 2" xfId="474" xr:uid="{00000000-0005-0000-0000-00005C060000}"/>
    <cellStyle name="40% - Accent3 8 2 2" xfId="1038" xr:uid="{00000000-0005-0000-0000-00005D060000}"/>
    <cellStyle name="40% - Accent3 8 2 3" xfId="1553" xr:uid="{00000000-0005-0000-0000-00005E060000}"/>
    <cellStyle name="40% - Accent3 8 2 4" xfId="2068" xr:uid="{00000000-0005-0000-0000-00005F060000}"/>
    <cellStyle name="40% - Accent3 8 2 5" xfId="2584" xr:uid="{00000000-0005-0000-0000-000060060000}"/>
    <cellStyle name="40% - Accent3 8 3" xfId="735" xr:uid="{00000000-0005-0000-0000-000061060000}"/>
    <cellStyle name="40% - Accent3 8 4" xfId="1249" xr:uid="{00000000-0005-0000-0000-000062060000}"/>
    <cellStyle name="40% - Accent3 8 5" xfId="1764" xr:uid="{00000000-0005-0000-0000-000063060000}"/>
    <cellStyle name="40% - Accent3 8 6" xfId="2280" xr:uid="{00000000-0005-0000-0000-000064060000}"/>
    <cellStyle name="40% - Accent3 9" xfId="351" xr:uid="{00000000-0005-0000-0000-000065060000}"/>
    <cellStyle name="40% - Accent3 9 2" xfId="571" xr:uid="{00000000-0005-0000-0000-000066060000}"/>
    <cellStyle name="40% - Accent3 9 2 2" xfId="1134" xr:uid="{00000000-0005-0000-0000-000067060000}"/>
    <cellStyle name="40% - Accent3 9 2 3" xfId="1650" xr:uid="{00000000-0005-0000-0000-000068060000}"/>
    <cellStyle name="40% - Accent3 9 2 4" xfId="2165" xr:uid="{00000000-0005-0000-0000-000069060000}"/>
    <cellStyle name="40% - Accent3 9 2 5" xfId="2681" xr:uid="{00000000-0005-0000-0000-00006A060000}"/>
    <cellStyle name="40% - Accent3 9 3" xfId="918" xr:uid="{00000000-0005-0000-0000-00006B060000}"/>
    <cellStyle name="40% - Accent3 9 4" xfId="1433" xr:uid="{00000000-0005-0000-0000-00006C060000}"/>
    <cellStyle name="40% - Accent3 9 5" xfId="1948" xr:uid="{00000000-0005-0000-0000-00006D060000}"/>
    <cellStyle name="40% - Accent3 9 6" xfId="2464" xr:uid="{00000000-0005-0000-0000-00006E060000}"/>
    <cellStyle name="40% - Accent4" xfId="35" builtinId="43" customBuiltin="1"/>
    <cellStyle name="40% - Accent4 10" xfId="382" xr:uid="{00000000-0005-0000-0000-000070060000}"/>
    <cellStyle name="40% - Accent4 10 2" xfId="949" xr:uid="{00000000-0005-0000-0000-000071060000}"/>
    <cellStyle name="40% - Accent4 10 3" xfId="1464" xr:uid="{00000000-0005-0000-0000-000072060000}"/>
    <cellStyle name="40% - Accent4 10 4" xfId="1979" xr:uid="{00000000-0005-0000-0000-000073060000}"/>
    <cellStyle name="40% - Accent4 10 5" xfId="2495" xr:uid="{00000000-0005-0000-0000-000074060000}"/>
    <cellStyle name="40% - Accent4 11" xfId="259" xr:uid="{00000000-0005-0000-0000-000075060000}"/>
    <cellStyle name="40% - Accent4 12" xfId="603" xr:uid="{00000000-0005-0000-0000-000076060000}"/>
    <cellStyle name="40% - Accent4 13" xfId="619" xr:uid="{00000000-0005-0000-0000-000077060000}"/>
    <cellStyle name="40% - Accent4 14" xfId="636" xr:uid="{00000000-0005-0000-0000-000078060000}"/>
    <cellStyle name="40% - Accent4 15" xfId="1151" xr:uid="{00000000-0005-0000-0000-000079060000}"/>
    <cellStyle name="40% - Accent4 16" xfId="1666" xr:uid="{00000000-0005-0000-0000-00007A060000}"/>
    <cellStyle name="40% - Accent4 17" xfId="2182" xr:uid="{00000000-0005-0000-0000-00007B060000}"/>
    <cellStyle name="40% - Accent4 2" xfId="56" xr:uid="{00000000-0005-0000-0000-00007C060000}"/>
    <cellStyle name="40% - Accent4 2 2" xfId="269" xr:uid="{00000000-0005-0000-0000-00007D060000}"/>
    <cellStyle name="40% - Accent4 2 2 2" xfId="489" xr:uid="{00000000-0005-0000-0000-00007E060000}"/>
    <cellStyle name="40% - Accent4 2 2 2 2" xfId="1053" xr:uid="{00000000-0005-0000-0000-00007F060000}"/>
    <cellStyle name="40% - Accent4 2 2 2 3" xfId="1568" xr:uid="{00000000-0005-0000-0000-000080060000}"/>
    <cellStyle name="40% - Accent4 2 2 2 4" xfId="2083" xr:uid="{00000000-0005-0000-0000-000081060000}"/>
    <cellStyle name="40% - Accent4 2 2 2 5" xfId="2599" xr:uid="{00000000-0005-0000-0000-000082060000}"/>
    <cellStyle name="40% - Accent4 2 2 3" xfId="837" xr:uid="{00000000-0005-0000-0000-000083060000}"/>
    <cellStyle name="40% - Accent4 2 2 4" xfId="1351" xr:uid="{00000000-0005-0000-0000-000084060000}"/>
    <cellStyle name="40% - Accent4 2 2 5" xfId="1866" xr:uid="{00000000-0005-0000-0000-000085060000}"/>
    <cellStyle name="40% - Accent4 2 2 6" xfId="2382" xr:uid="{00000000-0005-0000-0000-000086060000}"/>
    <cellStyle name="40% - Accent4 2 3" xfId="369" xr:uid="{00000000-0005-0000-0000-000087060000}"/>
    <cellStyle name="40% - Accent4 2 3 2" xfId="936" xr:uid="{00000000-0005-0000-0000-000088060000}"/>
    <cellStyle name="40% - Accent4 2 3 3" xfId="1451" xr:uid="{00000000-0005-0000-0000-000089060000}"/>
    <cellStyle name="40% - Accent4 2 3 4" xfId="1966" xr:uid="{00000000-0005-0000-0000-00008A060000}"/>
    <cellStyle name="40% - Accent4 2 3 5" xfId="2482" xr:uid="{00000000-0005-0000-0000-00008B060000}"/>
    <cellStyle name="40% - Accent4 2 4" xfId="179" xr:uid="{00000000-0005-0000-0000-00008C060000}"/>
    <cellStyle name="40% - Accent4 2 4 2" xfId="753" xr:uid="{00000000-0005-0000-0000-00008D060000}"/>
    <cellStyle name="40% - Accent4 2 4 3" xfId="1267" xr:uid="{00000000-0005-0000-0000-00008E060000}"/>
    <cellStyle name="40% - Accent4 2 4 4" xfId="1782" xr:uid="{00000000-0005-0000-0000-00008F060000}"/>
    <cellStyle name="40% - Accent4 2 4 5" xfId="2298" xr:uid="{00000000-0005-0000-0000-000090060000}"/>
    <cellStyle name="40% - Accent4 2 5" xfId="653" xr:uid="{00000000-0005-0000-0000-000091060000}"/>
    <cellStyle name="40% - Accent4 2 6" xfId="1167" xr:uid="{00000000-0005-0000-0000-000092060000}"/>
    <cellStyle name="40% - Accent4 2 7" xfId="1682" xr:uid="{00000000-0005-0000-0000-000093060000}"/>
    <cellStyle name="40% - Accent4 2 8" xfId="2198" xr:uid="{00000000-0005-0000-0000-000094060000}"/>
    <cellStyle name="40% - Accent4 3" xfId="70" xr:uid="{00000000-0005-0000-0000-000095060000}"/>
    <cellStyle name="40% - Accent4 3 2" xfId="283" xr:uid="{00000000-0005-0000-0000-000096060000}"/>
    <cellStyle name="40% - Accent4 3 2 2" xfId="503" xr:uid="{00000000-0005-0000-0000-000097060000}"/>
    <cellStyle name="40% - Accent4 3 2 2 2" xfId="1067" xr:uid="{00000000-0005-0000-0000-000098060000}"/>
    <cellStyle name="40% - Accent4 3 2 2 3" xfId="1582" xr:uid="{00000000-0005-0000-0000-000099060000}"/>
    <cellStyle name="40% - Accent4 3 2 2 4" xfId="2097" xr:uid="{00000000-0005-0000-0000-00009A060000}"/>
    <cellStyle name="40% - Accent4 3 2 2 5" xfId="2613" xr:uid="{00000000-0005-0000-0000-00009B060000}"/>
    <cellStyle name="40% - Accent4 3 2 3" xfId="851" xr:uid="{00000000-0005-0000-0000-00009C060000}"/>
    <cellStyle name="40% - Accent4 3 2 4" xfId="1365" xr:uid="{00000000-0005-0000-0000-00009D060000}"/>
    <cellStyle name="40% - Accent4 3 2 5" xfId="1880" xr:uid="{00000000-0005-0000-0000-00009E060000}"/>
    <cellStyle name="40% - Accent4 3 2 6" xfId="2396" xr:uid="{00000000-0005-0000-0000-00009F060000}"/>
    <cellStyle name="40% - Accent4 3 3" xfId="388" xr:uid="{00000000-0005-0000-0000-0000A0060000}"/>
    <cellStyle name="40% - Accent4 3 3 2" xfId="955" xr:uid="{00000000-0005-0000-0000-0000A1060000}"/>
    <cellStyle name="40% - Accent4 3 3 3" xfId="1470" xr:uid="{00000000-0005-0000-0000-0000A2060000}"/>
    <cellStyle name="40% - Accent4 3 3 4" xfId="1985" xr:uid="{00000000-0005-0000-0000-0000A3060000}"/>
    <cellStyle name="40% - Accent4 3 3 5" xfId="2501" xr:uid="{00000000-0005-0000-0000-0000A4060000}"/>
    <cellStyle name="40% - Accent4 3 4" xfId="193" xr:uid="{00000000-0005-0000-0000-0000A5060000}"/>
    <cellStyle name="40% - Accent4 3 4 2" xfId="767" xr:uid="{00000000-0005-0000-0000-0000A6060000}"/>
    <cellStyle name="40% - Accent4 3 4 3" xfId="1281" xr:uid="{00000000-0005-0000-0000-0000A7060000}"/>
    <cellStyle name="40% - Accent4 3 4 4" xfId="1796" xr:uid="{00000000-0005-0000-0000-0000A8060000}"/>
    <cellStyle name="40% - Accent4 3 4 5" xfId="2312" xr:uid="{00000000-0005-0000-0000-0000A9060000}"/>
    <cellStyle name="40% - Accent4 3 5" xfId="667" xr:uid="{00000000-0005-0000-0000-0000AA060000}"/>
    <cellStyle name="40% - Accent4 3 6" xfId="1181" xr:uid="{00000000-0005-0000-0000-0000AB060000}"/>
    <cellStyle name="40% - Accent4 3 7" xfId="1696" xr:uid="{00000000-0005-0000-0000-0000AC060000}"/>
    <cellStyle name="40% - Accent4 3 8" xfId="2212" xr:uid="{00000000-0005-0000-0000-0000AD060000}"/>
    <cellStyle name="40% - Accent4 4" xfId="84" xr:uid="{00000000-0005-0000-0000-0000AE060000}"/>
    <cellStyle name="40% - Accent4 4 2" xfId="297" xr:uid="{00000000-0005-0000-0000-0000AF060000}"/>
    <cellStyle name="40% - Accent4 4 2 2" xfId="517" xr:uid="{00000000-0005-0000-0000-0000B0060000}"/>
    <cellStyle name="40% - Accent4 4 2 2 2" xfId="1081" xr:uid="{00000000-0005-0000-0000-0000B1060000}"/>
    <cellStyle name="40% - Accent4 4 2 2 3" xfId="1596" xr:uid="{00000000-0005-0000-0000-0000B2060000}"/>
    <cellStyle name="40% - Accent4 4 2 2 4" xfId="2111" xr:uid="{00000000-0005-0000-0000-0000B3060000}"/>
    <cellStyle name="40% - Accent4 4 2 2 5" xfId="2627" xr:uid="{00000000-0005-0000-0000-0000B4060000}"/>
    <cellStyle name="40% - Accent4 4 2 3" xfId="865" xr:uid="{00000000-0005-0000-0000-0000B5060000}"/>
    <cellStyle name="40% - Accent4 4 2 4" xfId="1379" xr:uid="{00000000-0005-0000-0000-0000B6060000}"/>
    <cellStyle name="40% - Accent4 4 2 5" xfId="1894" xr:uid="{00000000-0005-0000-0000-0000B7060000}"/>
    <cellStyle name="40% - Accent4 4 2 6" xfId="2410" xr:uid="{00000000-0005-0000-0000-0000B8060000}"/>
    <cellStyle name="40% - Accent4 4 3" xfId="419" xr:uid="{00000000-0005-0000-0000-0000B9060000}"/>
    <cellStyle name="40% - Accent4 4 3 2" xfId="983" xr:uid="{00000000-0005-0000-0000-0000BA060000}"/>
    <cellStyle name="40% - Accent4 4 3 3" xfId="1498" xr:uid="{00000000-0005-0000-0000-0000BB060000}"/>
    <cellStyle name="40% - Accent4 4 3 4" xfId="2013" xr:uid="{00000000-0005-0000-0000-0000BC060000}"/>
    <cellStyle name="40% - Accent4 4 3 5" xfId="2529" xr:uid="{00000000-0005-0000-0000-0000BD060000}"/>
    <cellStyle name="40% - Accent4 4 4" xfId="207" xr:uid="{00000000-0005-0000-0000-0000BE060000}"/>
    <cellStyle name="40% - Accent4 4 4 2" xfId="781" xr:uid="{00000000-0005-0000-0000-0000BF060000}"/>
    <cellStyle name="40% - Accent4 4 4 3" xfId="1295" xr:uid="{00000000-0005-0000-0000-0000C0060000}"/>
    <cellStyle name="40% - Accent4 4 4 4" xfId="1810" xr:uid="{00000000-0005-0000-0000-0000C1060000}"/>
    <cellStyle name="40% - Accent4 4 4 5" xfId="2326" xr:uid="{00000000-0005-0000-0000-0000C2060000}"/>
    <cellStyle name="40% - Accent4 4 5" xfId="681" xr:uid="{00000000-0005-0000-0000-0000C3060000}"/>
    <cellStyle name="40% - Accent4 4 6" xfId="1195" xr:uid="{00000000-0005-0000-0000-0000C4060000}"/>
    <cellStyle name="40% - Accent4 4 7" xfId="1710" xr:uid="{00000000-0005-0000-0000-0000C5060000}"/>
    <cellStyle name="40% - Accent4 4 8" xfId="2226" xr:uid="{00000000-0005-0000-0000-0000C6060000}"/>
    <cellStyle name="40% - Accent4 5" xfId="98" xr:uid="{00000000-0005-0000-0000-0000C7060000}"/>
    <cellStyle name="40% - Accent4 5 2" xfId="311" xr:uid="{00000000-0005-0000-0000-0000C8060000}"/>
    <cellStyle name="40% - Accent4 5 2 2" xfId="531" xr:uid="{00000000-0005-0000-0000-0000C9060000}"/>
    <cellStyle name="40% - Accent4 5 2 2 2" xfId="1095" xr:uid="{00000000-0005-0000-0000-0000CA060000}"/>
    <cellStyle name="40% - Accent4 5 2 2 3" xfId="1610" xr:uid="{00000000-0005-0000-0000-0000CB060000}"/>
    <cellStyle name="40% - Accent4 5 2 2 4" xfId="2125" xr:uid="{00000000-0005-0000-0000-0000CC060000}"/>
    <cellStyle name="40% - Accent4 5 2 2 5" xfId="2641" xr:uid="{00000000-0005-0000-0000-0000CD060000}"/>
    <cellStyle name="40% - Accent4 5 2 3" xfId="879" xr:uid="{00000000-0005-0000-0000-0000CE060000}"/>
    <cellStyle name="40% - Accent4 5 2 4" xfId="1393" xr:uid="{00000000-0005-0000-0000-0000CF060000}"/>
    <cellStyle name="40% - Accent4 5 2 5" xfId="1908" xr:uid="{00000000-0005-0000-0000-0000D0060000}"/>
    <cellStyle name="40% - Accent4 5 2 6" xfId="2424" xr:uid="{00000000-0005-0000-0000-0000D1060000}"/>
    <cellStyle name="40% - Accent4 5 3" xfId="433" xr:uid="{00000000-0005-0000-0000-0000D2060000}"/>
    <cellStyle name="40% - Accent4 5 3 2" xfId="997" xr:uid="{00000000-0005-0000-0000-0000D3060000}"/>
    <cellStyle name="40% - Accent4 5 3 3" xfId="1512" xr:uid="{00000000-0005-0000-0000-0000D4060000}"/>
    <cellStyle name="40% - Accent4 5 3 4" xfId="2027" xr:uid="{00000000-0005-0000-0000-0000D5060000}"/>
    <cellStyle name="40% - Accent4 5 3 5" xfId="2543" xr:uid="{00000000-0005-0000-0000-0000D6060000}"/>
    <cellStyle name="40% - Accent4 5 4" xfId="221" xr:uid="{00000000-0005-0000-0000-0000D7060000}"/>
    <cellStyle name="40% - Accent4 5 4 2" xfId="795" xr:uid="{00000000-0005-0000-0000-0000D8060000}"/>
    <cellStyle name="40% - Accent4 5 4 3" xfId="1309" xr:uid="{00000000-0005-0000-0000-0000D9060000}"/>
    <cellStyle name="40% - Accent4 5 4 4" xfId="1824" xr:uid="{00000000-0005-0000-0000-0000DA060000}"/>
    <cellStyle name="40% - Accent4 5 4 5" xfId="2340" xr:uid="{00000000-0005-0000-0000-0000DB060000}"/>
    <cellStyle name="40% - Accent4 5 5" xfId="695" xr:uid="{00000000-0005-0000-0000-0000DC060000}"/>
    <cellStyle name="40% - Accent4 5 6" xfId="1209" xr:uid="{00000000-0005-0000-0000-0000DD060000}"/>
    <cellStyle name="40% - Accent4 5 7" xfId="1724" xr:uid="{00000000-0005-0000-0000-0000DE060000}"/>
    <cellStyle name="40% - Accent4 5 8" xfId="2240" xr:uid="{00000000-0005-0000-0000-0000DF060000}"/>
    <cellStyle name="40% - Accent4 6" xfId="112" xr:uid="{00000000-0005-0000-0000-0000E0060000}"/>
    <cellStyle name="40% - Accent4 6 2" xfId="325" xr:uid="{00000000-0005-0000-0000-0000E1060000}"/>
    <cellStyle name="40% - Accent4 6 2 2" xfId="545" xr:uid="{00000000-0005-0000-0000-0000E2060000}"/>
    <cellStyle name="40% - Accent4 6 2 2 2" xfId="1109" xr:uid="{00000000-0005-0000-0000-0000E3060000}"/>
    <cellStyle name="40% - Accent4 6 2 2 3" xfId="1624" xr:uid="{00000000-0005-0000-0000-0000E4060000}"/>
    <cellStyle name="40% - Accent4 6 2 2 4" xfId="2139" xr:uid="{00000000-0005-0000-0000-0000E5060000}"/>
    <cellStyle name="40% - Accent4 6 2 2 5" xfId="2655" xr:uid="{00000000-0005-0000-0000-0000E6060000}"/>
    <cellStyle name="40% - Accent4 6 2 3" xfId="893" xr:uid="{00000000-0005-0000-0000-0000E7060000}"/>
    <cellStyle name="40% - Accent4 6 2 4" xfId="1407" xr:uid="{00000000-0005-0000-0000-0000E8060000}"/>
    <cellStyle name="40% - Accent4 6 2 5" xfId="1922" xr:uid="{00000000-0005-0000-0000-0000E9060000}"/>
    <cellStyle name="40% - Accent4 6 2 6" xfId="2438" xr:uid="{00000000-0005-0000-0000-0000EA060000}"/>
    <cellStyle name="40% - Accent4 6 3" xfId="447" xr:uid="{00000000-0005-0000-0000-0000EB060000}"/>
    <cellStyle name="40% - Accent4 6 3 2" xfId="1011" xr:uid="{00000000-0005-0000-0000-0000EC060000}"/>
    <cellStyle name="40% - Accent4 6 3 3" xfId="1526" xr:uid="{00000000-0005-0000-0000-0000ED060000}"/>
    <cellStyle name="40% - Accent4 6 3 4" xfId="2041" xr:uid="{00000000-0005-0000-0000-0000EE060000}"/>
    <cellStyle name="40% - Accent4 6 3 5" xfId="2557" xr:uid="{00000000-0005-0000-0000-0000EF060000}"/>
    <cellStyle name="40% - Accent4 6 4" xfId="235" xr:uid="{00000000-0005-0000-0000-0000F0060000}"/>
    <cellStyle name="40% - Accent4 6 4 2" xfId="809" xr:uid="{00000000-0005-0000-0000-0000F1060000}"/>
    <cellStyle name="40% - Accent4 6 4 3" xfId="1323" xr:uid="{00000000-0005-0000-0000-0000F2060000}"/>
    <cellStyle name="40% - Accent4 6 4 4" xfId="1838" xr:uid="{00000000-0005-0000-0000-0000F3060000}"/>
    <cellStyle name="40% - Accent4 6 4 5" xfId="2354" xr:uid="{00000000-0005-0000-0000-0000F4060000}"/>
    <cellStyle name="40% - Accent4 6 5" xfId="709" xr:uid="{00000000-0005-0000-0000-0000F5060000}"/>
    <cellStyle name="40% - Accent4 6 6" xfId="1223" xr:uid="{00000000-0005-0000-0000-0000F6060000}"/>
    <cellStyle name="40% - Accent4 6 7" xfId="1738" xr:uid="{00000000-0005-0000-0000-0000F7060000}"/>
    <cellStyle name="40% - Accent4 6 8" xfId="2254" xr:uid="{00000000-0005-0000-0000-0000F8060000}"/>
    <cellStyle name="40% - Accent4 7" xfId="126" xr:uid="{00000000-0005-0000-0000-0000F9060000}"/>
    <cellStyle name="40% - Accent4 7 2" xfId="339" xr:uid="{00000000-0005-0000-0000-0000FA060000}"/>
    <cellStyle name="40% - Accent4 7 2 2" xfId="559" xr:uid="{00000000-0005-0000-0000-0000FB060000}"/>
    <cellStyle name="40% - Accent4 7 2 2 2" xfId="1123" xr:uid="{00000000-0005-0000-0000-0000FC060000}"/>
    <cellStyle name="40% - Accent4 7 2 2 3" xfId="1638" xr:uid="{00000000-0005-0000-0000-0000FD060000}"/>
    <cellStyle name="40% - Accent4 7 2 2 4" xfId="2153" xr:uid="{00000000-0005-0000-0000-0000FE060000}"/>
    <cellStyle name="40% - Accent4 7 2 2 5" xfId="2669" xr:uid="{00000000-0005-0000-0000-0000FF060000}"/>
    <cellStyle name="40% - Accent4 7 2 3" xfId="907" xr:uid="{00000000-0005-0000-0000-000000070000}"/>
    <cellStyle name="40% - Accent4 7 2 4" xfId="1421" xr:uid="{00000000-0005-0000-0000-000001070000}"/>
    <cellStyle name="40% - Accent4 7 2 5" xfId="1936" xr:uid="{00000000-0005-0000-0000-000002070000}"/>
    <cellStyle name="40% - Accent4 7 2 6" xfId="2452" xr:uid="{00000000-0005-0000-0000-000003070000}"/>
    <cellStyle name="40% - Accent4 7 3" xfId="461" xr:uid="{00000000-0005-0000-0000-000004070000}"/>
    <cellStyle name="40% - Accent4 7 3 2" xfId="1025" xr:uid="{00000000-0005-0000-0000-000005070000}"/>
    <cellStyle name="40% - Accent4 7 3 3" xfId="1540" xr:uid="{00000000-0005-0000-0000-000006070000}"/>
    <cellStyle name="40% - Accent4 7 3 4" xfId="2055" xr:uid="{00000000-0005-0000-0000-000007070000}"/>
    <cellStyle name="40% - Accent4 7 3 5" xfId="2571" xr:uid="{00000000-0005-0000-0000-000008070000}"/>
    <cellStyle name="40% - Accent4 7 4" xfId="249" xr:uid="{00000000-0005-0000-0000-000009070000}"/>
    <cellStyle name="40% - Accent4 7 4 2" xfId="823" xr:uid="{00000000-0005-0000-0000-00000A070000}"/>
    <cellStyle name="40% - Accent4 7 4 3" xfId="1337" xr:uid="{00000000-0005-0000-0000-00000B070000}"/>
    <cellStyle name="40% - Accent4 7 4 4" xfId="1852" xr:uid="{00000000-0005-0000-0000-00000C070000}"/>
    <cellStyle name="40% - Accent4 7 4 5" xfId="2368" xr:uid="{00000000-0005-0000-0000-00000D070000}"/>
    <cellStyle name="40% - Accent4 7 5" xfId="723" xr:uid="{00000000-0005-0000-0000-00000E070000}"/>
    <cellStyle name="40% - Accent4 7 6" xfId="1237" xr:uid="{00000000-0005-0000-0000-00000F070000}"/>
    <cellStyle name="40% - Accent4 7 7" xfId="1752" xr:uid="{00000000-0005-0000-0000-000010070000}"/>
    <cellStyle name="40% - Accent4 7 8" xfId="2268" xr:uid="{00000000-0005-0000-0000-000011070000}"/>
    <cellStyle name="40% - Accent4 8" xfId="143" xr:uid="{00000000-0005-0000-0000-000012070000}"/>
    <cellStyle name="40% - Accent4 8 2" xfId="476" xr:uid="{00000000-0005-0000-0000-000013070000}"/>
    <cellStyle name="40% - Accent4 8 2 2" xfId="1040" xr:uid="{00000000-0005-0000-0000-000014070000}"/>
    <cellStyle name="40% - Accent4 8 2 3" xfId="1555" xr:uid="{00000000-0005-0000-0000-000015070000}"/>
    <cellStyle name="40% - Accent4 8 2 4" xfId="2070" xr:uid="{00000000-0005-0000-0000-000016070000}"/>
    <cellStyle name="40% - Accent4 8 2 5" xfId="2586" xr:uid="{00000000-0005-0000-0000-000017070000}"/>
    <cellStyle name="40% - Accent4 8 3" xfId="737" xr:uid="{00000000-0005-0000-0000-000018070000}"/>
    <cellStyle name="40% - Accent4 8 4" xfId="1251" xr:uid="{00000000-0005-0000-0000-000019070000}"/>
    <cellStyle name="40% - Accent4 8 5" xfId="1766" xr:uid="{00000000-0005-0000-0000-00001A070000}"/>
    <cellStyle name="40% - Accent4 8 6" xfId="2282" xr:uid="{00000000-0005-0000-0000-00001B070000}"/>
    <cellStyle name="40% - Accent4 9" xfId="353" xr:uid="{00000000-0005-0000-0000-00001C070000}"/>
    <cellStyle name="40% - Accent4 9 2" xfId="573" xr:uid="{00000000-0005-0000-0000-00001D070000}"/>
    <cellStyle name="40% - Accent4 9 2 2" xfId="1136" xr:uid="{00000000-0005-0000-0000-00001E070000}"/>
    <cellStyle name="40% - Accent4 9 2 3" xfId="1652" xr:uid="{00000000-0005-0000-0000-00001F070000}"/>
    <cellStyle name="40% - Accent4 9 2 4" xfId="2167" xr:uid="{00000000-0005-0000-0000-000020070000}"/>
    <cellStyle name="40% - Accent4 9 2 5" xfId="2683" xr:uid="{00000000-0005-0000-0000-000021070000}"/>
    <cellStyle name="40% - Accent4 9 3" xfId="920" xr:uid="{00000000-0005-0000-0000-000022070000}"/>
    <cellStyle name="40% - Accent4 9 4" xfId="1435" xr:uid="{00000000-0005-0000-0000-000023070000}"/>
    <cellStyle name="40% - Accent4 9 5" xfId="1950" xr:uid="{00000000-0005-0000-0000-000024070000}"/>
    <cellStyle name="40% - Accent4 9 6" xfId="2466" xr:uid="{00000000-0005-0000-0000-000025070000}"/>
    <cellStyle name="40% - Accent5" xfId="39" builtinId="47" customBuiltin="1"/>
    <cellStyle name="40% - Accent5 10" xfId="385" xr:uid="{00000000-0005-0000-0000-000027070000}"/>
    <cellStyle name="40% - Accent5 10 2" xfId="952" xr:uid="{00000000-0005-0000-0000-000028070000}"/>
    <cellStyle name="40% - Accent5 10 3" xfId="1467" xr:uid="{00000000-0005-0000-0000-000029070000}"/>
    <cellStyle name="40% - Accent5 10 4" xfId="1982" xr:uid="{00000000-0005-0000-0000-00002A070000}"/>
    <cellStyle name="40% - Accent5 10 5" xfId="2498" xr:uid="{00000000-0005-0000-0000-00002B070000}"/>
    <cellStyle name="40% - Accent5 11" xfId="586" xr:uid="{00000000-0005-0000-0000-00002C070000}"/>
    <cellStyle name="40% - Accent5 12" xfId="605" xr:uid="{00000000-0005-0000-0000-00002D070000}"/>
    <cellStyle name="40% - Accent5 13" xfId="621" xr:uid="{00000000-0005-0000-0000-00002E070000}"/>
    <cellStyle name="40% - Accent5 14" xfId="638" xr:uid="{00000000-0005-0000-0000-00002F070000}"/>
    <cellStyle name="40% - Accent5 15" xfId="1153" xr:uid="{00000000-0005-0000-0000-000030070000}"/>
    <cellStyle name="40% - Accent5 16" xfId="1668" xr:uid="{00000000-0005-0000-0000-000031070000}"/>
    <cellStyle name="40% - Accent5 17" xfId="2184" xr:uid="{00000000-0005-0000-0000-000032070000}"/>
    <cellStyle name="40% - Accent5 2" xfId="58" xr:uid="{00000000-0005-0000-0000-000033070000}"/>
    <cellStyle name="40% - Accent5 2 2" xfId="271" xr:uid="{00000000-0005-0000-0000-000034070000}"/>
    <cellStyle name="40% - Accent5 2 2 2" xfId="491" xr:uid="{00000000-0005-0000-0000-000035070000}"/>
    <cellStyle name="40% - Accent5 2 2 2 2" xfId="1055" xr:uid="{00000000-0005-0000-0000-000036070000}"/>
    <cellStyle name="40% - Accent5 2 2 2 3" xfId="1570" xr:uid="{00000000-0005-0000-0000-000037070000}"/>
    <cellStyle name="40% - Accent5 2 2 2 4" xfId="2085" xr:uid="{00000000-0005-0000-0000-000038070000}"/>
    <cellStyle name="40% - Accent5 2 2 2 5" xfId="2601" xr:uid="{00000000-0005-0000-0000-000039070000}"/>
    <cellStyle name="40% - Accent5 2 2 3" xfId="839" xr:uid="{00000000-0005-0000-0000-00003A070000}"/>
    <cellStyle name="40% - Accent5 2 2 4" xfId="1353" xr:uid="{00000000-0005-0000-0000-00003B070000}"/>
    <cellStyle name="40% - Accent5 2 2 5" xfId="1868" xr:uid="{00000000-0005-0000-0000-00003C070000}"/>
    <cellStyle name="40% - Accent5 2 2 6" xfId="2384" xr:uid="{00000000-0005-0000-0000-00003D070000}"/>
    <cellStyle name="40% - Accent5 2 3" xfId="396" xr:uid="{00000000-0005-0000-0000-00003E070000}"/>
    <cellStyle name="40% - Accent5 2 3 2" xfId="963" xr:uid="{00000000-0005-0000-0000-00003F070000}"/>
    <cellStyle name="40% - Accent5 2 3 3" xfId="1478" xr:uid="{00000000-0005-0000-0000-000040070000}"/>
    <cellStyle name="40% - Accent5 2 3 4" xfId="1993" xr:uid="{00000000-0005-0000-0000-000041070000}"/>
    <cellStyle name="40% - Accent5 2 3 5" xfId="2509" xr:uid="{00000000-0005-0000-0000-000042070000}"/>
    <cellStyle name="40% - Accent5 2 4" xfId="181" xr:uid="{00000000-0005-0000-0000-000043070000}"/>
    <cellStyle name="40% - Accent5 2 4 2" xfId="755" xr:uid="{00000000-0005-0000-0000-000044070000}"/>
    <cellStyle name="40% - Accent5 2 4 3" xfId="1269" xr:uid="{00000000-0005-0000-0000-000045070000}"/>
    <cellStyle name="40% - Accent5 2 4 4" xfId="1784" xr:uid="{00000000-0005-0000-0000-000046070000}"/>
    <cellStyle name="40% - Accent5 2 4 5" xfId="2300" xr:uid="{00000000-0005-0000-0000-000047070000}"/>
    <cellStyle name="40% - Accent5 2 5" xfId="655" xr:uid="{00000000-0005-0000-0000-000048070000}"/>
    <cellStyle name="40% - Accent5 2 6" xfId="1169" xr:uid="{00000000-0005-0000-0000-000049070000}"/>
    <cellStyle name="40% - Accent5 2 7" xfId="1684" xr:uid="{00000000-0005-0000-0000-00004A070000}"/>
    <cellStyle name="40% - Accent5 2 8" xfId="2200" xr:uid="{00000000-0005-0000-0000-00004B070000}"/>
    <cellStyle name="40% - Accent5 3" xfId="72" xr:uid="{00000000-0005-0000-0000-00004C070000}"/>
    <cellStyle name="40% - Accent5 3 2" xfId="285" xr:uid="{00000000-0005-0000-0000-00004D070000}"/>
    <cellStyle name="40% - Accent5 3 2 2" xfId="505" xr:uid="{00000000-0005-0000-0000-00004E070000}"/>
    <cellStyle name="40% - Accent5 3 2 2 2" xfId="1069" xr:uid="{00000000-0005-0000-0000-00004F070000}"/>
    <cellStyle name="40% - Accent5 3 2 2 3" xfId="1584" xr:uid="{00000000-0005-0000-0000-000050070000}"/>
    <cellStyle name="40% - Accent5 3 2 2 4" xfId="2099" xr:uid="{00000000-0005-0000-0000-000051070000}"/>
    <cellStyle name="40% - Accent5 3 2 2 5" xfId="2615" xr:uid="{00000000-0005-0000-0000-000052070000}"/>
    <cellStyle name="40% - Accent5 3 2 3" xfId="853" xr:uid="{00000000-0005-0000-0000-000053070000}"/>
    <cellStyle name="40% - Accent5 3 2 4" xfId="1367" xr:uid="{00000000-0005-0000-0000-000054070000}"/>
    <cellStyle name="40% - Accent5 3 2 5" xfId="1882" xr:uid="{00000000-0005-0000-0000-000055070000}"/>
    <cellStyle name="40% - Accent5 3 2 6" xfId="2398" xr:uid="{00000000-0005-0000-0000-000056070000}"/>
    <cellStyle name="40% - Accent5 3 3" xfId="393" xr:uid="{00000000-0005-0000-0000-000057070000}"/>
    <cellStyle name="40% - Accent5 3 3 2" xfId="960" xr:uid="{00000000-0005-0000-0000-000058070000}"/>
    <cellStyle name="40% - Accent5 3 3 3" xfId="1475" xr:uid="{00000000-0005-0000-0000-000059070000}"/>
    <cellStyle name="40% - Accent5 3 3 4" xfId="1990" xr:uid="{00000000-0005-0000-0000-00005A070000}"/>
    <cellStyle name="40% - Accent5 3 3 5" xfId="2506" xr:uid="{00000000-0005-0000-0000-00005B070000}"/>
    <cellStyle name="40% - Accent5 3 4" xfId="195" xr:uid="{00000000-0005-0000-0000-00005C070000}"/>
    <cellStyle name="40% - Accent5 3 4 2" xfId="769" xr:uid="{00000000-0005-0000-0000-00005D070000}"/>
    <cellStyle name="40% - Accent5 3 4 3" xfId="1283" xr:uid="{00000000-0005-0000-0000-00005E070000}"/>
    <cellStyle name="40% - Accent5 3 4 4" xfId="1798" xr:uid="{00000000-0005-0000-0000-00005F070000}"/>
    <cellStyle name="40% - Accent5 3 4 5" xfId="2314" xr:uid="{00000000-0005-0000-0000-000060070000}"/>
    <cellStyle name="40% - Accent5 3 5" xfId="669" xr:uid="{00000000-0005-0000-0000-000061070000}"/>
    <cellStyle name="40% - Accent5 3 6" xfId="1183" xr:uid="{00000000-0005-0000-0000-000062070000}"/>
    <cellStyle name="40% - Accent5 3 7" xfId="1698" xr:uid="{00000000-0005-0000-0000-000063070000}"/>
    <cellStyle name="40% - Accent5 3 8" xfId="2214" xr:uid="{00000000-0005-0000-0000-000064070000}"/>
    <cellStyle name="40% - Accent5 4" xfId="86" xr:uid="{00000000-0005-0000-0000-000065070000}"/>
    <cellStyle name="40% - Accent5 4 2" xfId="299" xr:uid="{00000000-0005-0000-0000-000066070000}"/>
    <cellStyle name="40% - Accent5 4 2 2" xfId="519" xr:uid="{00000000-0005-0000-0000-000067070000}"/>
    <cellStyle name="40% - Accent5 4 2 2 2" xfId="1083" xr:uid="{00000000-0005-0000-0000-000068070000}"/>
    <cellStyle name="40% - Accent5 4 2 2 3" xfId="1598" xr:uid="{00000000-0005-0000-0000-000069070000}"/>
    <cellStyle name="40% - Accent5 4 2 2 4" xfId="2113" xr:uid="{00000000-0005-0000-0000-00006A070000}"/>
    <cellStyle name="40% - Accent5 4 2 2 5" xfId="2629" xr:uid="{00000000-0005-0000-0000-00006B070000}"/>
    <cellStyle name="40% - Accent5 4 2 3" xfId="867" xr:uid="{00000000-0005-0000-0000-00006C070000}"/>
    <cellStyle name="40% - Accent5 4 2 4" xfId="1381" xr:uid="{00000000-0005-0000-0000-00006D070000}"/>
    <cellStyle name="40% - Accent5 4 2 5" xfId="1896" xr:uid="{00000000-0005-0000-0000-00006E070000}"/>
    <cellStyle name="40% - Accent5 4 2 6" xfId="2412" xr:uid="{00000000-0005-0000-0000-00006F070000}"/>
    <cellStyle name="40% - Accent5 4 3" xfId="421" xr:uid="{00000000-0005-0000-0000-000070070000}"/>
    <cellStyle name="40% - Accent5 4 3 2" xfId="985" xr:uid="{00000000-0005-0000-0000-000071070000}"/>
    <cellStyle name="40% - Accent5 4 3 3" xfId="1500" xr:uid="{00000000-0005-0000-0000-000072070000}"/>
    <cellStyle name="40% - Accent5 4 3 4" xfId="2015" xr:uid="{00000000-0005-0000-0000-000073070000}"/>
    <cellStyle name="40% - Accent5 4 3 5" xfId="2531" xr:uid="{00000000-0005-0000-0000-000074070000}"/>
    <cellStyle name="40% - Accent5 4 4" xfId="209" xr:uid="{00000000-0005-0000-0000-000075070000}"/>
    <cellStyle name="40% - Accent5 4 4 2" xfId="783" xr:uid="{00000000-0005-0000-0000-000076070000}"/>
    <cellStyle name="40% - Accent5 4 4 3" xfId="1297" xr:uid="{00000000-0005-0000-0000-000077070000}"/>
    <cellStyle name="40% - Accent5 4 4 4" xfId="1812" xr:uid="{00000000-0005-0000-0000-000078070000}"/>
    <cellStyle name="40% - Accent5 4 4 5" xfId="2328" xr:uid="{00000000-0005-0000-0000-000079070000}"/>
    <cellStyle name="40% - Accent5 4 5" xfId="683" xr:uid="{00000000-0005-0000-0000-00007A070000}"/>
    <cellStyle name="40% - Accent5 4 6" xfId="1197" xr:uid="{00000000-0005-0000-0000-00007B070000}"/>
    <cellStyle name="40% - Accent5 4 7" xfId="1712" xr:uid="{00000000-0005-0000-0000-00007C070000}"/>
    <cellStyle name="40% - Accent5 4 8" xfId="2228" xr:uid="{00000000-0005-0000-0000-00007D070000}"/>
    <cellStyle name="40% - Accent5 5" xfId="100" xr:uid="{00000000-0005-0000-0000-00007E070000}"/>
    <cellStyle name="40% - Accent5 5 2" xfId="313" xr:uid="{00000000-0005-0000-0000-00007F070000}"/>
    <cellStyle name="40% - Accent5 5 2 2" xfId="533" xr:uid="{00000000-0005-0000-0000-000080070000}"/>
    <cellStyle name="40% - Accent5 5 2 2 2" xfId="1097" xr:uid="{00000000-0005-0000-0000-000081070000}"/>
    <cellStyle name="40% - Accent5 5 2 2 3" xfId="1612" xr:uid="{00000000-0005-0000-0000-000082070000}"/>
    <cellStyle name="40% - Accent5 5 2 2 4" xfId="2127" xr:uid="{00000000-0005-0000-0000-000083070000}"/>
    <cellStyle name="40% - Accent5 5 2 2 5" xfId="2643" xr:uid="{00000000-0005-0000-0000-000084070000}"/>
    <cellStyle name="40% - Accent5 5 2 3" xfId="881" xr:uid="{00000000-0005-0000-0000-000085070000}"/>
    <cellStyle name="40% - Accent5 5 2 4" xfId="1395" xr:uid="{00000000-0005-0000-0000-000086070000}"/>
    <cellStyle name="40% - Accent5 5 2 5" xfId="1910" xr:uid="{00000000-0005-0000-0000-000087070000}"/>
    <cellStyle name="40% - Accent5 5 2 6" xfId="2426" xr:uid="{00000000-0005-0000-0000-000088070000}"/>
    <cellStyle name="40% - Accent5 5 3" xfId="435" xr:uid="{00000000-0005-0000-0000-000089070000}"/>
    <cellStyle name="40% - Accent5 5 3 2" xfId="999" xr:uid="{00000000-0005-0000-0000-00008A070000}"/>
    <cellStyle name="40% - Accent5 5 3 3" xfId="1514" xr:uid="{00000000-0005-0000-0000-00008B070000}"/>
    <cellStyle name="40% - Accent5 5 3 4" xfId="2029" xr:uid="{00000000-0005-0000-0000-00008C070000}"/>
    <cellStyle name="40% - Accent5 5 3 5" xfId="2545" xr:uid="{00000000-0005-0000-0000-00008D070000}"/>
    <cellStyle name="40% - Accent5 5 4" xfId="223" xr:uid="{00000000-0005-0000-0000-00008E070000}"/>
    <cellStyle name="40% - Accent5 5 4 2" xfId="797" xr:uid="{00000000-0005-0000-0000-00008F070000}"/>
    <cellStyle name="40% - Accent5 5 4 3" xfId="1311" xr:uid="{00000000-0005-0000-0000-000090070000}"/>
    <cellStyle name="40% - Accent5 5 4 4" xfId="1826" xr:uid="{00000000-0005-0000-0000-000091070000}"/>
    <cellStyle name="40% - Accent5 5 4 5" xfId="2342" xr:uid="{00000000-0005-0000-0000-000092070000}"/>
    <cellStyle name="40% - Accent5 5 5" xfId="697" xr:uid="{00000000-0005-0000-0000-000093070000}"/>
    <cellStyle name="40% - Accent5 5 6" xfId="1211" xr:uid="{00000000-0005-0000-0000-000094070000}"/>
    <cellStyle name="40% - Accent5 5 7" xfId="1726" xr:uid="{00000000-0005-0000-0000-000095070000}"/>
    <cellStyle name="40% - Accent5 5 8" xfId="2242" xr:uid="{00000000-0005-0000-0000-000096070000}"/>
    <cellStyle name="40% - Accent5 6" xfId="114" xr:uid="{00000000-0005-0000-0000-000097070000}"/>
    <cellStyle name="40% - Accent5 6 2" xfId="327" xr:uid="{00000000-0005-0000-0000-000098070000}"/>
    <cellStyle name="40% - Accent5 6 2 2" xfId="547" xr:uid="{00000000-0005-0000-0000-000099070000}"/>
    <cellStyle name="40% - Accent5 6 2 2 2" xfId="1111" xr:uid="{00000000-0005-0000-0000-00009A070000}"/>
    <cellStyle name="40% - Accent5 6 2 2 3" xfId="1626" xr:uid="{00000000-0005-0000-0000-00009B070000}"/>
    <cellStyle name="40% - Accent5 6 2 2 4" xfId="2141" xr:uid="{00000000-0005-0000-0000-00009C070000}"/>
    <cellStyle name="40% - Accent5 6 2 2 5" xfId="2657" xr:uid="{00000000-0005-0000-0000-00009D070000}"/>
    <cellStyle name="40% - Accent5 6 2 3" xfId="895" xr:uid="{00000000-0005-0000-0000-00009E070000}"/>
    <cellStyle name="40% - Accent5 6 2 4" xfId="1409" xr:uid="{00000000-0005-0000-0000-00009F070000}"/>
    <cellStyle name="40% - Accent5 6 2 5" xfId="1924" xr:uid="{00000000-0005-0000-0000-0000A0070000}"/>
    <cellStyle name="40% - Accent5 6 2 6" xfId="2440" xr:uid="{00000000-0005-0000-0000-0000A1070000}"/>
    <cellStyle name="40% - Accent5 6 3" xfId="449" xr:uid="{00000000-0005-0000-0000-0000A2070000}"/>
    <cellStyle name="40% - Accent5 6 3 2" xfId="1013" xr:uid="{00000000-0005-0000-0000-0000A3070000}"/>
    <cellStyle name="40% - Accent5 6 3 3" xfId="1528" xr:uid="{00000000-0005-0000-0000-0000A4070000}"/>
    <cellStyle name="40% - Accent5 6 3 4" xfId="2043" xr:uid="{00000000-0005-0000-0000-0000A5070000}"/>
    <cellStyle name="40% - Accent5 6 3 5" xfId="2559" xr:uid="{00000000-0005-0000-0000-0000A6070000}"/>
    <cellStyle name="40% - Accent5 6 4" xfId="237" xr:uid="{00000000-0005-0000-0000-0000A7070000}"/>
    <cellStyle name="40% - Accent5 6 4 2" xfId="811" xr:uid="{00000000-0005-0000-0000-0000A8070000}"/>
    <cellStyle name="40% - Accent5 6 4 3" xfId="1325" xr:uid="{00000000-0005-0000-0000-0000A9070000}"/>
    <cellStyle name="40% - Accent5 6 4 4" xfId="1840" xr:uid="{00000000-0005-0000-0000-0000AA070000}"/>
    <cellStyle name="40% - Accent5 6 4 5" xfId="2356" xr:uid="{00000000-0005-0000-0000-0000AB070000}"/>
    <cellStyle name="40% - Accent5 6 5" xfId="711" xr:uid="{00000000-0005-0000-0000-0000AC070000}"/>
    <cellStyle name="40% - Accent5 6 6" xfId="1225" xr:uid="{00000000-0005-0000-0000-0000AD070000}"/>
    <cellStyle name="40% - Accent5 6 7" xfId="1740" xr:uid="{00000000-0005-0000-0000-0000AE070000}"/>
    <cellStyle name="40% - Accent5 6 8" xfId="2256" xr:uid="{00000000-0005-0000-0000-0000AF070000}"/>
    <cellStyle name="40% - Accent5 7" xfId="128" xr:uid="{00000000-0005-0000-0000-0000B0070000}"/>
    <cellStyle name="40% - Accent5 7 2" xfId="341" xr:uid="{00000000-0005-0000-0000-0000B1070000}"/>
    <cellStyle name="40% - Accent5 7 2 2" xfId="561" xr:uid="{00000000-0005-0000-0000-0000B2070000}"/>
    <cellStyle name="40% - Accent5 7 2 2 2" xfId="1125" xr:uid="{00000000-0005-0000-0000-0000B3070000}"/>
    <cellStyle name="40% - Accent5 7 2 2 3" xfId="1640" xr:uid="{00000000-0005-0000-0000-0000B4070000}"/>
    <cellStyle name="40% - Accent5 7 2 2 4" xfId="2155" xr:uid="{00000000-0005-0000-0000-0000B5070000}"/>
    <cellStyle name="40% - Accent5 7 2 2 5" xfId="2671" xr:uid="{00000000-0005-0000-0000-0000B6070000}"/>
    <cellStyle name="40% - Accent5 7 2 3" xfId="909" xr:uid="{00000000-0005-0000-0000-0000B7070000}"/>
    <cellStyle name="40% - Accent5 7 2 4" xfId="1423" xr:uid="{00000000-0005-0000-0000-0000B8070000}"/>
    <cellStyle name="40% - Accent5 7 2 5" xfId="1938" xr:uid="{00000000-0005-0000-0000-0000B9070000}"/>
    <cellStyle name="40% - Accent5 7 2 6" xfId="2454" xr:uid="{00000000-0005-0000-0000-0000BA070000}"/>
    <cellStyle name="40% - Accent5 7 3" xfId="463" xr:uid="{00000000-0005-0000-0000-0000BB070000}"/>
    <cellStyle name="40% - Accent5 7 3 2" xfId="1027" xr:uid="{00000000-0005-0000-0000-0000BC070000}"/>
    <cellStyle name="40% - Accent5 7 3 3" xfId="1542" xr:uid="{00000000-0005-0000-0000-0000BD070000}"/>
    <cellStyle name="40% - Accent5 7 3 4" xfId="2057" xr:uid="{00000000-0005-0000-0000-0000BE070000}"/>
    <cellStyle name="40% - Accent5 7 3 5" xfId="2573" xr:uid="{00000000-0005-0000-0000-0000BF070000}"/>
    <cellStyle name="40% - Accent5 7 4" xfId="251" xr:uid="{00000000-0005-0000-0000-0000C0070000}"/>
    <cellStyle name="40% - Accent5 7 4 2" xfId="825" xr:uid="{00000000-0005-0000-0000-0000C1070000}"/>
    <cellStyle name="40% - Accent5 7 4 3" xfId="1339" xr:uid="{00000000-0005-0000-0000-0000C2070000}"/>
    <cellStyle name="40% - Accent5 7 4 4" xfId="1854" xr:uid="{00000000-0005-0000-0000-0000C3070000}"/>
    <cellStyle name="40% - Accent5 7 4 5" xfId="2370" xr:uid="{00000000-0005-0000-0000-0000C4070000}"/>
    <cellStyle name="40% - Accent5 7 5" xfId="725" xr:uid="{00000000-0005-0000-0000-0000C5070000}"/>
    <cellStyle name="40% - Accent5 7 6" xfId="1239" xr:uid="{00000000-0005-0000-0000-0000C6070000}"/>
    <cellStyle name="40% - Accent5 7 7" xfId="1754" xr:uid="{00000000-0005-0000-0000-0000C7070000}"/>
    <cellStyle name="40% - Accent5 7 8" xfId="2270" xr:uid="{00000000-0005-0000-0000-0000C8070000}"/>
    <cellStyle name="40% - Accent5 8" xfId="145" xr:uid="{00000000-0005-0000-0000-0000C9070000}"/>
    <cellStyle name="40% - Accent5 8 2" xfId="478" xr:uid="{00000000-0005-0000-0000-0000CA070000}"/>
    <cellStyle name="40% - Accent5 8 2 2" xfId="1042" xr:uid="{00000000-0005-0000-0000-0000CB070000}"/>
    <cellStyle name="40% - Accent5 8 2 3" xfId="1557" xr:uid="{00000000-0005-0000-0000-0000CC070000}"/>
    <cellStyle name="40% - Accent5 8 2 4" xfId="2072" xr:uid="{00000000-0005-0000-0000-0000CD070000}"/>
    <cellStyle name="40% - Accent5 8 2 5" xfId="2588" xr:uid="{00000000-0005-0000-0000-0000CE070000}"/>
    <cellStyle name="40% - Accent5 8 3" xfId="739" xr:uid="{00000000-0005-0000-0000-0000CF070000}"/>
    <cellStyle name="40% - Accent5 8 4" xfId="1253" xr:uid="{00000000-0005-0000-0000-0000D0070000}"/>
    <cellStyle name="40% - Accent5 8 5" xfId="1768" xr:uid="{00000000-0005-0000-0000-0000D1070000}"/>
    <cellStyle name="40% - Accent5 8 6" xfId="2284" xr:uid="{00000000-0005-0000-0000-0000D2070000}"/>
    <cellStyle name="40% - Accent5 9" xfId="355" xr:uid="{00000000-0005-0000-0000-0000D3070000}"/>
    <cellStyle name="40% - Accent5 9 2" xfId="575" xr:uid="{00000000-0005-0000-0000-0000D4070000}"/>
    <cellStyle name="40% - Accent5 9 2 2" xfId="1138" xr:uid="{00000000-0005-0000-0000-0000D5070000}"/>
    <cellStyle name="40% - Accent5 9 2 3" xfId="1654" xr:uid="{00000000-0005-0000-0000-0000D6070000}"/>
    <cellStyle name="40% - Accent5 9 2 4" xfId="2169" xr:uid="{00000000-0005-0000-0000-0000D7070000}"/>
    <cellStyle name="40% - Accent5 9 2 5" xfId="2685" xr:uid="{00000000-0005-0000-0000-0000D8070000}"/>
    <cellStyle name="40% - Accent5 9 3" xfId="922" xr:uid="{00000000-0005-0000-0000-0000D9070000}"/>
    <cellStyle name="40% - Accent5 9 4" xfId="1437" xr:uid="{00000000-0005-0000-0000-0000DA070000}"/>
    <cellStyle name="40% - Accent5 9 5" xfId="1952" xr:uid="{00000000-0005-0000-0000-0000DB070000}"/>
    <cellStyle name="40% - Accent5 9 6" xfId="2468" xr:uid="{00000000-0005-0000-0000-0000DC070000}"/>
    <cellStyle name="40% - Accent6" xfId="43" builtinId="51" customBuiltin="1"/>
    <cellStyle name="40% - Accent6 10" xfId="387" xr:uid="{00000000-0005-0000-0000-0000DE070000}"/>
    <cellStyle name="40% - Accent6 10 2" xfId="954" xr:uid="{00000000-0005-0000-0000-0000DF070000}"/>
    <cellStyle name="40% - Accent6 10 3" xfId="1469" xr:uid="{00000000-0005-0000-0000-0000E0070000}"/>
    <cellStyle name="40% - Accent6 10 4" xfId="1984" xr:uid="{00000000-0005-0000-0000-0000E1070000}"/>
    <cellStyle name="40% - Accent6 10 5" xfId="2500" xr:uid="{00000000-0005-0000-0000-0000E2070000}"/>
    <cellStyle name="40% - Accent6 11" xfId="168" xr:uid="{00000000-0005-0000-0000-0000E3070000}"/>
    <cellStyle name="40% - Accent6 12" xfId="607" xr:uid="{00000000-0005-0000-0000-0000E4070000}"/>
    <cellStyle name="40% - Accent6 13" xfId="623" xr:uid="{00000000-0005-0000-0000-0000E5070000}"/>
    <cellStyle name="40% - Accent6 14" xfId="640" xr:uid="{00000000-0005-0000-0000-0000E6070000}"/>
    <cellStyle name="40% - Accent6 15" xfId="1155" xr:uid="{00000000-0005-0000-0000-0000E7070000}"/>
    <cellStyle name="40% - Accent6 16" xfId="1670" xr:uid="{00000000-0005-0000-0000-0000E8070000}"/>
    <cellStyle name="40% - Accent6 17" xfId="2186" xr:uid="{00000000-0005-0000-0000-0000E9070000}"/>
    <cellStyle name="40% - Accent6 2" xfId="60" xr:uid="{00000000-0005-0000-0000-0000EA070000}"/>
    <cellStyle name="40% - Accent6 2 2" xfId="273" xr:uid="{00000000-0005-0000-0000-0000EB070000}"/>
    <cellStyle name="40% - Accent6 2 2 2" xfId="493" xr:uid="{00000000-0005-0000-0000-0000EC070000}"/>
    <cellStyle name="40% - Accent6 2 2 2 2" xfId="1057" xr:uid="{00000000-0005-0000-0000-0000ED070000}"/>
    <cellStyle name="40% - Accent6 2 2 2 3" xfId="1572" xr:uid="{00000000-0005-0000-0000-0000EE070000}"/>
    <cellStyle name="40% - Accent6 2 2 2 4" xfId="2087" xr:uid="{00000000-0005-0000-0000-0000EF070000}"/>
    <cellStyle name="40% - Accent6 2 2 2 5" xfId="2603" xr:uid="{00000000-0005-0000-0000-0000F0070000}"/>
    <cellStyle name="40% - Accent6 2 2 3" xfId="841" xr:uid="{00000000-0005-0000-0000-0000F1070000}"/>
    <cellStyle name="40% - Accent6 2 2 4" xfId="1355" xr:uid="{00000000-0005-0000-0000-0000F2070000}"/>
    <cellStyle name="40% - Accent6 2 2 5" xfId="1870" xr:uid="{00000000-0005-0000-0000-0000F3070000}"/>
    <cellStyle name="40% - Accent6 2 2 6" xfId="2386" xr:uid="{00000000-0005-0000-0000-0000F4070000}"/>
    <cellStyle name="40% - Accent6 2 3" xfId="363" xr:uid="{00000000-0005-0000-0000-0000F5070000}"/>
    <cellStyle name="40% - Accent6 2 3 2" xfId="930" xr:uid="{00000000-0005-0000-0000-0000F6070000}"/>
    <cellStyle name="40% - Accent6 2 3 3" xfId="1445" xr:uid="{00000000-0005-0000-0000-0000F7070000}"/>
    <cellStyle name="40% - Accent6 2 3 4" xfId="1960" xr:uid="{00000000-0005-0000-0000-0000F8070000}"/>
    <cellStyle name="40% - Accent6 2 3 5" xfId="2476" xr:uid="{00000000-0005-0000-0000-0000F9070000}"/>
    <cellStyle name="40% - Accent6 2 4" xfId="183" xr:uid="{00000000-0005-0000-0000-0000FA070000}"/>
    <cellStyle name="40% - Accent6 2 4 2" xfId="757" xr:uid="{00000000-0005-0000-0000-0000FB070000}"/>
    <cellStyle name="40% - Accent6 2 4 3" xfId="1271" xr:uid="{00000000-0005-0000-0000-0000FC070000}"/>
    <cellStyle name="40% - Accent6 2 4 4" xfId="1786" xr:uid="{00000000-0005-0000-0000-0000FD070000}"/>
    <cellStyle name="40% - Accent6 2 4 5" xfId="2302" xr:uid="{00000000-0005-0000-0000-0000FE070000}"/>
    <cellStyle name="40% - Accent6 2 5" xfId="657" xr:uid="{00000000-0005-0000-0000-0000FF070000}"/>
    <cellStyle name="40% - Accent6 2 6" xfId="1171" xr:uid="{00000000-0005-0000-0000-000000080000}"/>
    <cellStyle name="40% - Accent6 2 7" xfId="1686" xr:uid="{00000000-0005-0000-0000-000001080000}"/>
    <cellStyle name="40% - Accent6 2 8" xfId="2202" xr:uid="{00000000-0005-0000-0000-000002080000}"/>
    <cellStyle name="40% - Accent6 3" xfId="74" xr:uid="{00000000-0005-0000-0000-000003080000}"/>
    <cellStyle name="40% - Accent6 3 2" xfId="287" xr:uid="{00000000-0005-0000-0000-000004080000}"/>
    <cellStyle name="40% - Accent6 3 2 2" xfId="507" xr:uid="{00000000-0005-0000-0000-000005080000}"/>
    <cellStyle name="40% - Accent6 3 2 2 2" xfId="1071" xr:uid="{00000000-0005-0000-0000-000006080000}"/>
    <cellStyle name="40% - Accent6 3 2 2 3" xfId="1586" xr:uid="{00000000-0005-0000-0000-000007080000}"/>
    <cellStyle name="40% - Accent6 3 2 2 4" xfId="2101" xr:uid="{00000000-0005-0000-0000-000008080000}"/>
    <cellStyle name="40% - Accent6 3 2 2 5" xfId="2617" xr:uid="{00000000-0005-0000-0000-000009080000}"/>
    <cellStyle name="40% - Accent6 3 2 3" xfId="855" xr:uid="{00000000-0005-0000-0000-00000A080000}"/>
    <cellStyle name="40% - Accent6 3 2 4" xfId="1369" xr:uid="{00000000-0005-0000-0000-00000B080000}"/>
    <cellStyle name="40% - Accent6 3 2 5" xfId="1884" xr:uid="{00000000-0005-0000-0000-00000C080000}"/>
    <cellStyle name="40% - Accent6 3 2 6" xfId="2400" xr:uid="{00000000-0005-0000-0000-00000D080000}"/>
    <cellStyle name="40% - Accent6 3 3" xfId="372" xr:uid="{00000000-0005-0000-0000-00000E080000}"/>
    <cellStyle name="40% - Accent6 3 3 2" xfId="939" xr:uid="{00000000-0005-0000-0000-00000F080000}"/>
    <cellStyle name="40% - Accent6 3 3 3" xfId="1454" xr:uid="{00000000-0005-0000-0000-000010080000}"/>
    <cellStyle name="40% - Accent6 3 3 4" xfId="1969" xr:uid="{00000000-0005-0000-0000-000011080000}"/>
    <cellStyle name="40% - Accent6 3 3 5" xfId="2485" xr:uid="{00000000-0005-0000-0000-000012080000}"/>
    <cellStyle name="40% - Accent6 3 4" xfId="197" xr:uid="{00000000-0005-0000-0000-000013080000}"/>
    <cellStyle name="40% - Accent6 3 4 2" xfId="771" xr:uid="{00000000-0005-0000-0000-000014080000}"/>
    <cellStyle name="40% - Accent6 3 4 3" xfId="1285" xr:uid="{00000000-0005-0000-0000-000015080000}"/>
    <cellStyle name="40% - Accent6 3 4 4" xfId="1800" xr:uid="{00000000-0005-0000-0000-000016080000}"/>
    <cellStyle name="40% - Accent6 3 4 5" xfId="2316" xr:uid="{00000000-0005-0000-0000-000017080000}"/>
    <cellStyle name="40% - Accent6 3 5" xfId="671" xr:uid="{00000000-0005-0000-0000-000018080000}"/>
    <cellStyle name="40% - Accent6 3 6" xfId="1185" xr:uid="{00000000-0005-0000-0000-000019080000}"/>
    <cellStyle name="40% - Accent6 3 7" xfId="1700" xr:uid="{00000000-0005-0000-0000-00001A080000}"/>
    <cellStyle name="40% - Accent6 3 8" xfId="2216" xr:uid="{00000000-0005-0000-0000-00001B080000}"/>
    <cellStyle name="40% - Accent6 4" xfId="88" xr:uid="{00000000-0005-0000-0000-00001C080000}"/>
    <cellStyle name="40% - Accent6 4 2" xfId="301" xr:uid="{00000000-0005-0000-0000-00001D080000}"/>
    <cellStyle name="40% - Accent6 4 2 2" xfId="521" xr:uid="{00000000-0005-0000-0000-00001E080000}"/>
    <cellStyle name="40% - Accent6 4 2 2 2" xfId="1085" xr:uid="{00000000-0005-0000-0000-00001F080000}"/>
    <cellStyle name="40% - Accent6 4 2 2 3" xfId="1600" xr:uid="{00000000-0005-0000-0000-000020080000}"/>
    <cellStyle name="40% - Accent6 4 2 2 4" xfId="2115" xr:uid="{00000000-0005-0000-0000-000021080000}"/>
    <cellStyle name="40% - Accent6 4 2 2 5" xfId="2631" xr:uid="{00000000-0005-0000-0000-000022080000}"/>
    <cellStyle name="40% - Accent6 4 2 3" xfId="869" xr:uid="{00000000-0005-0000-0000-000023080000}"/>
    <cellStyle name="40% - Accent6 4 2 4" xfId="1383" xr:uid="{00000000-0005-0000-0000-000024080000}"/>
    <cellStyle name="40% - Accent6 4 2 5" xfId="1898" xr:uid="{00000000-0005-0000-0000-000025080000}"/>
    <cellStyle name="40% - Accent6 4 2 6" xfId="2414" xr:uid="{00000000-0005-0000-0000-000026080000}"/>
    <cellStyle name="40% - Accent6 4 3" xfId="423" xr:uid="{00000000-0005-0000-0000-000027080000}"/>
    <cellStyle name="40% - Accent6 4 3 2" xfId="987" xr:uid="{00000000-0005-0000-0000-000028080000}"/>
    <cellStyle name="40% - Accent6 4 3 3" xfId="1502" xr:uid="{00000000-0005-0000-0000-000029080000}"/>
    <cellStyle name="40% - Accent6 4 3 4" xfId="2017" xr:uid="{00000000-0005-0000-0000-00002A080000}"/>
    <cellStyle name="40% - Accent6 4 3 5" xfId="2533" xr:uid="{00000000-0005-0000-0000-00002B080000}"/>
    <cellStyle name="40% - Accent6 4 4" xfId="211" xr:uid="{00000000-0005-0000-0000-00002C080000}"/>
    <cellStyle name="40% - Accent6 4 4 2" xfId="785" xr:uid="{00000000-0005-0000-0000-00002D080000}"/>
    <cellStyle name="40% - Accent6 4 4 3" xfId="1299" xr:uid="{00000000-0005-0000-0000-00002E080000}"/>
    <cellStyle name="40% - Accent6 4 4 4" xfId="1814" xr:uid="{00000000-0005-0000-0000-00002F080000}"/>
    <cellStyle name="40% - Accent6 4 4 5" xfId="2330" xr:uid="{00000000-0005-0000-0000-000030080000}"/>
    <cellStyle name="40% - Accent6 4 5" xfId="685" xr:uid="{00000000-0005-0000-0000-000031080000}"/>
    <cellStyle name="40% - Accent6 4 6" xfId="1199" xr:uid="{00000000-0005-0000-0000-000032080000}"/>
    <cellStyle name="40% - Accent6 4 7" xfId="1714" xr:uid="{00000000-0005-0000-0000-000033080000}"/>
    <cellStyle name="40% - Accent6 4 8" xfId="2230" xr:uid="{00000000-0005-0000-0000-000034080000}"/>
    <cellStyle name="40% - Accent6 5" xfId="102" xr:uid="{00000000-0005-0000-0000-000035080000}"/>
    <cellStyle name="40% - Accent6 5 2" xfId="315" xr:uid="{00000000-0005-0000-0000-000036080000}"/>
    <cellStyle name="40% - Accent6 5 2 2" xfId="535" xr:uid="{00000000-0005-0000-0000-000037080000}"/>
    <cellStyle name="40% - Accent6 5 2 2 2" xfId="1099" xr:uid="{00000000-0005-0000-0000-000038080000}"/>
    <cellStyle name="40% - Accent6 5 2 2 3" xfId="1614" xr:uid="{00000000-0005-0000-0000-000039080000}"/>
    <cellStyle name="40% - Accent6 5 2 2 4" xfId="2129" xr:uid="{00000000-0005-0000-0000-00003A080000}"/>
    <cellStyle name="40% - Accent6 5 2 2 5" xfId="2645" xr:uid="{00000000-0005-0000-0000-00003B080000}"/>
    <cellStyle name="40% - Accent6 5 2 3" xfId="883" xr:uid="{00000000-0005-0000-0000-00003C080000}"/>
    <cellStyle name="40% - Accent6 5 2 4" xfId="1397" xr:uid="{00000000-0005-0000-0000-00003D080000}"/>
    <cellStyle name="40% - Accent6 5 2 5" xfId="1912" xr:uid="{00000000-0005-0000-0000-00003E080000}"/>
    <cellStyle name="40% - Accent6 5 2 6" xfId="2428" xr:uid="{00000000-0005-0000-0000-00003F080000}"/>
    <cellStyle name="40% - Accent6 5 3" xfId="437" xr:uid="{00000000-0005-0000-0000-000040080000}"/>
    <cellStyle name="40% - Accent6 5 3 2" xfId="1001" xr:uid="{00000000-0005-0000-0000-000041080000}"/>
    <cellStyle name="40% - Accent6 5 3 3" xfId="1516" xr:uid="{00000000-0005-0000-0000-000042080000}"/>
    <cellStyle name="40% - Accent6 5 3 4" xfId="2031" xr:uid="{00000000-0005-0000-0000-000043080000}"/>
    <cellStyle name="40% - Accent6 5 3 5" xfId="2547" xr:uid="{00000000-0005-0000-0000-000044080000}"/>
    <cellStyle name="40% - Accent6 5 4" xfId="225" xr:uid="{00000000-0005-0000-0000-000045080000}"/>
    <cellStyle name="40% - Accent6 5 4 2" xfId="799" xr:uid="{00000000-0005-0000-0000-000046080000}"/>
    <cellStyle name="40% - Accent6 5 4 3" xfId="1313" xr:uid="{00000000-0005-0000-0000-000047080000}"/>
    <cellStyle name="40% - Accent6 5 4 4" xfId="1828" xr:uid="{00000000-0005-0000-0000-000048080000}"/>
    <cellStyle name="40% - Accent6 5 4 5" xfId="2344" xr:uid="{00000000-0005-0000-0000-000049080000}"/>
    <cellStyle name="40% - Accent6 5 5" xfId="699" xr:uid="{00000000-0005-0000-0000-00004A080000}"/>
    <cellStyle name="40% - Accent6 5 6" xfId="1213" xr:uid="{00000000-0005-0000-0000-00004B080000}"/>
    <cellStyle name="40% - Accent6 5 7" xfId="1728" xr:uid="{00000000-0005-0000-0000-00004C080000}"/>
    <cellStyle name="40% - Accent6 5 8" xfId="2244" xr:uid="{00000000-0005-0000-0000-00004D080000}"/>
    <cellStyle name="40% - Accent6 6" xfId="116" xr:uid="{00000000-0005-0000-0000-00004E080000}"/>
    <cellStyle name="40% - Accent6 6 2" xfId="329" xr:uid="{00000000-0005-0000-0000-00004F080000}"/>
    <cellStyle name="40% - Accent6 6 2 2" xfId="549" xr:uid="{00000000-0005-0000-0000-000050080000}"/>
    <cellStyle name="40% - Accent6 6 2 2 2" xfId="1113" xr:uid="{00000000-0005-0000-0000-000051080000}"/>
    <cellStyle name="40% - Accent6 6 2 2 3" xfId="1628" xr:uid="{00000000-0005-0000-0000-000052080000}"/>
    <cellStyle name="40% - Accent6 6 2 2 4" xfId="2143" xr:uid="{00000000-0005-0000-0000-000053080000}"/>
    <cellStyle name="40% - Accent6 6 2 2 5" xfId="2659" xr:uid="{00000000-0005-0000-0000-000054080000}"/>
    <cellStyle name="40% - Accent6 6 2 3" xfId="897" xr:uid="{00000000-0005-0000-0000-000055080000}"/>
    <cellStyle name="40% - Accent6 6 2 4" xfId="1411" xr:uid="{00000000-0005-0000-0000-000056080000}"/>
    <cellStyle name="40% - Accent6 6 2 5" xfId="1926" xr:uid="{00000000-0005-0000-0000-000057080000}"/>
    <cellStyle name="40% - Accent6 6 2 6" xfId="2442" xr:uid="{00000000-0005-0000-0000-000058080000}"/>
    <cellStyle name="40% - Accent6 6 3" xfId="451" xr:uid="{00000000-0005-0000-0000-000059080000}"/>
    <cellStyle name="40% - Accent6 6 3 2" xfId="1015" xr:uid="{00000000-0005-0000-0000-00005A080000}"/>
    <cellStyle name="40% - Accent6 6 3 3" xfId="1530" xr:uid="{00000000-0005-0000-0000-00005B080000}"/>
    <cellStyle name="40% - Accent6 6 3 4" xfId="2045" xr:uid="{00000000-0005-0000-0000-00005C080000}"/>
    <cellStyle name="40% - Accent6 6 3 5" xfId="2561" xr:uid="{00000000-0005-0000-0000-00005D080000}"/>
    <cellStyle name="40% - Accent6 6 4" xfId="239" xr:uid="{00000000-0005-0000-0000-00005E080000}"/>
    <cellStyle name="40% - Accent6 6 4 2" xfId="813" xr:uid="{00000000-0005-0000-0000-00005F080000}"/>
    <cellStyle name="40% - Accent6 6 4 3" xfId="1327" xr:uid="{00000000-0005-0000-0000-000060080000}"/>
    <cellStyle name="40% - Accent6 6 4 4" xfId="1842" xr:uid="{00000000-0005-0000-0000-000061080000}"/>
    <cellStyle name="40% - Accent6 6 4 5" xfId="2358" xr:uid="{00000000-0005-0000-0000-000062080000}"/>
    <cellStyle name="40% - Accent6 6 5" xfId="713" xr:uid="{00000000-0005-0000-0000-000063080000}"/>
    <cellStyle name="40% - Accent6 6 6" xfId="1227" xr:uid="{00000000-0005-0000-0000-000064080000}"/>
    <cellStyle name="40% - Accent6 6 7" xfId="1742" xr:uid="{00000000-0005-0000-0000-000065080000}"/>
    <cellStyle name="40% - Accent6 6 8" xfId="2258" xr:uid="{00000000-0005-0000-0000-000066080000}"/>
    <cellStyle name="40% - Accent6 7" xfId="130" xr:uid="{00000000-0005-0000-0000-000067080000}"/>
    <cellStyle name="40% - Accent6 7 2" xfId="343" xr:uid="{00000000-0005-0000-0000-000068080000}"/>
    <cellStyle name="40% - Accent6 7 2 2" xfId="563" xr:uid="{00000000-0005-0000-0000-000069080000}"/>
    <cellStyle name="40% - Accent6 7 2 2 2" xfId="1127" xr:uid="{00000000-0005-0000-0000-00006A080000}"/>
    <cellStyle name="40% - Accent6 7 2 2 3" xfId="1642" xr:uid="{00000000-0005-0000-0000-00006B080000}"/>
    <cellStyle name="40% - Accent6 7 2 2 4" xfId="2157" xr:uid="{00000000-0005-0000-0000-00006C080000}"/>
    <cellStyle name="40% - Accent6 7 2 2 5" xfId="2673" xr:uid="{00000000-0005-0000-0000-00006D080000}"/>
    <cellStyle name="40% - Accent6 7 2 3" xfId="911" xr:uid="{00000000-0005-0000-0000-00006E080000}"/>
    <cellStyle name="40% - Accent6 7 2 4" xfId="1425" xr:uid="{00000000-0005-0000-0000-00006F080000}"/>
    <cellStyle name="40% - Accent6 7 2 5" xfId="1940" xr:uid="{00000000-0005-0000-0000-000070080000}"/>
    <cellStyle name="40% - Accent6 7 2 6" xfId="2456" xr:uid="{00000000-0005-0000-0000-000071080000}"/>
    <cellStyle name="40% - Accent6 7 3" xfId="465" xr:uid="{00000000-0005-0000-0000-000072080000}"/>
    <cellStyle name="40% - Accent6 7 3 2" xfId="1029" xr:uid="{00000000-0005-0000-0000-000073080000}"/>
    <cellStyle name="40% - Accent6 7 3 3" xfId="1544" xr:uid="{00000000-0005-0000-0000-000074080000}"/>
    <cellStyle name="40% - Accent6 7 3 4" xfId="2059" xr:uid="{00000000-0005-0000-0000-000075080000}"/>
    <cellStyle name="40% - Accent6 7 3 5" xfId="2575" xr:uid="{00000000-0005-0000-0000-000076080000}"/>
    <cellStyle name="40% - Accent6 7 4" xfId="253" xr:uid="{00000000-0005-0000-0000-000077080000}"/>
    <cellStyle name="40% - Accent6 7 4 2" xfId="827" xr:uid="{00000000-0005-0000-0000-000078080000}"/>
    <cellStyle name="40% - Accent6 7 4 3" xfId="1341" xr:uid="{00000000-0005-0000-0000-000079080000}"/>
    <cellStyle name="40% - Accent6 7 4 4" xfId="1856" xr:uid="{00000000-0005-0000-0000-00007A080000}"/>
    <cellStyle name="40% - Accent6 7 4 5" xfId="2372" xr:uid="{00000000-0005-0000-0000-00007B080000}"/>
    <cellStyle name="40% - Accent6 7 5" xfId="727" xr:uid="{00000000-0005-0000-0000-00007C080000}"/>
    <cellStyle name="40% - Accent6 7 6" xfId="1241" xr:uid="{00000000-0005-0000-0000-00007D080000}"/>
    <cellStyle name="40% - Accent6 7 7" xfId="1756" xr:uid="{00000000-0005-0000-0000-00007E080000}"/>
    <cellStyle name="40% - Accent6 7 8" xfId="2272" xr:uid="{00000000-0005-0000-0000-00007F080000}"/>
    <cellStyle name="40% - Accent6 8" xfId="147" xr:uid="{00000000-0005-0000-0000-000080080000}"/>
    <cellStyle name="40% - Accent6 8 2" xfId="480" xr:uid="{00000000-0005-0000-0000-000081080000}"/>
    <cellStyle name="40% - Accent6 8 2 2" xfId="1044" xr:uid="{00000000-0005-0000-0000-000082080000}"/>
    <cellStyle name="40% - Accent6 8 2 3" xfId="1559" xr:uid="{00000000-0005-0000-0000-000083080000}"/>
    <cellStyle name="40% - Accent6 8 2 4" xfId="2074" xr:uid="{00000000-0005-0000-0000-000084080000}"/>
    <cellStyle name="40% - Accent6 8 2 5" xfId="2590" xr:uid="{00000000-0005-0000-0000-000085080000}"/>
    <cellStyle name="40% - Accent6 8 3" xfId="741" xr:uid="{00000000-0005-0000-0000-000086080000}"/>
    <cellStyle name="40% - Accent6 8 4" xfId="1255" xr:uid="{00000000-0005-0000-0000-000087080000}"/>
    <cellStyle name="40% - Accent6 8 5" xfId="1770" xr:uid="{00000000-0005-0000-0000-000088080000}"/>
    <cellStyle name="40% - Accent6 8 6" xfId="2286" xr:uid="{00000000-0005-0000-0000-000089080000}"/>
    <cellStyle name="40% - Accent6 9" xfId="357" xr:uid="{00000000-0005-0000-0000-00008A080000}"/>
    <cellStyle name="40% - Accent6 9 2" xfId="577" xr:uid="{00000000-0005-0000-0000-00008B080000}"/>
    <cellStyle name="40% - Accent6 9 2 2" xfId="1140" xr:uid="{00000000-0005-0000-0000-00008C080000}"/>
    <cellStyle name="40% - Accent6 9 2 3" xfId="1656" xr:uid="{00000000-0005-0000-0000-00008D080000}"/>
    <cellStyle name="40% - Accent6 9 2 4" xfId="2171" xr:uid="{00000000-0005-0000-0000-00008E080000}"/>
    <cellStyle name="40% - Accent6 9 2 5" xfId="2687" xr:uid="{00000000-0005-0000-0000-00008F080000}"/>
    <cellStyle name="40% - Accent6 9 3" xfId="924" xr:uid="{00000000-0005-0000-0000-000090080000}"/>
    <cellStyle name="40% - Accent6 9 4" xfId="1439" xr:uid="{00000000-0005-0000-0000-000091080000}"/>
    <cellStyle name="40% - Accent6 9 5" xfId="1954" xr:uid="{00000000-0005-0000-0000-000092080000}"/>
    <cellStyle name="40% - Accent6 9 6" xfId="2470" xr:uid="{00000000-0005-0000-0000-000093080000}"/>
    <cellStyle name="60% - Accent1" xfId="24" builtinId="32" customBuiltin="1"/>
    <cellStyle name="60% - Accent1 2" xfId="167" xr:uid="{00000000-0005-0000-0000-000095080000}"/>
    <cellStyle name="60% - Accent2" xfId="28" builtinId="36" customBuiltin="1"/>
    <cellStyle name="60% - Accent2 2" xfId="154" xr:uid="{00000000-0005-0000-0000-000097080000}"/>
    <cellStyle name="60% - Accent3" xfId="32" builtinId="40" customBuiltin="1"/>
    <cellStyle name="60% - Accent3 2" xfId="159" xr:uid="{00000000-0005-0000-0000-000099080000}"/>
    <cellStyle name="60% - Accent4" xfId="36" builtinId="44" customBuiltin="1"/>
    <cellStyle name="60% - Accent4 2" xfId="256" xr:uid="{00000000-0005-0000-0000-00009B080000}"/>
    <cellStyle name="60% - Accent5" xfId="40" builtinId="48" customBuiltin="1"/>
    <cellStyle name="60% - Accent5 2" xfId="152" xr:uid="{00000000-0005-0000-0000-00009D080000}"/>
    <cellStyle name="60% - Accent6" xfId="44" builtinId="52" customBuiltin="1"/>
    <cellStyle name="60% - Accent6 2" xfId="169" xr:uid="{00000000-0005-0000-0000-00009F080000}"/>
    <cellStyle name="Accent1" xfId="21" builtinId="29" customBuiltin="1"/>
    <cellStyle name="Accent1 2" xfId="155" xr:uid="{00000000-0005-0000-0000-0000A1080000}"/>
    <cellStyle name="Accent2" xfId="25" builtinId="33" customBuiltin="1"/>
    <cellStyle name="Accent2 2" xfId="583" xr:uid="{00000000-0005-0000-0000-0000A3080000}"/>
    <cellStyle name="Accent3" xfId="29" builtinId="37" customBuiltin="1"/>
    <cellStyle name="Accent3 2" xfId="587" xr:uid="{00000000-0005-0000-0000-0000A5080000}"/>
    <cellStyle name="Accent4" xfId="33" builtinId="41" customBuiltin="1"/>
    <cellStyle name="Accent4 2" xfId="157" xr:uid="{00000000-0005-0000-0000-0000A7080000}"/>
    <cellStyle name="Accent5" xfId="37" builtinId="45" customBuiltin="1"/>
    <cellStyle name="Accent5 2" xfId="158" xr:uid="{00000000-0005-0000-0000-0000A9080000}"/>
    <cellStyle name="Accent6" xfId="41" builtinId="49" customBuiltin="1"/>
    <cellStyle name="Accent6 2" xfId="589" xr:uid="{00000000-0005-0000-0000-0000AB080000}"/>
    <cellStyle name="Bad" xfId="11" builtinId="27" customBuiltin="1"/>
    <cellStyle name="Bad 2" xfId="258" xr:uid="{00000000-0005-0000-0000-0000AD080000}"/>
    <cellStyle name="Calculation" xfId="15" builtinId="22" customBuiltin="1"/>
    <cellStyle name="Calculation 2" xfId="257" xr:uid="{00000000-0005-0000-0000-0000AF080000}"/>
    <cellStyle name="Check Cell" xfId="17" builtinId="23" customBuiltin="1"/>
    <cellStyle name="Check Cell 2" xfId="579" xr:uid="{00000000-0005-0000-0000-0000B1080000}"/>
    <cellStyle name="Comma0 - Style2" xfId="132" xr:uid="{00000000-0005-0000-0000-0000B2080000}"/>
    <cellStyle name="Comma0 - Style3" xfId="1" xr:uid="{00000000-0005-0000-0000-0000B3080000}"/>
    <cellStyle name="Comma1 - Style1" xfId="2" xr:uid="{00000000-0005-0000-0000-0000B4080000}"/>
    <cellStyle name="Explanatory Text" xfId="19" builtinId="53" customBuiltin="1"/>
    <cellStyle name="Explanatory Text 2" xfId="161" xr:uid="{00000000-0005-0000-0000-0000B6080000}"/>
    <cellStyle name="Good" xfId="10" builtinId="26" customBuiltin="1"/>
    <cellStyle name="Good 2" xfId="580" xr:uid="{00000000-0005-0000-0000-0000B8080000}"/>
    <cellStyle name="Heading 1" xfId="6" builtinId="16" customBuiltin="1"/>
    <cellStyle name="Heading 1 2" xfId="585" xr:uid="{00000000-0005-0000-0000-0000BA080000}"/>
    <cellStyle name="Heading 2" xfId="7" builtinId="17" customBuiltin="1"/>
    <cellStyle name="Heading 2 2" xfId="165" xr:uid="{00000000-0005-0000-0000-0000BC080000}"/>
    <cellStyle name="Heading 3" xfId="8" builtinId="18" customBuiltin="1"/>
    <cellStyle name="Heading 3 2" xfId="588" xr:uid="{00000000-0005-0000-0000-0000BE080000}"/>
    <cellStyle name="Heading 4" xfId="9" builtinId="19" customBuiltin="1"/>
    <cellStyle name="Heading 4 2" xfId="584" xr:uid="{00000000-0005-0000-0000-0000C0080000}"/>
    <cellStyle name="Input" xfId="13" builtinId="20" customBuiltin="1"/>
    <cellStyle name="Input 2" xfId="162" xr:uid="{00000000-0005-0000-0000-0000C2080000}"/>
    <cellStyle name="Linked Cell" xfId="16" builtinId="24" customBuiltin="1"/>
    <cellStyle name="Linked Cell 2" xfId="581" xr:uid="{00000000-0005-0000-0000-0000C4080000}"/>
    <cellStyle name="Neutral" xfId="12" builtinId="28" customBuiltin="1"/>
    <cellStyle name="Neutral 2" xfId="582" xr:uid="{00000000-0005-0000-0000-0000C6080000}"/>
    <cellStyle name="Normal" xfId="0" builtinId="0"/>
    <cellStyle name="Normal 10" xfId="344" xr:uid="{00000000-0005-0000-0000-0000C8080000}"/>
    <cellStyle name="Normal 10 2" xfId="564" xr:uid="{00000000-0005-0000-0000-0000C9080000}"/>
    <cellStyle name="Normal 10 2 2" xfId="627" xr:uid="{00000000-0005-0000-0000-0000CA080000}"/>
    <cellStyle name="Normal 10 2 3" xfId="1643" xr:uid="{00000000-0005-0000-0000-0000CB080000}"/>
    <cellStyle name="Normal 10 2 4" xfId="2158" xr:uid="{00000000-0005-0000-0000-0000CC080000}"/>
    <cellStyle name="Normal 10 2 5" xfId="2674" xr:uid="{00000000-0005-0000-0000-0000CD080000}"/>
    <cellStyle name="Normal 10 3" xfId="1426" xr:uid="{00000000-0005-0000-0000-0000CE080000}"/>
    <cellStyle name="Normal 10 4" xfId="1941" xr:uid="{00000000-0005-0000-0000-0000CF080000}"/>
    <cellStyle name="Normal 10 5" xfId="2457" xr:uid="{00000000-0005-0000-0000-0000D0080000}"/>
    <cellStyle name="Normal 11" xfId="360" xr:uid="{00000000-0005-0000-0000-0000D1080000}"/>
    <cellStyle name="Normal 11 2" xfId="927" xr:uid="{00000000-0005-0000-0000-0000D2080000}"/>
    <cellStyle name="Normal 11 3" xfId="1442" xr:uid="{00000000-0005-0000-0000-0000D3080000}"/>
    <cellStyle name="Normal 11 4" xfId="1957" xr:uid="{00000000-0005-0000-0000-0000D4080000}"/>
    <cellStyle name="Normal 11 5" xfId="2473" xr:uid="{00000000-0005-0000-0000-0000D5080000}"/>
    <cellStyle name="Normal 12" xfId="594" xr:uid="{00000000-0005-0000-0000-0000D6080000}"/>
    <cellStyle name="Normal 13" xfId="610" xr:uid="{00000000-0005-0000-0000-0000D7080000}"/>
    <cellStyle name="Normal 14" xfId="626" xr:uid="{00000000-0005-0000-0000-0000D8080000}"/>
    <cellStyle name="Normal 15" xfId="1142" xr:uid="{00000000-0005-0000-0000-0000D9080000}"/>
    <cellStyle name="Normal 16" xfId="1657" xr:uid="{00000000-0005-0000-0000-0000DA080000}"/>
    <cellStyle name="Normal 17" xfId="2172" xr:uid="{00000000-0005-0000-0000-0000DB080000}"/>
    <cellStyle name="Normal 2" xfId="45" xr:uid="{00000000-0005-0000-0000-0000DC080000}"/>
    <cellStyle name="Normal 2 10" xfId="1671" xr:uid="{00000000-0005-0000-0000-0000DD080000}"/>
    <cellStyle name="Normal 2 11" xfId="2173" xr:uid="{00000000-0005-0000-0000-0000DE080000}"/>
    <cellStyle name="Normal 2 12" xfId="2187" xr:uid="{00000000-0005-0000-0000-0000DF080000}"/>
    <cellStyle name="Normal 2 2" xfId="149" xr:uid="{00000000-0005-0000-0000-0000E0080000}"/>
    <cellStyle name="Normal 2 2 2" xfId="400" xr:uid="{00000000-0005-0000-0000-0000E1080000}"/>
    <cellStyle name="Normal 2 2 3" xfId="481" xr:uid="{00000000-0005-0000-0000-0000E2080000}"/>
    <cellStyle name="Normal 2 2 3 2" xfId="1045" xr:uid="{00000000-0005-0000-0000-0000E3080000}"/>
    <cellStyle name="Normal 2 2 3 3" xfId="1560" xr:uid="{00000000-0005-0000-0000-0000E4080000}"/>
    <cellStyle name="Normal 2 2 3 4" xfId="2075" xr:uid="{00000000-0005-0000-0000-0000E5080000}"/>
    <cellStyle name="Normal 2 2 3 5" xfId="2591" xr:uid="{00000000-0005-0000-0000-0000E6080000}"/>
    <cellStyle name="Normal 2 2 4" xfId="742" xr:uid="{00000000-0005-0000-0000-0000E7080000}"/>
    <cellStyle name="Normal 2 2 5" xfId="1256" xr:uid="{00000000-0005-0000-0000-0000E8080000}"/>
    <cellStyle name="Normal 2 2 6" xfId="1771" xr:uid="{00000000-0005-0000-0000-0000E9080000}"/>
    <cellStyle name="Normal 2 2 7" xfId="2287" xr:uid="{00000000-0005-0000-0000-0000EA080000}"/>
    <cellStyle name="Normal 2 3" xfId="358" xr:uid="{00000000-0005-0000-0000-0000EB080000}"/>
    <cellStyle name="Normal 2 3 2" xfId="401" xr:uid="{00000000-0005-0000-0000-0000EC080000}"/>
    <cellStyle name="Normal 2 3 2 2" xfId="967" xr:uid="{00000000-0005-0000-0000-0000ED080000}"/>
    <cellStyle name="Normal 2 3 2 3" xfId="1482" xr:uid="{00000000-0005-0000-0000-0000EE080000}"/>
    <cellStyle name="Normal 2 3 2 4" xfId="1997" xr:uid="{00000000-0005-0000-0000-0000EF080000}"/>
    <cellStyle name="Normal 2 3 2 5" xfId="2513" xr:uid="{00000000-0005-0000-0000-0000F0080000}"/>
    <cellStyle name="Normal 2 3 3" xfId="925" xr:uid="{00000000-0005-0000-0000-0000F1080000}"/>
    <cellStyle name="Normal 2 3 4" xfId="1440" xr:uid="{00000000-0005-0000-0000-0000F2080000}"/>
    <cellStyle name="Normal 2 3 5" xfId="1955" xr:uid="{00000000-0005-0000-0000-0000F3080000}"/>
    <cellStyle name="Normal 2 3 6" xfId="2471" xr:uid="{00000000-0005-0000-0000-0000F4080000}"/>
    <cellStyle name="Normal 2 4" xfId="390" xr:uid="{00000000-0005-0000-0000-0000F5080000}"/>
    <cellStyle name="Normal 2 4 2" xfId="957" xr:uid="{00000000-0005-0000-0000-0000F6080000}"/>
    <cellStyle name="Normal 2 4 3" xfId="1472" xr:uid="{00000000-0005-0000-0000-0000F7080000}"/>
    <cellStyle name="Normal 2 4 4" xfId="1987" xr:uid="{00000000-0005-0000-0000-0000F8080000}"/>
    <cellStyle name="Normal 2 4 5" xfId="2503" xr:uid="{00000000-0005-0000-0000-0000F9080000}"/>
    <cellStyle name="Normal 2 5" xfId="402" xr:uid="{00000000-0005-0000-0000-0000FA080000}"/>
    <cellStyle name="Normal 2 6" xfId="608" xr:uid="{00000000-0005-0000-0000-0000FB080000}"/>
    <cellStyle name="Normal 2 7" xfId="624" xr:uid="{00000000-0005-0000-0000-0000FC080000}"/>
    <cellStyle name="Normal 2 8" xfId="641" xr:uid="{00000000-0005-0000-0000-0000FD080000}"/>
    <cellStyle name="Normal 2 9" xfId="1156" xr:uid="{00000000-0005-0000-0000-0000FE080000}"/>
    <cellStyle name="Normal 3" xfId="47" xr:uid="{00000000-0005-0000-0000-0000FF080000}"/>
    <cellStyle name="Normal 3 2" xfId="148" xr:uid="{00000000-0005-0000-0000-000000090000}"/>
    <cellStyle name="Normal 3 3" xfId="254" xr:uid="{00000000-0005-0000-0000-000001090000}"/>
    <cellStyle name="Normal 3 3 2" xfId="403" xr:uid="{00000000-0005-0000-0000-000002090000}"/>
    <cellStyle name="Normal 3 3 2 2" xfId="968" xr:uid="{00000000-0005-0000-0000-000003090000}"/>
    <cellStyle name="Normal 3 3 2 3" xfId="1483" xr:uid="{00000000-0005-0000-0000-000004090000}"/>
    <cellStyle name="Normal 3 3 2 4" xfId="1998" xr:uid="{00000000-0005-0000-0000-000005090000}"/>
    <cellStyle name="Normal 3 3 2 5" xfId="2514" xr:uid="{00000000-0005-0000-0000-000006090000}"/>
    <cellStyle name="Normal 3 3 3" xfId="828" xr:uid="{00000000-0005-0000-0000-000007090000}"/>
    <cellStyle name="Normal 3 3 4" xfId="1342" xr:uid="{00000000-0005-0000-0000-000008090000}"/>
    <cellStyle name="Normal 3 3 5" xfId="1857" xr:uid="{00000000-0005-0000-0000-000009090000}"/>
    <cellStyle name="Normal 3 3 6" xfId="2373" xr:uid="{00000000-0005-0000-0000-00000A090000}"/>
    <cellStyle name="Normal 3 4" xfId="170" xr:uid="{00000000-0005-0000-0000-00000B090000}"/>
    <cellStyle name="Normal 3 4 2" xfId="744" xr:uid="{00000000-0005-0000-0000-00000C090000}"/>
    <cellStyle name="Normal 3 4 3" xfId="1258" xr:uid="{00000000-0005-0000-0000-00000D090000}"/>
    <cellStyle name="Normal 3 4 4" xfId="1773" xr:uid="{00000000-0005-0000-0000-00000E090000}"/>
    <cellStyle name="Normal 3 4 5" xfId="2289" xr:uid="{00000000-0005-0000-0000-00000F090000}"/>
    <cellStyle name="Normal 3 5" xfId="644" xr:uid="{00000000-0005-0000-0000-000010090000}"/>
    <cellStyle name="Normal 3 5 2" xfId="1158" xr:uid="{00000000-0005-0000-0000-000011090000}"/>
    <cellStyle name="Normal 3 5 3" xfId="1673" xr:uid="{00000000-0005-0000-0000-000012090000}"/>
    <cellStyle name="Normal 3 5 4" xfId="2189" xr:uid="{00000000-0005-0000-0000-000013090000}"/>
    <cellStyle name="Normal 4" xfId="61" xr:uid="{00000000-0005-0000-0000-000014090000}"/>
    <cellStyle name="Normal 4 2" xfId="274" xr:uid="{00000000-0005-0000-0000-000015090000}"/>
    <cellStyle name="Normal 4 2 2" xfId="494" xr:uid="{00000000-0005-0000-0000-000016090000}"/>
    <cellStyle name="Normal 4 2 2 2" xfId="1058" xr:uid="{00000000-0005-0000-0000-000017090000}"/>
    <cellStyle name="Normal 4 2 2 3" xfId="1573" xr:uid="{00000000-0005-0000-0000-000018090000}"/>
    <cellStyle name="Normal 4 2 2 4" xfId="2088" xr:uid="{00000000-0005-0000-0000-000019090000}"/>
    <cellStyle name="Normal 4 2 2 5" xfId="2604" xr:uid="{00000000-0005-0000-0000-00001A090000}"/>
    <cellStyle name="Normal 4 2 3" xfId="842" xr:uid="{00000000-0005-0000-0000-00001B090000}"/>
    <cellStyle name="Normal 4 2 4" xfId="1356" xr:uid="{00000000-0005-0000-0000-00001C090000}"/>
    <cellStyle name="Normal 4 2 5" xfId="1871" xr:uid="{00000000-0005-0000-0000-00001D090000}"/>
    <cellStyle name="Normal 4 2 6" xfId="2387" xr:uid="{00000000-0005-0000-0000-00001E090000}"/>
    <cellStyle name="Normal 4 3" xfId="404" xr:uid="{00000000-0005-0000-0000-00001F090000}"/>
    <cellStyle name="Normal 4 3 2" xfId="969" xr:uid="{00000000-0005-0000-0000-000020090000}"/>
    <cellStyle name="Normal 4 3 3" xfId="1484" xr:uid="{00000000-0005-0000-0000-000021090000}"/>
    <cellStyle name="Normal 4 3 4" xfId="1999" xr:uid="{00000000-0005-0000-0000-000022090000}"/>
    <cellStyle name="Normal 4 3 5" xfId="2515" xr:uid="{00000000-0005-0000-0000-000023090000}"/>
    <cellStyle name="Normal 4 4" xfId="184" xr:uid="{00000000-0005-0000-0000-000024090000}"/>
    <cellStyle name="Normal 4 4 2" xfId="758" xr:uid="{00000000-0005-0000-0000-000025090000}"/>
    <cellStyle name="Normal 4 4 3" xfId="1272" xr:uid="{00000000-0005-0000-0000-000026090000}"/>
    <cellStyle name="Normal 4 4 4" xfId="1787" xr:uid="{00000000-0005-0000-0000-000027090000}"/>
    <cellStyle name="Normal 4 4 5" xfId="2303" xr:uid="{00000000-0005-0000-0000-000028090000}"/>
    <cellStyle name="Normal 4 5" xfId="658" xr:uid="{00000000-0005-0000-0000-000029090000}"/>
    <cellStyle name="Normal 4 6" xfId="1172" xr:uid="{00000000-0005-0000-0000-00002A090000}"/>
    <cellStyle name="Normal 4 7" xfId="1687" xr:uid="{00000000-0005-0000-0000-00002B090000}"/>
    <cellStyle name="Normal 4 8" xfId="2203" xr:uid="{00000000-0005-0000-0000-00002C090000}"/>
    <cellStyle name="Normal 5" xfId="75" xr:uid="{00000000-0005-0000-0000-00002D090000}"/>
    <cellStyle name="Normal 5 2" xfId="288" xr:uid="{00000000-0005-0000-0000-00002E090000}"/>
    <cellStyle name="Normal 5 2 2" xfId="508" xr:uid="{00000000-0005-0000-0000-00002F090000}"/>
    <cellStyle name="Normal 5 2 2 2" xfId="1072" xr:uid="{00000000-0005-0000-0000-000030090000}"/>
    <cellStyle name="Normal 5 2 2 3" xfId="1587" xr:uid="{00000000-0005-0000-0000-000031090000}"/>
    <cellStyle name="Normal 5 2 2 4" xfId="2102" xr:uid="{00000000-0005-0000-0000-000032090000}"/>
    <cellStyle name="Normal 5 2 2 5" xfId="2618" xr:uid="{00000000-0005-0000-0000-000033090000}"/>
    <cellStyle name="Normal 5 2 3" xfId="856" xr:uid="{00000000-0005-0000-0000-000034090000}"/>
    <cellStyle name="Normal 5 2 4" xfId="1370" xr:uid="{00000000-0005-0000-0000-000035090000}"/>
    <cellStyle name="Normal 5 2 5" xfId="1885" xr:uid="{00000000-0005-0000-0000-000036090000}"/>
    <cellStyle name="Normal 5 2 6" xfId="2401" xr:uid="{00000000-0005-0000-0000-000037090000}"/>
    <cellStyle name="Normal 5 3" xfId="405" xr:uid="{00000000-0005-0000-0000-000038090000}"/>
    <cellStyle name="Normal 5 3 2" xfId="970" xr:uid="{00000000-0005-0000-0000-000039090000}"/>
    <cellStyle name="Normal 5 3 3" xfId="1485" xr:uid="{00000000-0005-0000-0000-00003A090000}"/>
    <cellStyle name="Normal 5 3 4" xfId="2000" xr:uid="{00000000-0005-0000-0000-00003B090000}"/>
    <cellStyle name="Normal 5 3 5" xfId="2516" xr:uid="{00000000-0005-0000-0000-00003C090000}"/>
    <cellStyle name="Normal 5 4" xfId="198" xr:uid="{00000000-0005-0000-0000-00003D090000}"/>
    <cellStyle name="Normal 5 4 2" xfId="772" xr:uid="{00000000-0005-0000-0000-00003E090000}"/>
    <cellStyle name="Normal 5 4 3" xfId="1286" xr:uid="{00000000-0005-0000-0000-00003F090000}"/>
    <cellStyle name="Normal 5 4 4" xfId="1801" xr:uid="{00000000-0005-0000-0000-000040090000}"/>
    <cellStyle name="Normal 5 4 5" xfId="2317" xr:uid="{00000000-0005-0000-0000-000041090000}"/>
    <cellStyle name="Normal 5 5" xfId="672" xr:uid="{00000000-0005-0000-0000-000042090000}"/>
    <cellStyle name="Normal 5 6" xfId="1186" xr:uid="{00000000-0005-0000-0000-000043090000}"/>
    <cellStyle name="Normal 5 7" xfId="1701" xr:uid="{00000000-0005-0000-0000-000044090000}"/>
    <cellStyle name="Normal 5 8" xfId="2217" xr:uid="{00000000-0005-0000-0000-000045090000}"/>
    <cellStyle name="Normal 6" xfId="89" xr:uid="{00000000-0005-0000-0000-000046090000}"/>
    <cellStyle name="Normal 6 2" xfId="302" xr:uid="{00000000-0005-0000-0000-000047090000}"/>
    <cellStyle name="Normal 6 2 2" xfId="522" xr:uid="{00000000-0005-0000-0000-000048090000}"/>
    <cellStyle name="Normal 6 2 2 2" xfId="1086" xr:uid="{00000000-0005-0000-0000-000049090000}"/>
    <cellStyle name="Normal 6 2 2 3" xfId="1601" xr:uid="{00000000-0005-0000-0000-00004A090000}"/>
    <cellStyle name="Normal 6 2 2 4" xfId="2116" xr:uid="{00000000-0005-0000-0000-00004B090000}"/>
    <cellStyle name="Normal 6 2 2 5" xfId="2632" xr:uid="{00000000-0005-0000-0000-00004C090000}"/>
    <cellStyle name="Normal 6 2 3" xfId="870" xr:uid="{00000000-0005-0000-0000-00004D090000}"/>
    <cellStyle name="Normal 6 2 4" xfId="1384" xr:uid="{00000000-0005-0000-0000-00004E090000}"/>
    <cellStyle name="Normal 6 2 5" xfId="1899" xr:uid="{00000000-0005-0000-0000-00004F090000}"/>
    <cellStyle name="Normal 6 2 6" xfId="2415" xr:uid="{00000000-0005-0000-0000-000050090000}"/>
    <cellStyle name="Normal 6 3" xfId="424" xr:uid="{00000000-0005-0000-0000-000051090000}"/>
    <cellStyle name="Normal 6 3 2" xfId="988" xr:uid="{00000000-0005-0000-0000-000052090000}"/>
    <cellStyle name="Normal 6 3 3" xfId="1503" xr:uid="{00000000-0005-0000-0000-000053090000}"/>
    <cellStyle name="Normal 6 3 4" xfId="2018" xr:uid="{00000000-0005-0000-0000-000054090000}"/>
    <cellStyle name="Normal 6 3 5" xfId="2534" xr:uid="{00000000-0005-0000-0000-000055090000}"/>
    <cellStyle name="Normal 6 4" xfId="212" xr:uid="{00000000-0005-0000-0000-000056090000}"/>
    <cellStyle name="Normal 6 4 2" xfId="786" xr:uid="{00000000-0005-0000-0000-000057090000}"/>
    <cellStyle name="Normal 6 4 3" xfId="1300" xr:uid="{00000000-0005-0000-0000-000058090000}"/>
    <cellStyle name="Normal 6 4 4" xfId="1815" xr:uid="{00000000-0005-0000-0000-000059090000}"/>
    <cellStyle name="Normal 6 4 5" xfId="2331" xr:uid="{00000000-0005-0000-0000-00005A090000}"/>
    <cellStyle name="Normal 6 5" xfId="686" xr:uid="{00000000-0005-0000-0000-00005B090000}"/>
    <cellStyle name="Normal 6 6" xfId="1200" xr:uid="{00000000-0005-0000-0000-00005C090000}"/>
    <cellStyle name="Normal 6 7" xfId="1715" xr:uid="{00000000-0005-0000-0000-00005D090000}"/>
    <cellStyle name="Normal 6 8" xfId="2231" xr:uid="{00000000-0005-0000-0000-00005E090000}"/>
    <cellStyle name="Normal 7" xfId="103" xr:uid="{00000000-0005-0000-0000-00005F090000}"/>
    <cellStyle name="Normal 7 2" xfId="316" xr:uid="{00000000-0005-0000-0000-000060090000}"/>
    <cellStyle name="Normal 7 2 2" xfId="536" xr:uid="{00000000-0005-0000-0000-000061090000}"/>
    <cellStyle name="Normal 7 2 2 2" xfId="1100" xr:uid="{00000000-0005-0000-0000-000062090000}"/>
    <cellStyle name="Normal 7 2 2 3" xfId="1615" xr:uid="{00000000-0005-0000-0000-000063090000}"/>
    <cellStyle name="Normal 7 2 2 4" xfId="2130" xr:uid="{00000000-0005-0000-0000-000064090000}"/>
    <cellStyle name="Normal 7 2 2 5" xfId="2646" xr:uid="{00000000-0005-0000-0000-000065090000}"/>
    <cellStyle name="Normal 7 2 3" xfId="884" xr:uid="{00000000-0005-0000-0000-000066090000}"/>
    <cellStyle name="Normal 7 2 4" xfId="1398" xr:uid="{00000000-0005-0000-0000-000067090000}"/>
    <cellStyle name="Normal 7 2 5" xfId="1913" xr:uid="{00000000-0005-0000-0000-000068090000}"/>
    <cellStyle name="Normal 7 2 6" xfId="2429" xr:uid="{00000000-0005-0000-0000-000069090000}"/>
    <cellStyle name="Normal 7 3" xfId="438" xr:uid="{00000000-0005-0000-0000-00006A090000}"/>
    <cellStyle name="Normal 7 3 2" xfId="1002" xr:uid="{00000000-0005-0000-0000-00006B090000}"/>
    <cellStyle name="Normal 7 3 3" xfId="1517" xr:uid="{00000000-0005-0000-0000-00006C090000}"/>
    <cellStyle name="Normal 7 3 4" xfId="2032" xr:uid="{00000000-0005-0000-0000-00006D090000}"/>
    <cellStyle name="Normal 7 3 5" xfId="2548" xr:uid="{00000000-0005-0000-0000-00006E090000}"/>
    <cellStyle name="Normal 7 4" xfId="226" xr:uid="{00000000-0005-0000-0000-00006F090000}"/>
    <cellStyle name="Normal 7 4 2" xfId="800" xr:uid="{00000000-0005-0000-0000-000070090000}"/>
    <cellStyle name="Normal 7 4 3" xfId="1314" xr:uid="{00000000-0005-0000-0000-000071090000}"/>
    <cellStyle name="Normal 7 4 4" xfId="1829" xr:uid="{00000000-0005-0000-0000-000072090000}"/>
    <cellStyle name="Normal 7 4 5" xfId="2345" xr:uid="{00000000-0005-0000-0000-000073090000}"/>
    <cellStyle name="Normal 7 5" xfId="700" xr:uid="{00000000-0005-0000-0000-000074090000}"/>
    <cellStyle name="Normal 7 6" xfId="1214" xr:uid="{00000000-0005-0000-0000-000075090000}"/>
    <cellStyle name="Normal 7 7" xfId="1729" xr:uid="{00000000-0005-0000-0000-000076090000}"/>
    <cellStyle name="Normal 7 8" xfId="2245" xr:uid="{00000000-0005-0000-0000-000077090000}"/>
    <cellStyle name="Normal 8" xfId="117" xr:uid="{00000000-0005-0000-0000-000078090000}"/>
    <cellStyle name="Normal 8 2" xfId="330" xr:uid="{00000000-0005-0000-0000-000079090000}"/>
    <cellStyle name="Normal 8 2 2" xfId="550" xr:uid="{00000000-0005-0000-0000-00007A090000}"/>
    <cellStyle name="Normal 8 2 2 2" xfId="1114" xr:uid="{00000000-0005-0000-0000-00007B090000}"/>
    <cellStyle name="Normal 8 2 2 3" xfId="1629" xr:uid="{00000000-0005-0000-0000-00007C090000}"/>
    <cellStyle name="Normal 8 2 2 4" xfId="2144" xr:uid="{00000000-0005-0000-0000-00007D090000}"/>
    <cellStyle name="Normal 8 2 2 5" xfId="2660" xr:uid="{00000000-0005-0000-0000-00007E090000}"/>
    <cellStyle name="Normal 8 2 3" xfId="898" xr:uid="{00000000-0005-0000-0000-00007F090000}"/>
    <cellStyle name="Normal 8 2 4" xfId="1412" xr:uid="{00000000-0005-0000-0000-000080090000}"/>
    <cellStyle name="Normal 8 2 5" xfId="1927" xr:uid="{00000000-0005-0000-0000-000081090000}"/>
    <cellStyle name="Normal 8 2 6" xfId="2443" xr:uid="{00000000-0005-0000-0000-000082090000}"/>
    <cellStyle name="Normal 8 3" xfId="452" xr:uid="{00000000-0005-0000-0000-000083090000}"/>
    <cellStyle name="Normal 8 3 2" xfId="1016" xr:uid="{00000000-0005-0000-0000-000084090000}"/>
    <cellStyle name="Normal 8 3 3" xfId="1531" xr:uid="{00000000-0005-0000-0000-000085090000}"/>
    <cellStyle name="Normal 8 3 4" xfId="2046" xr:uid="{00000000-0005-0000-0000-000086090000}"/>
    <cellStyle name="Normal 8 3 5" xfId="2562" xr:uid="{00000000-0005-0000-0000-000087090000}"/>
    <cellStyle name="Normal 8 4" xfId="240" xr:uid="{00000000-0005-0000-0000-000088090000}"/>
    <cellStyle name="Normal 8 4 2" xfId="814" xr:uid="{00000000-0005-0000-0000-000089090000}"/>
    <cellStyle name="Normal 8 4 3" xfId="1328" xr:uid="{00000000-0005-0000-0000-00008A090000}"/>
    <cellStyle name="Normal 8 4 4" xfId="1843" xr:uid="{00000000-0005-0000-0000-00008B090000}"/>
    <cellStyle name="Normal 8 4 5" xfId="2359" xr:uid="{00000000-0005-0000-0000-00008C090000}"/>
    <cellStyle name="Normal 8 5" xfId="714" xr:uid="{00000000-0005-0000-0000-00008D090000}"/>
    <cellStyle name="Normal 8 6" xfId="1228" xr:uid="{00000000-0005-0000-0000-00008E090000}"/>
    <cellStyle name="Normal 8 7" xfId="1743" xr:uid="{00000000-0005-0000-0000-00008F090000}"/>
    <cellStyle name="Normal 8 8" xfId="2259" xr:uid="{00000000-0005-0000-0000-000090090000}"/>
    <cellStyle name="Normal 9" xfId="131" xr:uid="{00000000-0005-0000-0000-000091090000}"/>
    <cellStyle name="Normal 9 2" xfId="466" xr:uid="{00000000-0005-0000-0000-000092090000}"/>
    <cellStyle name="Normal 9 2 2" xfId="1030" xr:uid="{00000000-0005-0000-0000-000093090000}"/>
    <cellStyle name="Normal 9 2 3" xfId="1545" xr:uid="{00000000-0005-0000-0000-000094090000}"/>
    <cellStyle name="Normal 9 2 4" xfId="2060" xr:uid="{00000000-0005-0000-0000-000095090000}"/>
    <cellStyle name="Normal 9 2 5" xfId="2576" xr:uid="{00000000-0005-0000-0000-000096090000}"/>
    <cellStyle name="Normal 9 3" xfId="728" xr:uid="{00000000-0005-0000-0000-000097090000}"/>
    <cellStyle name="Normal 9 4" xfId="1242" xr:uid="{00000000-0005-0000-0000-000098090000}"/>
    <cellStyle name="Normal 9 5" xfId="1757" xr:uid="{00000000-0005-0000-0000-000099090000}"/>
    <cellStyle name="Normal 9 6" xfId="2273" xr:uid="{00000000-0005-0000-0000-00009A090000}"/>
    <cellStyle name="Note 10" xfId="345" xr:uid="{00000000-0005-0000-0000-00009B090000}"/>
    <cellStyle name="Note 10 2" xfId="565" xr:uid="{00000000-0005-0000-0000-00009C090000}"/>
    <cellStyle name="Note 10 2 2" xfId="1128" xr:uid="{00000000-0005-0000-0000-00009D090000}"/>
    <cellStyle name="Note 10 2 3" xfId="1644" xr:uid="{00000000-0005-0000-0000-00009E090000}"/>
    <cellStyle name="Note 10 2 4" xfId="2159" xr:uid="{00000000-0005-0000-0000-00009F090000}"/>
    <cellStyle name="Note 10 2 5" xfId="2675" xr:uid="{00000000-0005-0000-0000-0000A0090000}"/>
    <cellStyle name="Note 10 3" xfId="912" xr:uid="{00000000-0005-0000-0000-0000A1090000}"/>
    <cellStyle name="Note 10 4" xfId="1427" xr:uid="{00000000-0005-0000-0000-0000A2090000}"/>
    <cellStyle name="Note 10 5" xfId="1942" xr:uid="{00000000-0005-0000-0000-0000A3090000}"/>
    <cellStyle name="Note 10 6" xfId="2458" xr:uid="{00000000-0005-0000-0000-0000A4090000}"/>
    <cellStyle name="Note 11" xfId="367" xr:uid="{00000000-0005-0000-0000-0000A5090000}"/>
    <cellStyle name="Note 11 2" xfId="934" xr:uid="{00000000-0005-0000-0000-0000A6090000}"/>
    <cellStyle name="Note 11 3" xfId="1449" xr:uid="{00000000-0005-0000-0000-0000A7090000}"/>
    <cellStyle name="Note 11 4" xfId="1964" xr:uid="{00000000-0005-0000-0000-0000A8090000}"/>
    <cellStyle name="Note 11 5" xfId="2480" xr:uid="{00000000-0005-0000-0000-0000A9090000}"/>
    <cellStyle name="Note 12" xfId="163" xr:uid="{00000000-0005-0000-0000-0000AA090000}"/>
    <cellStyle name="Note 13" xfId="595" xr:uid="{00000000-0005-0000-0000-0000AB090000}"/>
    <cellStyle name="Note 14" xfId="611" xr:uid="{00000000-0005-0000-0000-0000AC090000}"/>
    <cellStyle name="Note 15" xfId="628" xr:uid="{00000000-0005-0000-0000-0000AD090000}"/>
    <cellStyle name="Note 16" xfId="1143" xr:uid="{00000000-0005-0000-0000-0000AE090000}"/>
    <cellStyle name="Note 17" xfId="1658" xr:uid="{00000000-0005-0000-0000-0000AF090000}"/>
    <cellStyle name="Note 18" xfId="2174" xr:uid="{00000000-0005-0000-0000-0000B0090000}"/>
    <cellStyle name="Note 2" xfId="46" xr:uid="{00000000-0005-0000-0000-0000B1090000}"/>
    <cellStyle name="Note 2 10" xfId="2188" xr:uid="{00000000-0005-0000-0000-0000B2090000}"/>
    <cellStyle name="Note 2 2" xfId="150" xr:uid="{00000000-0005-0000-0000-0000B3090000}"/>
    <cellStyle name="Note 2 2 2" xfId="406" xr:uid="{00000000-0005-0000-0000-0000B4090000}"/>
    <cellStyle name="Note 2 2 2 2" xfId="971" xr:uid="{00000000-0005-0000-0000-0000B5090000}"/>
    <cellStyle name="Note 2 2 2 3" xfId="1486" xr:uid="{00000000-0005-0000-0000-0000B6090000}"/>
    <cellStyle name="Note 2 2 2 4" xfId="2001" xr:uid="{00000000-0005-0000-0000-0000B7090000}"/>
    <cellStyle name="Note 2 2 2 5" xfId="2517" xr:uid="{00000000-0005-0000-0000-0000B8090000}"/>
    <cellStyle name="Note 2 2 3" xfId="743" xr:uid="{00000000-0005-0000-0000-0000B9090000}"/>
    <cellStyle name="Note 2 2 4" xfId="1257" xr:uid="{00000000-0005-0000-0000-0000BA090000}"/>
    <cellStyle name="Note 2 2 5" xfId="1772" xr:uid="{00000000-0005-0000-0000-0000BB090000}"/>
    <cellStyle name="Note 2 2 6" xfId="2288" xr:uid="{00000000-0005-0000-0000-0000BC090000}"/>
    <cellStyle name="Note 2 3" xfId="359" xr:uid="{00000000-0005-0000-0000-0000BD090000}"/>
    <cellStyle name="Note 2 3 2" xfId="407" xr:uid="{00000000-0005-0000-0000-0000BE090000}"/>
    <cellStyle name="Note 2 3 2 2" xfId="972" xr:uid="{00000000-0005-0000-0000-0000BF090000}"/>
    <cellStyle name="Note 2 3 2 3" xfId="1487" xr:uid="{00000000-0005-0000-0000-0000C0090000}"/>
    <cellStyle name="Note 2 3 2 4" xfId="2002" xr:uid="{00000000-0005-0000-0000-0000C1090000}"/>
    <cellStyle name="Note 2 3 2 5" xfId="2518" xr:uid="{00000000-0005-0000-0000-0000C2090000}"/>
    <cellStyle name="Note 2 3 3" xfId="926" xr:uid="{00000000-0005-0000-0000-0000C3090000}"/>
    <cellStyle name="Note 2 3 4" xfId="1441" xr:uid="{00000000-0005-0000-0000-0000C4090000}"/>
    <cellStyle name="Note 2 3 5" xfId="1956" xr:uid="{00000000-0005-0000-0000-0000C5090000}"/>
    <cellStyle name="Note 2 3 6" xfId="2472" xr:uid="{00000000-0005-0000-0000-0000C6090000}"/>
    <cellStyle name="Note 2 4" xfId="391" xr:uid="{00000000-0005-0000-0000-0000C7090000}"/>
    <cellStyle name="Note 2 4 2" xfId="958" xr:uid="{00000000-0005-0000-0000-0000C8090000}"/>
    <cellStyle name="Note 2 4 3" xfId="1473" xr:uid="{00000000-0005-0000-0000-0000C9090000}"/>
    <cellStyle name="Note 2 4 4" xfId="1988" xr:uid="{00000000-0005-0000-0000-0000CA090000}"/>
    <cellStyle name="Note 2 4 5" xfId="2504" xr:uid="{00000000-0005-0000-0000-0000CB090000}"/>
    <cellStyle name="Note 2 5" xfId="609" xr:uid="{00000000-0005-0000-0000-0000CC090000}"/>
    <cellStyle name="Note 2 6" xfId="625" xr:uid="{00000000-0005-0000-0000-0000CD090000}"/>
    <cellStyle name="Note 2 7" xfId="642" xr:uid="{00000000-0005-0000-0000-0000CE090000}"/>
    <cellStyle name="Note 2 8" xfId="1157" xr:uid="{00000000-0005-0000-0000-0000CF090000}"/>
    <cellStyle name="Note 2 9" xfId="1672" xr:uid="{00000000-0005-0000-0000-0000D0090000}"/>
    <cellStyle name="Note 3" xfId="48" xr:uid="{00000000-0005-0000-0000-0000D1090000}"/>
    <cellStyle name="Note 3 2" xfId="255" xr:uid="{00000000-0005-0000-0000-0000D2090000}"/>
    <cellStyle name="Note 3 2 2" xfId="467" xr:uid="{00000000-0005-0000-0000-0000D3090000}"/>
    <cellStyle name="Note 3 2 2 2" xfId="1031" xr:uid="{00000000-0005-0000-0000-0000D4090000}"/>
    <cellStyle name="Note 3 2 2 3" xfId="1546" xr:uid="{00000000-0005-0000-0000-0000D5090000}"/>
    <cellStyle name="Note 3 2 2 4" xfId="2061" xr:uid="{00000000-0005-0000-0000-0000D6090000}"/>
    <cellStyle name="Note 3 2 2 5" xfId="2577" xr:uid="{00000000-0005-0000-0000-0000D7090000}"/>
    <cellStyle name="Note 3 2 3" xfId="829" xr:uid="{00000000-0005-0000-0000-0000D8090000}"/>
    <cellStyle name="Note 3 2 4" xfId="1343" xr:uid="{00000000-0005-0000-0000-0000D9090000}"/>
    <cellStyle name="Note 3 2 5" xfId="1858" xr:uid="{00000000-0005-0000-0000-0000DA090000}"/>
    <cellStyle name="Note 3 2 6" xfId="2374" xr:uid="{00000000-0005-0000-0000-0000DB090000}"/>
    <cellStyle name="Note 3 3" xfId="408" xr:uid="{00000000-0005-0000-0000-0000DC090000}"/>
    <cellStyle name="Note 3 3 2" xfId="973" xr:uid="{00000000-0005-0000-0000-0000DD090000}"/>
    <cellStyle name="Note 3 3 3" xfId="1488" xr:uid="{00000000-0005-0000-0000-0000DE090000}"/>
    <cellStyle name="Note 3 3 4" xfId="2003" xr:uid="{00000000-0005-0000-0000-0000DF090000}"/>
    <cellStyle name="Note 3 3 5" xfId="2519" xr:uid="{00000000-0005-0000-0000-0000E0090000}"/>
    <cellStyle name="Note 3 4" xfId="171" xr:uid="{00000000-0005-0000-0000-0000E1090000}"/>
    <cellStyle name="Note 3 4 2" xfId="745" xr:uid="{00000000-0005-0000-0000-0000E2090000}"/>
    <cellStyle name="Note 3 4 3" xfId="1259" xr:uid="{00000000-0005-0000-0000-0000E3090000}"/>
    <cellStyle name="Note 3 4 4" xfId="1774" xr:uid="{00000000-0005-0000-0000-0000E4090000}"/>
    <cellStyle name="Note 3 4 5" xfId="2290" xr:uid="{00000000-0005-0000-0000-0000E5090000}"/>
    <cellStyle name="Note 3 5" xfId="645" xr:uid="{00000000-0005-0000-0000-0000E6090000}"/>
    <cellStyle name="Note 3 6" xfId="1159" xr:uid="{00000000-0005-0000-0000-0000E7090000}"/>
    <cellStyle name="Note 3 7" xfId="1674" xr:uid="{00000000-0005-0000-0000-0000E8090000}"/>
    <cellStyle name="Note 3 8" xfId="2190" xr:uid="{00000000-0005-0000-0000-0000E9090000}"/>
    <cellStyle name="Note 4" xfId="62" xr:uid="{00000000-0005-0000-0000-0000EA090000}"/>
    <cellStyle name="Note 4 2" xfId="275" xr:uid="{00000000-0005-0000-0000-0000EB090000}"/>
    <cellStyle name="Note 4 2 2" xfId="495" xr:uid="{00000000-0005-0000-0000-0000EC090000}"/>
    <cellStyle name="Note 4 2 2 2" xfId="1059" xr:uid="{00000000-0005-0000-0000-0000ED090000}"/>
    <cellStyle name="Note 4 2 2 3" xfId="1574" xr:uid="{00000000-0005-0000-0000-0000EE090000}"/>
    <cellStyle name="Note 4 2 2 4" xfId="2089" xr:uid="{00000000-0005-0000-0000-0000EF090000}"/>
    <cellStyle name="Note 4 2 2 5" xfId="2605" xr:uid="{00000000-0005-0000-0000-0000F0090000}"/>
    <cellStyle name="Note 4 2 3" xfId="843" xr:uid="{00000000-0005-0000-0000-0000F1090000}"/>
    <cellStyle name="Note 4 2 4" xfId="1357" xr:uid="{00000000-0005-0000-0000-0000F2090000}"/>
    <cellStyle name="Note 4 2 5" xfId="1872" xr:uid="{00000000-0005-0000-0000-0000F3090000}"/>
    <cellStyle name="Note 4 2 6" xfId="2388" xr:uid="{00000000-0005-0000-0000-0000F4090000}"/>
    <cellStyle name="Note 4 3" xfId="409" xr:uid="{00000000-0005-0000-0000-0000F5090000}"/>
    <cellStyle name="Note 4 3 2" xfId="974" xr:uid="{00000000-0005-0000-0000-0000F6090000}"/>
    <cellStyle name="Note 4 3 3" xfId="1489" xr:uid="{00000000-0005-0000-0000-0000F7090000}"/>
    <cellStyle name="Note 4 3 4" xfId="2004" xr:uid="{00000000-0005-0000-0000-0000F8090000}"/>
    <cellStyle name="Note 4 3 5" xfId="2520" xr:uid="{00000000-0005-0000-0000-0000F9090000}"/>
    <cellStyle name="Note 4 4" xfId="185" xr:uid="{00000000-0005-0000-0000-0000FA090000}"/>
    <cellStyle name="Note 4 4 2" xfId="759" xr:uid="{00000000-0005-0000-0000-0000FB090000}"/>
    <cellStyle name="Note 4 4 3" xfId="1273" xr:uid="{00000000-0005-0000-0000-0000FC090000}"/>
    <cellStyle name="Note 4 4 4" xfId="1788" xr:uid="{00000000-0005-0000-0000-0000FD090000}"/>
    <cellStyle name="Note 4 4 5" xfId="2304" xr:uid="{00000000-0005-0000-0000-0000FE090000}"/>
    <cellStyle name="Note 4 5" xfId="659" xr:uid="{00000000-0005-0000-0000-0000FF090000}"/>
    <cellStyle name="Note 4 6" xfId="1173" xr:uid="{00000000-0005-0000-0000-0000000A0000}"/>
    <cellStyle name="Note 4 7" xfId="1688" xr:uid="{00000000-0005-0000-0000-0000010A0000}"/>
    <cellStyle name="Note 4 8" xfId="2204" xr:uid="{00000000-0005-0000-0000-0000020A0000}"/>
    <cellStyle name="Note 5" xfId="76" xr:uid="{00000000-0005-0000-0000-0000030A0000}"/>
    <cellStyle name="Note 5 2" xfId="289" xr:uid="{00000000-0005-0000-0000-0000040A0000}"/>
    <cellStyle name="Note 5 2 2" xfId="509" xr:uid="{00000000-0005-0000-0000-0000050A0000}"/>
    <cellStyle name="Note 5 2 2 2" xfId="1073" xr:uid="{00000000-0005-0000-0000-0000060A0000}"/>
    <cellStyle name="Note 5 2 2 3" xfId="1588" xr:uid="{00000000-0005-0000-0000-0000070A0000}"/>
    <cellStyle name="Note 5 2 2 4" xfId="2103" xr:uid="{00000000-0005-0000-0000-0000080A0000}"/>
    <cellStyle name="Note 5 2 2 5" xfId="2619" xr:uid="{00000000-0005-0000-0000-0000090A0000}"/>
    <cellStyle name="Note 5 2 3" xfId="857" xr:uid="{00000000-0005-0000-0000-00000A0A0000}"/>
    <cellStyle name="Note 5 2 4" xfId="1371" xr:uid="{00000000-0005-0000-0000-00000B0A0000}"/>
    <cellStyle name="Note 5 2 5" xfId="1886" xr:uid="{00000000-0005-0000-0000-00000C0A0000}"/>
    <cellStyle name="Note 5 2 6" xfId="2402" xr:uid="{00000000-0005-0000-0000-00000D0A0000}"/>
    <cellStyle name="Note 5 3" xfId="411" xr:uid="{00000000-0005-0000-0000-00000E0A0000}"/>
    <cellStyle name="Note 5 3 2" xfId="975" xr:uid="{00000000-0005-0000-0000-00000F0A0000}"/>
    <cellStyle name="Note 5 3 3" xfId="1490" xr:uid="{00000000-0005-0000-0000-0000100A0000}"/>
    <cellStyle name="Note 5 3 4" xfId="2005" xr:uid="{00000000-0005-0000-0000-0000110A0000}"/>
    <cellStyle name="Note 5 3 5" xfId="2521" xr:uid="{00000000-0005-0000-0000-0000120A0000}"/>
    <cellStyle name="Note 5 4" xfId="199" xr:uid="{00000000-0005-0000-0000-0000130A0000}"/>
    <cellStyle name="Note 5 4 2" xfId="773" xr:uid="{00000000-0005-0000-0000-0000140A0000}"/>
    <cellStyle name="Note 5 4 3" xfId="1287" xr:uid="{00000000-0005-0000-0000-0000150A0000}"/>
    <cellStyle name="Note 5 4 4" xfId="1802" xr:uid="{00000000-0005-0000-0000-0000160A0000}"/>
    <cellStyle name="Note 5 4 5" xfId="2318" xr:uid="{00000000-0005-0000-0000-0000170A0000}"/>
    <cellStyle name="Note 5 5" xfId="673" xr:uid="{00000000-0005-0000-0000-0000180A0000}"/>
    <cellStyle name="Note 5 6" xfId="1187" xr:uid="{00000000-0005-0000-0000-0000190A0000}"/>
    <cellStyle name="Note 5 7" xfId="1702" xr:uid="{00000000-0005-0000-0000-00001A0A0000}"/>
    <cellStyle name="Note 5 8" xfId="2218" xr:uid="{00000000-0005-0000-0000-00001B0A0000}"/>
    <cellStyle name="Note 6" xfId="90" xr:uid="{00000000-0005-0000-0000-00001C0A0000}"/>
    <cellStyle name="Note 6 2" xfId="303" xr:uid="{00000000-0005-0000-0000-00001D0A0000}"/>
    <cellStyle name="Note 6 2 2" xfId="523" xr:uid="{00000000-0005-0000-0000-00001E0A0000}"/>
    <cellStyle name="Note 6 2 2 2" xfId="1087" xr:uid="{00000000-0005-0000-0000-00001F0A0000}"/>
    <cellStyle name="Note 6 2 2 3" xfId="1602" xr:uid="{00000000-0005-0000-0000-0000200A0000}"/>
    <cellStyle name="Note 6 2 2 4" xfId="2117" xr:uid="{00000000-0005-0000-0000-0000210A0000}"/>
    <cellStyle name="Note 6 2 2 5" xfId="2633" xr:uid="{00000000-0005-0000-0000-0000220A0000}"/>
    <cellStyle name="Note 6 2 3" xfId="871" xr:uid="{00000000-0005-0000-0000-0000230A0000}"/>
    <cellStyle name="Note 6 2 4" xfId="1385" xr:uid="{00000000-0005-0000-0000-0000240A0000}"/>
    <cellStyle name="Note 6 2 5" xfId="1900" xr:uid="{00000000-0005-0000-0000-0000250A0000}"/>
    <cellStyle name="Note 6 2 6" xfId="2416" xr:uid="{00000000-0005-0000-0000-0000260A0000}"/>
    <cellStyle name="Note 6 3" xfId="425" xr:uid="{00000000-0005-0000-0000-0000270A0000}"/>
    <cellStyle name="Note 6 3 2" xfId="989" xr:uid="{00000000-0005-0000-0000-0000280A0000}"/>
    <cellStyle name="Note 6 3 3" xfId="1504" xr:uid="{00000000-0005-0000-0000-0000290A0000}"/>
    <cellStyle name="Note 6 3 4" xfId="2019" xr:uid="{00000000-0005-0000-0000-00002A0A0000}"/>
    <cellStyle name="Note 6 3 5" xfId="2535" xr:uid="{00000000-0005-0000-0000-00002B0A0000}"/>
    <cellStyle name="Note 6 4" xfId="213" xr:uid="{00000000-0005-0000-0000-00002C0A0000}"/>
    <cellStyle name="Note 6 4 2" xfId="787" xr:uid="{00000000-0005-0000-0000-00002D0A0000}"/>
    <cellStyle name="Note 6 4 3" xfId="1301" xr:uid="{00000000-0005-0000-0000-00002E0A0000}"/>
    <cellStyle name="Note 6 4 4" xfId="1816" xr:uid="{00000000-0005-0000-0000-00002F0A0000}"/>
    <cellStyle name="Note 6 4 5" xfId="2332" xr:uid="{00000000-0005-0000-0000-0000300A0000}"/>
    <cellStyle name="Note 6 5" xfId="687" xr:uid="{00000000-0005-0000-0000-0000310A0000}"/>
    <cellStyle name="Note 6 6" xfId="1201" xr:uid="{00000000-0005-0000-0000-0000320A0000}"/>
    <cellStyle name="Note 6 7" xfId="1716" xr:uid="{00000000-0005-0000-0000-0000330A0000}"/>
    <cellStyle name="Note 6 8" xfId="2232" xr:uid="{00000000-0005-0000-0000-0000340A0000}"/>
    <cellStyle name="Note 7" xfId="104" xr:uid="{00000000-0005-0000-0000-0000350A0000}"/>
    <cellStyle name="Note 7 2" xfId="317" xr:uid="{00000000-0005-0000-0000-0000360A0000}"/>
    <cellStyle name="Note 7 2 2" xfId="537" xr:uid="{00000000-0005-0000-0000-0000370A0000}"/>
    <cellStyle name="Note 7 2 2 2" xfId="1101" xr:uid="{00000000-0005-0000-0000-0000380A0000}"/>
    <cellStyle name="Note 7 2 2 3" xfId="1616" xr:uid="{00000000-0005-0000-0000-0000390A0000}"/>
    <cellStyle name="Note 7 2 2 4" xfId="2131" xr:uid="{00000000-0005-0000-0000-00003A0A0000}"/>
    <cellStyle name="Note 7 2 2 5" xfId="2647" xr:uid="{00000000-0005-0000-0000-00003B0A0000}"/>
    <cellStyle name="Note 7 2 3" xfId="885" xr:uid="{00000000-0005-0000-0000-00003C0A0000}"/>
    <cellStyle name="Note 7 2 4" xfId="1399" xr:uid="{00000000-0005-0000-0000-00003D0A0000}"/>
    <cellStyle name="Note 7 2 5" xfId="1914" xr:uid="{00000000-0005-0000-0000-00003E0A0000}"/>
    <cellStyle name="Note 7 2 6" xfId="2430" xr:uid="{00000000-0005-0000-0000-00003F0A0000}"/>
    <cellStyle name="Note 7 3" xfId="439" xr:uid="{00000000-0005-0000-0000-0000400A0000}"/>
    <cellStyle name="Note 7 3 2" xfId="1003" xr:uid="{00000000-0005-0000-0000-0000410A0000}"/>
    <cellStyle name="Note 7 3 3" xfId="1518" xr:uid="{00000000-0005-0000-0000-0000420A0000}"/>
    <cellStyle name="Note 7 3 4" xfId="2033" xr:uid="{00000000-0005-0000-0000-0000430A0000}"/>
    <cellStyle name="Note 7 3 5" xfId="2549" xr:uid="{00000000-0005-0000-0000-0000440A0000}"/>
    <cellStyle name="Note 7 4" xfId="227" xr:uid="{00000000-0005-0000-0000-0000450A0000}"/>
    <cellStyle name="Note 7 4 2" xfId="801" xr:uid="{00000000-0005-0000-0000-0000460A0000}"/>
    <cellStyle name="Note 7 4 3" xfId="1315" xr:uid="{00000000-0005-0000-0000-0000470A0000}"/>
    <cellStyle name="Note 7 4 4" xfId="1830" xr:uid="{00000000-0005-0000-0000-0000480A0000}"/>
    <cellStyle name="Note 7 4 5" xfId="2346" xr:uid="{00000000-0005-0000-0000-0000490A0000}"/>
    <cellStyle name="Note 7 5" xfId="701" xr:uid="{00000000-0005-0000-0000-00004A0A0000}"/>
    <cellStyle name="Note 7 6" xfId="1215" xr:uid="{00000000-0005-0000-0000-00004B0A0000}"/>
    <cellStyle name="Note 7 7" xfId="1730" xr:uid="{00000000-0005-0000-0000-00004C0A0000}"/>
    <cellStyle name="Note 7 8" xfId="2246" xr:uid="{00000000-0005-0000-0000-00004D0A0000}"/>
    <cellStyle name="Note 8" xfId="118" xr:uid="{00000000-0005-0000-0000-00004E0A0000}"/>
    <cellStyle name="Note 8 2" xfId="331" xr:uid="{00000000-0005-0000-0000-00004F0A0000}"/>
    <cellStyle name="Note 8 2 2" xfId="551" xr:uid="{00000000-0005-0000-0000-0000500A0000}"/>
    <cellStyle name="Note 8 2 2 2" xfId="1115" xr:uid="{00000000-0005-0000-0000-0000510A0000}"/>
    <cellStyle name="Note 8 2 2 3" xfId="1630" xr:uid="{00000000-0005-0000-0000-0000520A0000}"/>
    <cellStyle name="Note 8 2 2 4" xfId="2145" xr:uid="{00000000-0005-0000-0000-0000530A0000}"/>
    <cellStyle name="Note 8 2 2 5" xfId="2661" xr:uid="{00000000-0005-0000-0000-0000540A0000}"/>
    <cellStyle name="Note 8 2 3" xfId="899" xr:uid="{00000000-0005-0000-0000-0000550A0000}"/>
    <cellStyle name="Note 8 2 4" xfId="1413" xr:uid="{00000000-0005-0000-0000-0000560A0000}"/>
    <cellStyle name="Note 8 2 5" xfId="1928" xr:uid="{00000000-0005-0000-0000-0000570A0000}"/>
    <cellStyle name="Note 8 2 6" xfId="2444" xr:uid="{00000000-0005-0000-0000-0000580A0000}"/>
    <cellStyle name="Note 8 3" xfId="453" xr:uid="{00000000-0005-0000-0000-0000590A0000}"/>
    <cellStyle name="Note 8 3 2" xfId="1017" xr:uid="{00000000-0005-0000-0000-00005A0A0000}"/>
    <cellStyle name="Note 8 3 3" xfId="1532" xr:uid="{00000000-0005-0000-0000-00005B0A0000}"/>
    <cellStyle name="Note 8 3 4" xfId="2047" xr:uid="{00000000-0005-0000-0000-00005C0A0000}"/>
    <cellStyle name="Note 8 3 5" xfId="2563" xr:uid="{00000000-0005-0000-0000-00005D0A0000}"/>
    <cellStyle name="Note 8 4" xfId="241" xr:uid="{00000000-0005-0000-0000-00005E0A0000}"/>
    <cellStyle name="Note 8 4 2" xfId="815" xr:uid="{00000000-0005-0000-0000-00005F0A0000}"/>
    <cellStyle name="Note 8 4 3" xfId="1329" xr:uid="{00000000-0005-0000-0000-0000600A0000}"/>
    <cellStyle name="Note 8 4 4" xfId="1844" xr:uid="{00000000-0005-0000-0000-0000610A0000}"/>
    <cellStyle name="Note 8 4 5" xfId="2360" xr:uid="{00000000-0005-0000-0000-0000620A0000}"/>
    <cellStyle name="Note 8 5" xfId="715" xr:uid="{00000000-0005-0000-0000-0000630A0000}"/>
    <cellStyle name="Note 8 6" xfId="1229" xr:uid="{00000000-0005-0000-0000-0000640A0000}"/>
    <cellStyle name="Note 8 7" xfId="1744" xr:uid="{00000000-0005-0000-0000-0000650A0000}"/>
    <cellStyle name="Note 8 8" xfId="2260" xr:uid="{00000000-0005-0000-0000-0000660A0000}"/>
    <cellStyle name="Note 9" xfId="135" xr:uid="{00000000-0005-0000-0000-0000670A0000}"/>
    <cellStyle name="Note 9 2" xfId="468" xr:uid="{00000000-0005-0000-0000-0000680A0000}"/>
    <cellStyle name="Note 9 2 2" xfId="1032" xr:uid="{00000000-0005-0000-0000-0000690A0000}"/>
    <cellStyle name="Note 9 2 3" xfId="1547" xr:uid="{00000000-0005-0000-0000-00006A0A0000}"/>
    <cellStyle name="Note 9 2 4" xfId="2062" xr:uid="{00000000-0005-0000-0000-00006B0A0000}"/>
    <cellStyle name="Note 9 2 5" xfId="2578" xr:uid="{00000000-0005-0000-0000-00006C0A0000}"/>
    <cellStyle name="Note 9 3" xfId="729" xr:uid="{00000000-0005-0000-0000-00006D0A0000}"/>
    <cellStyle name="Note 9 4" xfId="1243" xr:uid="{00000000-0005-0000-0000-00006E0A0000}"/>
    <cellStyle name="Note 9 5" xfId="1758" xr:uid="{00000000-0005-0000-0000-00006F0A0000}"/>
    <cellStyle name="Note 9 6" xfId="2274" xr:uid="{00000000-0005-0000-0000-0000700A0000}"/>
    <cellStyle name="Output" xfId="14" builtinId="21" customBuiltin="1"/>
    <cellStyle name="Output 2" xfId="590" xr:uid="{00000000-0005-0000-0000-0000720A0000}"/>
    <cellStyle name="Percen - Style1" xfId="133" xr:uid="{00000000-0005-0000-0000-0000730A0000}"/>
    <cellStyle name="Percen - Style2" xfId="3" xr:uid="{00000000-0005-0000-0000-0000740A0000}"/>
    <cellStyle name="Percent" xfId="4" builtinId="5"/>
    <cellStyle name="Percent 2" xfId="134" xr:uid="{00000000-0005-0000-0000-0000760A0000}"/>
    <cellStyle name="Percent 2 2" xfId="410" xr:uid="{00000000-0005-0000-0000-0000770A0000}"/>
    <cellStyle name="Percent 3" xfId="643" xr:uid="{00000000-0005-0000-0000-0000780A0000}"/>
    <cellStyle name="Percent 4" xfId="1141" xr:uid="{00000000-0005-0000-0000-0000790A0000}"/>
    <cellStyle name="Title" xfId="5" builtinId="15" customBuiltin="1"/>
    <cellStyle name="Title 2" xfId="592" xr:uid="{00000000-0005-0000-0000-00007B0A0000}"/>
    <cellStyle name="Total" xfId="20" builtinId="25" customBuiltin="1"/>
    <cellStyle name="Total 2" xfId="578" xr:uid="{00000000-0005-0000-0000-00007D0A0000}"/>
    <cellStyle name="Warning Text" xfId="18" builtinId="11" customBuiltin="1"/>
    <cellStyle name="Warning Text 2" xfId="160" xr:uid="{00000000-0005-0000-0000-00007F0A0000}"/>
  </cellStyles>
  <dxfs count="0"/>
  <tableStyles count="0" defaultTableStyle="TableStyleMedium2" defaultPivotStyle="PivotStyleLight16"/>
  <colors>
    <mruColors>
      <color rgb="FFB66A1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421</xdr:row>
      <xdr:rowOff>28575</xdr:rowOff>
    </xdr:from>
    <xdr:to>
      <xdr:col>1</xdr:col>
      <xdr:colOff>0</xdr:colOff>
      <xdr:row>442</xdr:row>
      <xdr:rowOff>0</xdr:rowOff>
    </xdr:to>
    <xdr:pic>
      <xdr:nvPicPr>
        <xdr:cNvPr id="1048" name="Picture 1" descr="0373160"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4343875"/>
          <a:ext cx="9686925" cy="417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Z66"/>
  <sheetViews>
    <sheetView showGridLines="0" workbookViewId="0">
      <selection activeCell="B9" sqref="B9"/>
    </sheetView>
  </sheetViews>
  <sheetFormatPr defaultColWidth="9.6640625" defaultRowHeight="12.6"/>
  <cols>
    <col min="1" max="16384" width="9.6640625" style="8"/>
  </cols>
  <sheetData>
    <row r="1" spans="1:26" ht="13.2"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61.2">
      <c r="A2" s="356" t="s">
        <v>180</v>
      </c>
      <c r="B2" s="357"/>
      <c r="C2" s="357"/>
      <c r="D2" s="357"/>
      <c r="E2" s="357"/>
      <c r="F2" s="358"/>
      <c r="G2" s="359"/>
      <c r="H2" s="359"/>
      <c r="I2" s="359"/>
      <c r="J2" s="360" t="s">
        <v>179</v>
      </c>
      <c r="K2" s="359"/>
      <c r="L2" s="359"/>
      <c r="M2" s="359"/>
      <c r="N2" s="359"/>
      <c r="O2" s="359"/>
      <c r="P2" s="359"/>
      <c r="Q2" s="359"/>
      <c r="R2" s="10"/>
      <c r="S2" s="10"/>
      <c r="T2" s="10"/>
      <c r="U2" s="10"/>
      <c r="V2" s="10"/>
      <c r="W2" s="10"/>
      <c r="X2" s="10"/>
      <c r="Y2" s="10"/>
      <c r="Z2" s="10"/>
    </row>
    <row r="3" spans="1:26" ht="13.2">
      <c r="A3" s="417" t="s">
        <v>216</v>
      </c>
      <c r="B3" s="358"/>
      <c r="C3" s="358"/>
      <c r="D3" s="358"/>
      <c r="E3" s="358"/>
      <c r="F3" s="358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10"/>
      <c r="S3" s="10"/>
      <c r="T3" s="10"/>
      <c r="U3" s="10"/>
      <c r="V3" s="10"/>
      <c r="W3" s="10"/>
      <c r="X3" s="10"/>
      <c r="Y3" s="10"/>
      <c r="Z3" s="10"/>
    </row>
    <row r="4" spans="1:26" ht="13.2">
      <c r="A4" s="358"/>
      <c r="B4" s="358"/>
      <c r="C4" s="358"/>
      <c r="D4" s="358"/>
      <c r="E4" s="358"/>
      <c r="F4" s="358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10"/>
      <c r="S4" s="10"/>
      <c r="T4" s="10"/>
      <c r="U4" s="10"/>
      <c r="V4" s="10"/>
      <c r="W4" s="10"/>
      <c r="X4" s="10"/>
      <c r="Y4" s="10"/>
      <c r="Z4" s="10"/>
    </row>
    <row r="5" spans="1:26" ht="13.2">
      <c r="A5" s="358"/>
      <c r="B5" s="358"/>
      <c r="C5" s="358"/>
      <c r="D5" s="358"/>
      <c r="E5" s="358"/>
      <c r="F5" s="358"/>
      <c r="G5" s="358"/>
      <c r="H5" s="359"/>
      <c r="I5" s="359"/>
      <c r="J5" s="358"/>
      <c r="K5" s="359"/>
      <c r="L5" s="359"/>
      <c r="M5" s="359"/>
      <c r="N5" s="359"/>
      <c r="O5" s="359"/>
      <c r="P5" s="359"/>
      <c r="Q5" s="359"/>
      <c r="R5" s="10"/>
      <c r="S5" s="10"/>
      <c r="T5" s="10"/>
      <c r="U5" s="10"/>
      <c r="V5" s="10"/>
      <c r="W5" s="10"/>
      <c r="X5" s="10"/>
      <c r="Y5" s="10"/>
      <c r="Z5" s="10"/>
    </row>
    <row r="6" spans="1:26" ht="13.2">
      <c r="A6" s="358"/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10"/>
      <c r="S6" s="10"/>
      <c r="T6" s="10"/>
      <c r="U6" s="10"/>
      <c r="V6" s="10"/>
      <c r="W6" s="10"/>
      <c r="X6" s="10"/>
      <c r="Y6" s="10"/>
      <c r="Z6" s="10"/>
    </row>
    <row r="7" spans="1:26" ht="13.2">
      <c r="A7" s="358"/>
      <c r="B7" s="358"/>
      <c r="C7" s="358"/>
      <c r="D7" s="358"/>
      <c r="E7" s="358"/>
      <c r="F7" s="358"/>
      <c r="G7" s="358"/>
      <c r="H7" s="359"/>
      <c r="I7" s="359"/>
      <c r="J7" s="359"/>
      <c r="K7" s="359"/>
      <c r="L7" s="359"/>
      <c r="M7" s="359"/>
      <c r="N7" s="359"/>
      <c r="O7" s="359"/>
      <c r="P7" s="359"/>
      <c r="Q7" s="359"/>
      <c r="R7" s="10"/>
      <c r="S7" s="10"/>
      <c r="T7" s="10"/>
      <c r="U7" s="10"/>
      <c r="V7" s="10"/>
      <c r="W7" s="10"/>
      <c r="X7" s="10"/>
      <c r="Y7" s="10"/>
      <c r="Z7" s="10"/>
    </row>
    <row r="8" spans="1:26" ht="24.6">
      <c r="A8" s="358"/>
      <c r="B8" s="361" t="s">
        <v>223</v>
      </c>
      <c r="C8" s="358"/>
      <c r="D8" s="358"/>
      <c r="E8" s="358"/>
      <c r="F8" s="358"/>
      <c r="G8" s="358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10"/>
      <c r="S8" s="10"/>
      <c r="T8" s="10"/>
      <c r="U8" s="10"/>
      <c r="V8" s="10"/>
      <c r="W8" s="10"/>
      <c r="X8" s="10"/>
      <c r="Y8" s="10"/>
      <c r="Z8" s="10"/>
    </row>
    <row r="9" spans="1:26" ht="24.6">
      <c r="A9" s="362"/>
      <c r="B9" s="361"/>
      <c r="C9" s="358"/>
      <c r="D9" s="358"/>
      <c r="E9" s="358"/>
      <c r="F9" s="358"/>
      <c r="G9" s="358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10"/>
      <c r="S9" s="10"/>
      <c r="T9" s="10"/>
      <c r="U9" s="10"/>
      <c r="V9" s="10"/>
      <c r="W9" s="10"/>
      <c r="X9" s="10"/>
      <c r="Y9" s="10"/>
      <c r="Z9" s="10"/>
    </row>
    <row r="10" spans="1:26" ht="13.2">
      <c r="A10" s="362"/>
      <c r="B10" s="358"/>
      <c r="C10" s="358"/>
      <c r="D10" s="358"/>
      <c r="E10" s="358"/>
      <c r="F10" s="358"/>
      <c r="G10" s="358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.6">
      <c r="A11" s="362"/>
      <c r="B11" s="363" t="s">
        <v>103</v>
      </c>
      <c r="C11" s="358"/>
      <c r="D11" s="358"/>
      <c r="E11" s="358"/>
      <c r="F11" s="358"/>
      <c r="G11" s="358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4.6">
      <c r="A12" s="362"/>
      <c r="B12" s="363" t="s">
        <v>222</v>
      </c>
      <c r="C12" s="358"/>
      <c r="D12" s="358"/>
      <c r="E12" s="358"/>
      <c r="F12" s="358"/>
      <c r="G12" s="358"/>
      <c r="H12" s="358"/>
      <c r="I12" s="359"/>
      <c r="J12" s="359"/>
      <c r="K12" s="359"/>
      <c r="L12" s="359"/>
      <c r="M12" s="359"/>
      <c r="N12" s="359"/>
      <c r="O12" s="359"/>
      <c r="P12" s="359"/>
      <c r="Q12" s="359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2">
      <c r="A13" s="362"/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2">
      <c r="A14" s="362"/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359"/>
      <c r="O14" s="359"/>
      <c r="P14" s="359"/>
      <c r="Q14" s="359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2">
      <c r="A15" s="362"/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2">
      <c r="A16" s="362"/>
      <c r="B16"/>
      <c r="C16"/>
      <c r="D16"/>
      <c r="E16"/>
      <c r="F16"/>
      <c r="G16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2">
      <c r="A17" s="362"/>
      <c r="B17" s="359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2">
      <c r="A18" s="359"/>
      <c r="B18" s="238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2">
      <c r="A19" s="359"/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8" thickBot="1">
      <c r="A20" s="359"/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8" thickBot="1">
      <c r="A21" s="387"/>
      <c r="B21" s="388" t="s">
        <v>98</v>
      </c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8" thickBot="1">
      <c r="A22" s="387"/>
      <c r="B22" s="388" t="s">
        <v>0</v>
      </c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8" thickBot="1">
      <c r="A23" s="387"/>
      <c r="B23" s="388" t="s">
        <v>1</v>
      </c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8" thickBot="1">
      <c r="A24" s="387"/>
      <c r="B24" s="388" t="s">
        <v>2</v>
      </c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8" thickBot="1">
      <c r="A25" s="387"/>
      <c r="B25" s="388" t="s">
        <v>3</v>
      </c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8" thickBot="1">
      <c r="A26" s="387"/>
      <c r="B26" s="388" t="s">
        <v>99</v>
      </c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8" thickBot="1">
      <c r="A27" s="387"/>
      <c r="B27" s="388" t="s">
        <v>4</v>
      </c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8" thickBot="1">
      <c r="A28" s="387"/>
      <c r="B28" s="388" t="s">
        <v>5</v>
      </c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2">
      <c r="A29" s="359"/>
      <c r="B29" s="359"/>
      <c r="C29" s="359"/>
      <c r="D29" s="359"/>
      <c r="E29" s="359"/>
      <c r="F29" s="359"/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3.2">
      <c r="A30" s="359"/>
      <c r="B30" s="359"/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.2">
      <c r="A31" s="359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3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3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3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3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3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3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3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3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3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3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3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3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3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3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3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</sheetData>
  <phoneticPr fontId="0" type="noConversion"/>
  <printOptions gridLinesSet="0"/>
  <pageMargins left="0.96899999999999997" right="0.11899999999999999" top="0.33300000000000002" bottom="0.33300000000000002" header="0.5" footer="0.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/>
  <dimension ref="A1:AH102"/>
  <sheetViews>
    <sheetView showGridLines="0" zoomScale="75" workbookViewId="0">
      <selection activeCell="H6" sqref="H6:J30"/>
    </sheetView>
  </sheetViews>
  <sheetFormatPr defaultColWidth="9.109375" defaultRowHeight="12.6"/>
  <cols>
    <col min="1" max="2" width="10.66406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1.3320312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194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VOL_AREA!F7</f>
        <v>6035470.8488947209</v>
      </c>
      <c r="D6" s="683"/>
      <c r="E6" s="684"/>
      <c r="F6" s="684"/>
      <c r="G6" s="113"/>
      <c r="H6" s="684"/>
      <c r="I6" s="684"/>
      <c r="J6" s="685"/>
      <c r="K6" s="481" t="str">
        <f>IF(D6=0,"no sigma",H6/D6)</f>
        <v>no sigma</v>
      </c>
      <c r="L6" s="482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183">
        <f>1-'SOCKEYE%'!G6</f>
        <v>0</v>
      </c>
      <c r="O6" s="183">
        <f>'SOCKEYE%'!G6*(1-'SOCKEYE%'!O6)</f>
        <v>0</v>
      </c>
      <c r="P6" s="183">
        <f>'SOCKEYE%'!G6*'SOCKEYE%'!O6*(1-'SOCKEYE%'!U6)</f>
        <v>0</v>
      </c>
      <c r="Q6" s="183">
        <f>'SOCKEYE%'!G6*'SOCKEYE%'!O6*'SOCKEYE%'!U6</f>
        <v>1</v>
      </c>
      <c r="R6" s="194" t="str">
        <f t="shared" ref="R6:R44" si="2">IF(L6="","",N6*L6)</f>
        <v/>
      </c>
      <c r="S6" s="195" t="str">
        <f t="shared" ref="S6:S44" si="3">IF(M6="","",N6^2*M6)</f>
        <v/>
      </c>
      <c r="T6" s="196" t="str">
        <f t="shared" ref="T6:T44" si="4">IF(L6="","",O6*L6)</f>
        <v/>
      </c>
      <c r="U6" s="197" t="str">
        <f t="shared" ref="U6:U44" si="5">IF(M6="","",O6^2*M6)</f>
        <v/>
      </c>
      <c r="V6" s="198" t="str">
        <f t="shared" ref="V6:V44" si="6">IF(L6="","",P6*L6)</f>
        <v/>
      </c>
      <c r="W6" s="199" t="str">
        <f t="shared" ref="W6:W44" si="7">IF(M6="","",P6^2*M6)</f>
        <v/>
      </c>
      <c r="X6" s="154" t="str">
        <f t="shared" ref="X6:X44" si="8">IF(L6="","",Q6*L6)</f>
        <v/>
      </c>
      <c r="Y6" s="155" t="str">
        <f t="shared" ref="Y6:Y44" si="9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VOL_AREA!F8</f>
        <v>5822580.5466841646</v>
      </c>
      <c r="D7" s="683">
        <v>1.183641921346472E-5</v>
      </c>
      <c r="E7" s="684">
        <v>2</v>
      </c>
      <c r="F7" s="684">
        <v>1.5880538155322656E-5</v>
      </c>
      <c r="G7" s="414"/>
      <c r="H7" s="860">
        <v>1.2589254117941173E-100</v>
      </c>
      <c r="I7" s="860">
        <v>41</v>
      </c>
      <c r="J7" s="860">
        <v>0</v>
      </c>
      <c r="K7" s="418">
        <f t="shared" ref="K7:K37" si="10">IF(D7=0,"no sigma",H7/D7)</f>
        <v>1.0636032647120215E-95</v>
      </c>
      <c r="L7" s="206">
        <f t="shared" si="0"/>
        <v>6.1929156785019841E-89</v>
      </c>
      <c r="M7" s="207">
        <f t="shared" si="1"/>
        <v>3.4518355130914302E-177</v>
      </c>
      <c r="N7" s="183">
        <f>1-'SOCKEYE%'!G7</f>
        <v>0</v>
      </c>
      <c r="O7" s="741">
        <f>'SOCKEYE%'!G7*(1-'SOCKEYE%'!O7)</f>
        <v>0</v>
      </c>
      <c r="P7" s="741">
        <f>'SOCKEYE%'!G7*'SOCKEYE%'!O7*(1-'SOCKEYE%'!U7)</f>
        <v>0</v>
      </c>
      <c r="Q7" s="741">
        <f>'SOCKEYE%'!G7*'SOCKEYE%'!O7*'SOCKEYE%'!U7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6.1929156785019841E-89</v>
      </c>
      <c r="Y7" s="156">
        <f t="shared" si="9"/>
        <v>3.4518355130914302E-177</v>
      </c>
      <c r="Z7" s="109"/>
      <c r="AA7" s="109"/>
      <c r="AB7" s="109"/>
      <c r="AC7" s="109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1">B7+1</f>
        <v>3</v>
      </c>
      <c r="C8" s="696">
        <f>VOL_AREA!F9</f>
        <v>5609690.2444736063</v>
      </c>
      <c r="D8" s="879">
        <v>9.4566082076080503E-6</v>
      </c>
      <c r="E8" s="879">
        <v>18</v>
      </c>
      <c r="F8" s="879">
        <v>2.9243843060160793E-5</v>
      </c>
      <c r="G8" s="414"/>
      <c r="H8" s="860">
        <v>2.5672905943129726E-8</v>
      </c>
      <c r="I8" s="860">
        <v>81</v>
      </c>
      <c r="J8" s="860">
        <v>2.7115092645706628E-14</v>
      </c>
      <c r="K8" s="418">
        <f t="shared" si="10"/>
        <v>2.7148112070959339E-3</v>
      </c>
      <c r="L8" s="206">
        <f t="shared" si="0"/>
        <v>15229.249944033676</v>
      </c>
      <c r="M8" s="207">
        <f t="shared" si="1"/>
        <v>9664751323.7417641</v>
      </c>
      <c r="N8" s="183">
        <f>1-'SOCKEYE%'!G8</f>
        <v>0</v>
      </c>
      <c r="O8" s="741">
        <f>'SOCKEYE%'!G8*(1-'SOCKEYE%'!O8)</f>
        <v>0</v>
      </c>
      <c r="P8" s="741">
        <f>'SOCKEYE%'!G8*'SOCKEYE%'!O8*(1-'SOCKEYE%'!U8)</f>
        <v>0</v>
      </c>
      <c r="Q8" s="741">
        <f>'SOCKEYE%'!G8*'SOCKEYE%'!O8*'SOCKEYE%'!U8</f>
        <v>1</v>
      </c>
      <c r="R8" s="200">
        <f t="shared" si="2"/>
        <v>0</v>
      </c>
      <c r="S8" s="195">
        <f t="shared" si="3"/>
        <v>0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54">
        <f t="shared" si="8"/>
        <v>15229.249944033676</v>
      </c>
      <c r="Y8" s="156">
        <f t="shared" si="9"/>
        <v>9664751323.7417641</v>
      </c>
      <c r="Z8" s="109"/>
      <c r="AA8" s="109"/>
      <c r="AB8" s="109"/>
      <c r="AC8" s="109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1"/>
        <v>4</v>
      </c>
      <c r="C9" s="696">
        <f>VOL_AREA!F10</f>
        <v>5463111.330382674</v>
      </c>
      <c r="D9" s="879">
        <v>6.0874373642347272E-6</v>
      </c>
      <c r="E9" s="879">
        <v>37</v>
      </c>
      <c r="F9" s="879">
        <v>8.3533540528021869E-6</v>
      </c>
      <c r="G9" s="414"/>
      <c r="H9" s="860">
        <v>2.0065530117421019E-8</v>
      </c>
      <c r="I9" s="860">
        <v>80</v>
      </c>
      <c r="J9" s="860">
        <v>8.4444102816708195E-15</v>
      </c>
      <c r="K9" s="418">
        <f t="shared" si="10"/>
        <v>3.2962195611754811E-3</v>
      </c>
      <c r="L9" s="206">
        <f t="shared" si="0"/>
        <v>18007.614432086775</v>
      </c>
      <c r="M9" s="207">
        <f t="shared" si="1"/>
        <v>6817622686.1149778</v>
      </c>
      <c r="N9" s="183">
        <f>1-'SOCKEYE%'!G9</f>
        <v>0</v>
      </c>
      <c r="O9" s="741">
        <f>'SOCKEYE%'!G9*(1-'SOCKEYE%'!O9)</f>
        <v>0</v>
      </c>
      <c r="P9" s="741">
        <f>'SOCKEYE%'!G9*'SOCKEYE%'!O9*(1-'SOCKEYE%'!U9)</f>
        <v>0</v>
      </c>
      <c r="Q9" s="741">
        <f>'SOCKEYE%'!G9*'SOCKEYE%'!O9*'SOCKEYE%'!U9</f>
        <v>1</v>
      </c>
      <c r="R9" s="200">
        <f t="shared" si="2"/>
        <v>0</v>
      </c>
      <c r="S9" s="195">
        <f t="shared" si="3"/>
        <v>0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54">
        <f t="shared" si="8"/>
        <v>18007.614432086775</v>
      </c>
      <c r="Y9" s="156">
        <f t="shared" si="9"/>
        <v>6817622686.1149778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1"/>
        <v>5</v>
      </c>
      <c r="C10" s="696">
        <f>VOL_AREA!F11</f>
        <v>5396927.6390562411</v>
      </c>
      <c r="D10" s="879">
        <v>1.3444472239636788E-5</v>
      </c>
      <c r="E10" s="879">
        <v>95</v>
      </c>
      <c r="F10" s="879">
        <v>1.8075464929659224E-5</v>
      </c>
      <c r="G10" s="414"/>
      <c r="H10" s="860">
        <v>2.1764472191875641E-8</v>
      </c>
      <c r="I10" s="860">
        <v>79</v>
      </c>
      <c r="J10" s="860">
        <v>1.4159426518518075E-14</v>
      </c>
      <c r="K10" s="418">
        <f t="shared" si="10"/>
        <v>1.6188416922540074E-3</v>
      </c>
      <c r="L10" s="206">
        <f t="shared" si="0"/>
        <v>8736.7714721822304</v>
      </c>
      <c r="M10" s="207">
        <f t="shared" si="1"/>
        <v>2283114488.8602114</v>
      </c>
      <c r="N10" s="183">
        <f>1-'SOCKEYE%'!G10</f>
        <v>0</v>
      </c>
      <c r="O10" s="741">
        <f>'SOCKEYE%'!G10*(1-'SOCKEYE%'!O10)</f>
        <v>0</v>
      </c>
      <c r="P10" s="741">
        <f>'SOCKEYE%'!G10*'SOCKEYE%'!O10*(1-'SOCKEYE%'!U10)</f>
        <v>0</v>
      </c>
      <c r="Q10" s="741">
        <f>'SOCKEYE%'!G10*'SOCKEYE%'!O10*'SOCKEYE%'!U10</f>
        <v>1</v>
      </c>
      <c r="R10" s="200">
        <f t="shared" si="2"/>
        <v>0</v>
      </c>
      <c r="S10" s="195">
        <f t="shared" si="3"/>
        <v>0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54">
        <f t="shared" si="8"/>
        <v>8736.7714721822304</v>
      </c>
      <c r="Y10" s="156">
        <f t="shared" si="9"/>
        <v>2283114488.8602114</v>
      </c>
      <c r="Z10" s="109"/>
      <c r="AA10" s="109"/>
      <c r="AB10" s="109"/>
      <c r="AC10" s="109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VOL_AREA!F12</f>
        <v>5330743.9477298083</v>
      </c>
      <c r="D11" s="857">
        <v>2.5322266799504157E-5</v>
      </c>
      <c r="E11" s="857">
        <v>132</v>
      </c>
      <c r="F11" s="857">
        <v>2.7977442254049907E-5</v>
      </c>
      <c r="G11" s="414"/>
      <c r="H11" s="860">
        <v>5.7887463109498576E-8</v>
      </c>
      <c r="I11" s="860">
        <v>78</v>
      </c>
      <c r="J11" s="860">
        <v>6.1254211317428638E-14</v>
      </c>
      <c r="K11" s="418">
        <f t="shared" si="10"/>
        <v>2.2860300607302694E-3</v>
      </c>
      <c r="L11" s="206">
        <f t="shared" si="0"/>
        <v>12186.24091056629</v>
      </c>
      <c r="M11" s="207">
        <f t="shared" si="1"/>
        <v>2715977036.2095571</v>
      </c>
      <c r="N11" s="183">
        <f>1-'SOCKEYE%'!G11</f>
        <v>0.125</v>
      </c>
      <c r="O11" s="741">
        <f>'SOCKEYE%'!G11*(1-'SOCKEYE%'!O11)</f>
        <v>0</v>
      </c>
      <c r="P11" s="741">
        <f>'SOCKEYE%'!G11*'SOCKEYE%'!O11*(1-'SOCKEYE%'!U11)</f>
        <v>0</v>
      </c>
      <c r="Q11" s="741">
        <f>'SOCKEYE%'!G11*'SOCKEYE%'!O11*'SOCKEYE%'!U11</f>
        <v>0.875</v>
      </c>
      <c r="R11" s="200">
        <f t="shared" si="2"/>
        <v>1523.2801138207863</v>
      </c>
      <c r="S11" s="195">
        <f t="shared" si="3"/>
        <v>42437141.190774329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54">
        <f t="shared" si="8"/>
        <v>10662.960796745503</v>
      </c>
      <c r="Y11" s="156">
        <f t="shared" si="9"/>
        <v>2079419918.3479421</v>
      </c>
      <c r="Z11" s="109"/>
      <c r="AA11" s="109"/>
      <c r="AB11" s="109"/>
      <c r="AC11" s="109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1"/>
        <v>7</v>
      </c>
      <c r="C12" s="696">
        <f>VOL_AREA!F13</f>
        <v>5264560.2564033745</v>
      </c>
      <c r="D12" s="857">
        <v>3.361425079733536E-5</v>
      </c>
      <c r="E12" s="857">
        <v>149</v>
      </c>
      <c r="F12" s="857">
        <v>3.3479466030724708E-5</v>
      </c>
      <c r="G12" s="414"/>
      <c r="H12" s="860">
        <v>9.8384910018471759E-8</v>
      </c>
      <c r="I12" s="860">
        <v>77</v>
      </c>
      <c r="J12" s="860">
        <v>9.7829018324755832E-14</v>
      </c>
      <c r="K12" s="418">
        <f t="shared" si="10"/>
        <v>2.9268809414092563E-3</v>
      </c>
      <c r="L12" s="206">
        <f t="shared" si="0"/>
        <v>15408.741079367664</v>
      </c>
      <c r="M12" s="207">
        <f t="shared" si="1"/>
        <v>2401214833.7475848</v>
      </c>
      <c r="N12" s="183">
        <f>1-'SOCKEYE%'!G12</f>
        <v>0.25806451612903225</v>
      </c>
      <c r="O12" s="741">
        <f>'SOCKEYE%'!G12*(1-'SOCKEYE%'!O12)</f>
        <v>0</v>
      </c>
      <c r="P12" s="741">
        <f>'SOCKEYE%'!G12*'SOCKEYE%'!O12*(1-'SOCKEYE%'!U12)</f>
        <v>0</v>
      </c>
      <c r="Q12" s="741">
        <f>'SOCKEYE%'!G12*'SOCKEYE%'!O12*'SOCKEYE%'!U12</f>
        <v>0.74193548387096775</v>
      </c>
      <c r="R12" s="200">
        <f t="shared" si="2"/>
        <v>3976.4493108045585</v>
      </c>
      <c r="S12" s="195">
        <f t="shared" si="3"/>
        <v>159914411.4046258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54">
        <f t="shared" si="8"/>
        <v>11432.291768563106</v>
      </c>
      <c r="Y12" s="156">
        <f t="shared" si="9"/>
        <v>1321792556.7663605</v>
      </c>
      <c r="Z12" s="109"/>
      <c r="AA12" s="109"/>
      <c r="AB12" s="109"/>
      <c r="AC12" s="109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VOL_AREA!F14</f>
        <v>5196293.3884974038</v>
      </c>
      <c r="D13" s="857">
        <v>3.9482800711514419E-5</v>
      </c>
      <c r="E13" s="857">
        <v>121</v>
      </c>
      <c r="F13" s="857">
        <v>3.1857148774063114E-5</v>
      </c>
      <c r="G13" s="414"/>
      <c r="H13" s="860">
        <v>1.3640589550386308E-7</v>
      </c>
      <c r="I13" s="860">
        <v>74</v>
      </c>
      <c r="J13" s="860">
        <v>1.3908062209410808E-13</v>
      </c>
      <c r="K13" s="418">
        <f t="shared" si="10"/>
        <v>3.4548181244924417E-3</v>
      </c>
      <c r="L13" s="206">
        <f t="shared" si="0"/>
        <v>17952.248578761075</v>
      </c>
      <c r="M13" s="207">
        <f t="shared" si="1"/>
        <v>2410740931.2633352</v>
      </c>
      <c r="N13" s="183">
        <f>1-'SOCKEYE%'!G13</f>
        <v>0.44444444444444442</v>
      </c>
      <c r="O13" s="741">
        <f>'SOCKEYE%'!G13*(1-'SOCKEYE%'!O13)</f>
        <v>0</v>
      </c>
      <c r="P13" s="741">
        <f>'SOCKEYE%'!G13*'SOCKEYE%'!O13*(1-'SOCKEYE%'!U13)</f>
        <v>0</v>
      </c>
      <c r="Q13" s="741">
        <f>'SOCKEYE%'!G13*'SOCKEYE%'!O13*'SOCKEYE%'!U13</f>
        <v>0.55555555555555558</v>
      </c>
      <c r="R13" s="200">
        <f t="shared" si="2"/>
        <v>7978.7771461160328</v>
      </c>
      <c r="S13" s="195">
        <f t="shared" si="3"/>
        <v>476195739.50880694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9973.4714326450412</v>
      </c>
      <c r="Y13" s="156">
        <f t="shared" si="9"/>
        <v>744055842.98251092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VOL_AREA!F15</f>
        <v>5147469.5020004455</v>
      </c>
      <c r="D14" s="857">
        <v>3.5017316080156074E-5</v>
      </c>
      <c r="E14" s="857">
        <v>80</v>
      </c>
      <c r="F14" s="857">
        <v>4.060075947949041E-5</v>
      </c>
      <c r="G14" s="414"/>
      <c r="H14" s="860">
        <v>4.8238422378283843E-8</v>
      </c>
      <c r="I14" s="860">
        <v>72</v>
      </c>
      <c r="J14" s="860">
        <v>5.3017187234224029E-14</v>
      </c>
      <c r="K14" s="418">
        <f t="shared" si="10"/>
        <v>1.3775590987003148E-3</v>
      </c>
      <c r="L14" s="206">
        <f t="shared" si="0"/>
        <v>7090.9434477630921</v>
      </c>
      <c r="M14" s="207">
        <f t="shared" si="1"/>
        <v>1146459516.6312785</v>
      </c>
      <c r="N14" s="183">
        <f>1-'SOCKEYE%'!G14</f>
        <v>0.46666666666666667</v>
      </c>
      <c r="O14" s="741">
        <f>'SOCKEYE%'!G14*(1-'SOCKEYE%'!O14)</f>
        <v>0</v>
      </c>
      <c r="P14" s="741">
        <f>'SOCKEYE%'!G14*'SOCKEYE%'!O14*(1-'SOCKEYE%'!U14)</f>
        <v>0</v>
      </c>
      <c r="Q14" s="741">
        <f>'SOCKEYE%'!G14*'SOCKEYE%'!O14*'SOCKEYE%'!U14</f>
        <v>0.53333333333333333</v>
      </c>
      <c r="R14" s="200">
        <f t="shared" si="2"/>
        <v>3309.1069422894429</v>
      </c>
      <c r="S14" s="195">
        <f t="shared" si="3"/>
        <v>249673405.84414512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3781.8365054736491</v>
      </c>
      <c r="Y14" s="156">
        <f t="shared" si="9"/>
        <v>326104040.28623033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VOL_AREA!F16</f>
        <v>5098645.6155034872</v>
      </c>
      <c r="D15" s="857">
        <v>4.9749969779638593E-6</v>
      </c>
      <c r="E15" s="857">
        <v>19</v>
      </c>
      <c r="F15" s="857">
        <v>3.9711967181309677E-6</v>
      </c>
      <c r="G15" s="414"/>
      <c r="H15" s="860">
        <v>1.2178689068979112E-8</v>
      </c>
      <c r="I15" s="860">
        <v>72</v>
      </c>
      <c r="J15" s="860">
        <v>4.0181627935850605E-15</v>
      </c>
      <c r="K15" s="418">
        <f t="shared" si="10"/>
        <v>2.4479791893187324E-3</v>
      </c>
      <c r="L15" s="206">
        <f t="shared" si="0"/>
        <v>12481.378360463736</v>
      </c>
      <c r="M15" s="207">
        <f t="shared" si="1"/>
        <v>4225604144.8401365</v>
      </c>
      <c r="N15" s="183">
        <f>1-'SOCKEYE%'!G15</f>
        <v>0.375</v>
      </c>
      <c r="O15" s="741">
        <f>'SOCKEYE%'!G15*(1-'SOCKEYE%'!O15)</f>
        <v>0</v>
      </c>
      <c r="P15" s="741">
        <f>'SOCKEYE%'!G15*'SOCKEYE%'!O15*(1-'SOCKEYE%'!U15)</f>
        <v>0</v>
      </c>
      <c r="Q15" s="741">
        <f>'SOCKEYE%'!G15*'SOCKEYE%'!O15*'SOCKEYE%'!U15</f>
        <v>0.625</v>
      </c>
      <c r="R15" s="200">
        <f t="shared" si="2"/>
        <v>4680.5168851739008</v>
      </c>
      <c r="S15" s="195">
        <f t="shared" si="3"/>
        <v>594225582.86814415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7800.8614752898347</v>
      </c>
      <c r="Y15" s="156">
        <f t="shared" si="9"/>
        <v>1650626619.0781784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VOL_AREA!F17</f>
        <v>5049821.7290065289</v>
      </c>
      <c r="D16" s="857">
        <v>3.0888478826738919E-5</v>
      </c>
      <c r="E16" s="857">
        <v>28</v>
      </c>
      <c r="F16" s="857">
        <v>4.0533984938791733E-5</v>
      </c>
      <c r="G16" s="414"/>
      <c r="H16" s="860">
        <v>4.2463584459339742E-11</v>
      </c>
      <c r="I16" s="860">
        <v>71</v>
      </c>
      <c r="J16" s="860">
        <v>1.262209203594836E-19</v>
      </c>
      <c r="K16" s="418">
        <f t="shared" si="10"/>
        <v>1.3747386103902508E-6</v>
      </c>
      <c r="L16" s="206">
        <f t="shared" si="0"/>
        <v>6.9421849064529288</v>
      </c>
      <c r="M16" s="207">
        <f t="shared" si="1"/>
        <v>3376.539200776193</v>
      </c>
      <c r="N16" s="183">
        <f>1-'SOCKEYE%'!G16</f>
        <v>0</v>
      </c>
      <c r="O16" s="741">
        <f>'SOCKEYE%'!G16*(1-'SOCKEYE%'!O16)</f>
        <v>0</v>
      </c>
      <c r="P16" s="741">
        <f>'SOCKEYE%'!G16*'SOCKEYE%'!O16*(1-'SOCKEYE%'!U16)</f>
        <v>0</v>
      </c>
      <c r="Q16" s="741">
        <f>'SOCKEYE%'!G16*'SOCKEYE%'!O16*'SOCKEYE%'!U16</f>
        <v>1</v>
      </c>
      <c r="R16" s="200">
        <f t="shared" si="2"/>
        <v>0</v>
      </c>
      <c r="S16" s="195">
        <f t="shared" si="3"/>
        <v>0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6.9421849064529288</v>
      </c>
      <c r="Y16" s="156">
        <f t="shared" si="9"/>
        <v>3376.539200776193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VOL_AREA!F18</f>
        <v>5000997.8425095715</v>
      </c>
      <c r="D17" s="857">
        <v>2.5284739436646452E-5</v>
      </c>
      <c r="E17" s="857">
        <v>20</v>
      </c>
      <c r="F17" s="857">
        <v>2.2202933436113454E-5</v>
      </c>
      <c r="G17" s="414"/>
      <c r="H17" s="860">
        <v>7.5598010381335778E-9</v>
      </c>
      <c r="I17" s="860">
        <v>70</v>
      </c>
      <c r="J17" s="860">
        <v>3.4034984996521747E-15</v>
      </c>
      <c r="K17" s="485">
        <f t="shared" si="10"/>
        <v>2.9898670923920122E-4</v>
      </c>
      <c r="L17" s="486">
        <f t="shared" si="0"/>
        <v>1495.2318878442818</v>
      </c>
      <c r="M17" s="207">
        <f t="shared" si="1"/>
        <v>133230298.72873372</v>
      </c>
      <c r="N17" s="183">
        <f>1-'SOCKEYE%'!G17</f>
        <v>0.5</v>
      </c>
      <c r="O17" s="741">
        <f>'SOCKEYE%'!G17*(1-'SOCKEYE%'!O17)</f>
        <v>0</v>
      </c>
      <c r="P17" s="741">
        <f>'SOCKEYE%'!G17*'SOCKEYE%'!O17*(1-'SOCKEYE%'!U17)</f>
        <v>0</v>
      </c>
      <c r="Q17" s="741">
        <f>'SOCKEYE%'!G17*'SOCKEYE%'!O17*'SOCKEYE%'!U17</f>
        <v>0.5</v>
      </c>
      <c r="R17" s="200">
        <f t="shared" si="2"/>
        <v>747.6159439221409</v>
      </c>
      <c r="S17" s="195">
        <f t="shared" si="3"/>
        <v>33307574.68218343</v>
      </c>
      <c r="T17" s="196">
        <f t="shared" si="4"/>
        <v>0</v>
      </c>
      <c r="U17" s="197">
        <f t="shared" si="5"/>
        <v>0</v>
      </c>
      <c r="V17" s="198">
        <f t="shared" si="6"/>
        <v>0</v>
      </c>
      <c r="W17" s="199">
        <f t="shared" si="7"/>
        <v>0</v>
      </c>
      <c r="X17" s="154">
        <f t="shared" si="8"/>
        <v>747.6159439221409</v>
      </c>
      <c r="Y17" s="156">
        <f t="shared" si="9"/>
        <v>33307574.68218343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VOL_AREA!F19</f>
        <v>4952173.9560126131</v>
      </c>
      <c r="D18" s="857"/>
      <c r="E18" s="857"/>
      <c r="F18" s="857"/>
      <c r="G18" s="414"/>
      <c r="H18" s="860">
        <v>4.0464768486971129E-9</v>
      </c>
      <c r="I18" s="860">
        <v>70</v>
      </c>
      <c r="J18" s="860">
        <v>1.1298042672058787E-15</v>
      </c>
      <c r="K18" s="418" t="str">
        <f t="shared" si="10"/>
        <v>no sigma</v>
      </c>
      <c r="L18" s="206" t="str">
        <f t="shared" si="0"/>
        <v/>
      </c>
      <c r="M18" s="207">
        <f t="shared" si="1"/>
        <v>0</v>
      </c>
      <c r="N18" s="183">
        <f>1-'SOCKEYE%'!G18</f>
        <v>0.5</v>
      </c>
      <c r="O18" s="741">
        <f>'SOCKEYE%'!G18*(1-'SOCKEYE%'!O18)</f>
        <v>0</v>
      </c>
      <c r="P18" s="741">
        <f>'SOCKEYE%'!G18*'SOCKEYE%'!O18*(1-'SOCKEYE%'!U18)</f>
        <v>0</v>
      </c>
      <c r="Q18" s="741">
        <f>'SOCKEYE%'!G18*'SOCKEYE%'!O18*'SOCKEYE%'!U18</f>
        <v>0.5</v>
      </c>
      <c r="R18" s="200" t="str">
        <f t="shared" si="2"/>
        <v/>
      </c>
      <c r="S18" s="195" t="str">
        <f t="shared" si="3"/>
        <v/>
      </c>
      <c r="T18" s="196" t="str">
        <f t="shared" si="4"/>
        <v/>
      </c>
      <c r="U18" s="197" t="str">
        <f t="shared" si="5"/>
        <v/>
      </c>
      <c r="V18" s="198" t="str">
        <f t="shared" si="6"/>
        <v/>
      </c>
      <c r="W18" s="199" t="str">
        <f t="shared" si="7"/>
        <v/>
      </c>
      <c r="X18" s="154" t="str">
        <f t="shared" si="8"/>
        <v/>
      </c>
      <c r="Y18" s="156" t="str">
        <f t="shared" si="9"/>
        <v/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VOL_AREA!F20</f>
        <v>4903350.0695156548</v>
      </c>
      <c r="D19" s="857"/>
      <c r="E19" s="857"/>
      <c r="F19" s="857"/>
      <c r="G19" s="414"/>
      <c r="H19" s="860">
        <v>1.2589254117941183E-100</v>
      </c>
      <c r="I19" s="860">
        <v>68</v>
      </c>
      <c r="J19" s="860">
        <v>0</v>
      </c>
      <c r="K19" s="418" t="str">
        <f t="shared" si="10"/>
        <v>no sigma</v>
      </c>
      <c r="L19" s="206" t="str">
        <f t="shared" si="0"/>
        <v/>
      </c>
      <c r="M19" s="207">
        <f t="shared" si="1"/>
        <v>0</v>
      </c>
      <c r="N19" s="183">
        <f>1-'SOCKEYE%'!G19</f>
        <v>0</v>
      </c>
      <c r="O19" s="741">
        <f>'SOCKEYE%'!G19*(1-'SOCKEYE%'!O19)</f>
        <v>0</v>
      </c>
      <c r="P19" s="741">
        <f>'SOCKEYE%'!G19*'SOCKEYE%'!O19*(1-'SOCKEYE%'!U19)</f>
        <v>0</v>
      </c>
      <c r="Q19" s="741">
        <f>'SOCKEYE%'!G19*'SOCKEYE%'!O19*'SOCKEYE%'!U19</f>
        <v>1</v>
      </c>
      <c r="R19" s="200" t="str">
        <f t="shared" si="2"/>
        <v/>
      </c>
      <c r="S19" s="195" t="str">
        <f t="shared" si="3"/>
        <v/>
      </c>
      <c r="T19" s="196" t="str">
        <f t="shared" si="4"/>
        <v/>
      </c>
      <c r="U19" s="197" t="str">
        <f t="shared" si="5"/>
        <v/>
      </c>
      <c r="V19" s="198" t="str">
        <f t="shared" si="6"/>
        <v/>
      </c>
      <c r="W19" s="199" t="str">
        <f t="shared" si="7"/>
        <v/>
      </c>
      <c r="X19" s="154" t="str">
        <f t="shared" si="8"/>
        <v/>
      </c>
      <c r="Y19" s="156" t="str">
        <f t="shared" si="9"/>
        <v/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VOL_AREA!F21</f>
        <v>4854526.1830186946</v>
      </c>
      <c r="D20" s="857"/>
      <c r="E20" s="857"/>
      <c r="F20" s="857"/>
      <c r="G20" s="414"/>
      <c r="H20" s="860">
        <v>1.2589254117941183E-100</v>
      </c>
      <c r="I20" s="860">
        <v>68</v>
      </c>
      <c r="J20" s="860">
        <v>0</v>
      </c>
      <c r="K20" s="418" t="str">
        <f t="shared" si="10"/>
        <v>no sigma</v>
      </c>
      <c r="L20" s="206" t="str">
        <f t="shared" si="0"/>
        <v/>
      </c>
      <c r="M20" s="207">
        <f t="shared" si="1"/>
        <v>0</v>
      </c>
      <c r="N20" s="183">
        <f>1-'SOCKEYE%'!G20</f>
        <v>0</v>
      </c>
      <c r="O20" s="741">
        <f>'SOCKEYE%'!G20*(1-'SOCKEYE%'!O20)</f>
        <v>0</v>
      </c>
      <c r="P20" s="741">
        <f>'SOCKEYE%'!G20*'SOCKEYE%'!O20*(1-'SOCKEYE%'!U20)</f>
        <v>0</v>
      </c>
      <c r="Q20" s="741">
        <f>'SOCKEYE%'!G20*'SOCKEYE%'!O20*'SOCKEYE%'!U20</f>
        <v>1</v>
      </c>
      <c r="R20" s="200" t="str">
        <f t="shared" si="2"/>
        <v/>
      </c>
      <c r="S20" s="195" t="str">
        <f t="shared" si="3"/>
        <v/>
      </c>
      <c r="T20" s="196" t="str">
        <f t="shared" si="4"/>
        <v/>
      </c>
      <c r="U20" s="197" t="str">
        <f t="shared" si="5"/>
        <v/>
      </c>
      <c r="V20" s="198" t="str">
        <f t="shared" si="6"/>
        <v/>
      </c>
      <c r="W20" s="199" t="str">
        <f t="shared" si="7"/>
        <v/>
      </c>
      <c r="X20" s="154" t="str">
        <f t="shared" si="8"/>
        <v/>
      </c>
      <c r="Y20" s="156" t="str">
        <f t="shared" si="9"/>
        <v/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VOL_AREA!F22</f>
        <v>4807927.8641845202</v>
      </c>
      <c r="D21" s="429"/>
      <c r="E21" s="430"/>
      <c r="F21" s="430"/>
      <c r="G21" s="414"/>
      <c r="H21" s="860">
        <v>1.2589254117941183E-100</v>
      </c>
      <c r="I21" s="860">
        <v>68</v>
      </c>
      <c r="J21" s="860">
        <v>0</v>
      </c>
      <c r="K21" s="418" t="str">
        <f t="shared" si="10"/>
        <v>no sigma</v>
      </c>
      <c r="L21" s="206" t="str">
        <f t="shared" si="0"/>
        <v/>
      </c>
      <c r="M21" s="207">
        <f t="shared" si="1"/>
        <v>0</v>
      </c>
      <c r="N21" s="183">
        <f>1-'SOCKEYE%'!G21</f>
        <v>0</v>
      </c>
      <c r="O21" s="741">
        <f>'SOCKEYE%'!G21*(1-'SOCKEYE%'!O21)</f>
        <v>0</v>
      </c>
      <c r="P21" s="741">
        <f>'SOCKEYE%'!G21*'SOCKEYE%'!O21*(1-'SOCKEYE%'!U21)</f>
        <v>0</v>
      </c>
      <c r="Q21" s="741">
        <f>'SOCKEYE%'!G21*'SOCKEYE%'!O21*'SOCKEYE%'!U21</f>
        <v>1</v>
      </c>
      <c r="R21" s="200" t="str">
        <f t="shared" si="2"/>
        <v/>
      </c>
      <c r="S21" s="195" t="str">
        <f t="shared" si="3"/>
        <v/>
      </c>
      <c r="T21" s="196" t="str">
        <f t="shared" si="4"/>
        <v/>
      </c>
      <c r="U21" s="197" t="str">
        <f t="shared" si="5"/>
        <v/>
      </c>
      <c r="V21" s="198" t="str">
        <f t="shared" si="6"/>
        <v/>
      </c>
      <c r="W21" s="199" t="str">
        <f t="shared" si="7"/>
        <v/>
      </c>
      <c r="X21" s="154" t="str">
        <f t="shared" si="8"/>
        <v/>
      </c>
      <c r="Y21" s="156" t="str">
        <f t="shared" si="9"/>
        <v/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VOL_AREA!F23</f>
        <v>4767663.8533136519</v>
      </c>
      <c r="D22" s="429"/>
      <c r="E22" s="430"/>
      <c r="F22" s="430"/>
      <c r="G22" s="414"/>
      <c r="H22" s="860">
        <v>1.2589254117941183E-100</v>
      </c>
      <c r="I22" s="860">
        <v>65</v>
      </c>
      <c r="J22" s="860">
        <v>0</v>
      </c>
      <c r="K22" s="418" t="str">
        <f t="shared" si="10"/>
        <v>no sigma</v>
      </c>
      <c r="L22" s="206" t="str">
        <f t="shared" si="0"/>
        <v/>
      </c>
      <c r="M22" s="207">
        <f t="shared" si="1"/>
        <v>0</v>
      </c>
      <c r="N22" s="183">
        <f>1-'SOCKEYE%'!G22</f>
        <v>0</v>
      </c>
      <c r="O22" s="741">
        <f>'SOCKEYE%'!G22*(1-'SOCKEYE%'!O22)</f>
        <v>0</v>
      </c>
      <c r="P22" s="741">
        <f>'SOCKEYE%'!G22*'SOCKEYE%'!O22*(1-'SOCKEYE%'!U22)</f>
        <v>0</v>
      </c>
      <c r="Q22" s="741">
        <f>'SOCKEYE%'!G22*'SOCKEYE%'!O22*'SOCKEYE%'!U22</f>
        <v>1</v>
      </c>
      <c r="R22" s="200" t="str">
        <f t="shared" si="2"/>
        <v/>
      </c>
      <c r="S22" s="195" t="str">
        <f t="shared" si="3"/>
        <v/>
      </c>
      <c r="T22" s="196" t="str">
        <f t="shared" si="4"/>
        <v/>
      </c>
      <c r="U22" s="197" t="str">
        <f t="shared" si="5"/>
        <v/>
      </c>
      <c r="V22" s="198" t="str">
        <f t="shared" si="6"/>
        <v/>
      </c>
      <c r="W22" s="199" t="str">
        <f t="shared" si="7"/>
        <v/>
      </c>
      <c r="X22" s="154" t="str">
        <f t="shared" si="8"/>
        <v/>
      </c>
      <c r="Y22" s="156" t="str">
        <f t="shared" si="9"/>
        <v/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VOL_AREA!F24</f>
        <v>4727399.8424427826</v>
      </c>
      <c r="D23" s="429"/>
      <c r="E23" s="430"/>
      <c r="F23" s="430"/>
      <c r="G23" s="414"/>
      <c r="H23" s="860">
        <v>1.2589254117941183E-100</v>
      </c>
      <c r="I23" s="860">
        <v>64</v>
      </c>
      <c r="J23" s="860">
        <v>0</v>
      </c>
      <c r="K23" s="418" t="str">
        <f t="shared" si="10"/>
        <v>no sigma</v>
      </c>
      <c r="L23" s="206" t="str">
        <f t="shared" si="0"/>
        <v/>
      </c>
      <c r="M23" s="207">
        <f t="shared" si="1"/>
        <v>0</v>
      </c>
      <c r="N23" s="183">
        <f>1-'SOCKEYE%'!G23</f>
        <v>0</v>
      </c>
      <c r="O23" s="741">
        <f>'SOCKEYE%'!G23*(1-'SOCKEYE%'!O23)</f>
        <v>0</v>
      </c>
      <c r="P23" s="741">
        <f>'SOCKEYE%'!G23*'SOCKEYE%'!O23*(1-'SOCKEYE%'!U23)</f>
        <v>0</v>
      </c>
      <c r="Q23" s="741">
        <f>'SOCKEYE%'!G23*'SOCKEYE%'!O23*'SOCKEYE%'!U23</f>
        <v>1</v>
      </c>
      <c r="R23" s="200" t="str">
        <f t="shared" si="2"/>
        <v/>
      </c>
      <c r="S23" s="195" t="str">
        <f t="shared" si="3"/>
        <v/>
      </c>
      <c r="T23" s="196" t="str">
        <f t="shared" si="4"/>
        <v/>
      </c>
      <c r="U23" s="197" t="str">
        <f t="shared" si="5"/>
        <v/>
      </c>
      <c r="V23" s="198" t="str">
        <f t="shared" si="6"/>
        <v/>
      </c>
      <c r="W23" s="199" t="str">
        <f t="shared" si="7"/>
        <v/>
      </c>
      <c r="X23" s="154" t="str">
        <f t="shared" si="8"/>
        <v/>
      </c>
      <c r="Y23" s="156" t="str">
        <f t="shared" si="9"/>
        <v/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VOL_AREA!F25</f>
        <v>4687135.8315719143</v>
      </c>
      <c r="D24" s="429"/>
      <c r="E24" s="430"/>
      <c r="F24" s="430"/>
      <c r="G24" s="414"/>
      <c r="H24" s="860">
        <v>1.2589254117941183E-100</v>
      </c>
      <c r="I24" s="860">
        <v>64</v>
      </c>
      <c r="J24" s="860">
        <v>0</v>
      </c>
      <c r="K24" s="418" t="str">
        <f t="shared" si="10"/>
        <v>no sigma</v>
      </c>
      <c r="L24" s="206" t="str">
        <f t="shared" si="0"/>
        <v/>
      </c>
      <c r="M24" s="207">
        <f t="shared" si="1"/>
        <v>0</v>
      </c>
      <c r="N24" s="183">
        <f>1-'SOCKEYE%'!G24</f>
        <v>0</v>
      </c>
      <c r="O24" s="741">
        <f>'SOCKEYE%'!G24*(1-'SOCKEYE%'!O24)</f>
        <v>0</v>
      </c>
      <c r="P24" s="741">
        <f>'SOCKEYE%'!G24*'SOCKEYE%'!O24*(1-'SOCKEYE%'!U24)</f>
        <v>0</v>
      </c>
      <c r="Q24" s="741">
        <f>'SOCKEYE%'!G24*'SOCKEYE%'!O24*'SOCKEYE%'!U24</f>
        <v>1</v>
      </c>
      <c r="R24" s="200" t="str">
        <f t="shared" si="2"/>
        <v/>
      </c>
      <c r="S24" s="195" t="str">
        <f t="shared" si="3"/>
        <v/>
      </c>
      <c r="T24" s="196" t="str">
        <f t="shared" si="4"/>
        <v/>
      </c>
      <c r="U24" s="197" t="str">
        <f t="shared" si="5"/>
        <v/>
      </c>
      <c r="V24" s="198" t="str">
        <f t="shared" si="6"/>
        <v/>
      </c>
      <c r="W24" s="199" t="str">
        <f t="shared" si="7"/>
        <v/>
      </c>
      <c r="X24" s="154" t="str">
        <f t="shared" si="8"/>
        <v/>
      </c>
      <c r="Y24" s="156" t="str">
        <f t="shared" si="9"/>
        <v/>
      </c>
      <c r="Z24" s="109"/>
      <c r="AA24" s="109"/>
      <c r="AB24" s="109"/>
      <c r="AC24" s="109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VOL_AREA!F26</f>
        <v>4646871.820701045</v>
      </c>
      <c r="D25" s="432"/>
      <c r="E25" s="433"/>
      <c r="F25" s="430"/>
      <c r="G25" s="414"/>
      <c r="H25" s="860">
        <v>1.2589254117941183E-100</v>
      </c>
      <c r="I25" s="860">
        <v>64</v>
      </c>
      <c r="J25" s="860">
        <v>0</v>
      </c>
      <c r="K25" s="418" t="str">
        <f t="shared" si="10"/>
        <v>no sigma</v>
      </c>
      <c r="L25" s="206" t="str">
        <f t="shared" si="0"/>
        <v/>
      </c>
      <c r="M25" s="207">
        <f t="shared" si="1"/>
        <v>0</v>
      </c>
      <c r="N25" s="183">
        <f>1-'SOCKEYE%'!G25</f>
        <v>0</v>
      </c>
      <c r="O25" s="741">
        <f>'SOCKEYE%'!G25*(1-'SOCKEYE%'!O25)</f>
        <v>0</v>
      </c>
      <c r="P25" s="741">
        <f>'SOCKEYE%'!G25*'SOCKEYE%'!O25*(1-'SOCKEYE%'!U25)</f>
        <v>0</v>
      </c>
      <c r="Q25" s="741">
        <f>'SOCKEYE%'!G25*'SOCKEYE%'!O25*'SOCKEYE%'!U25</f>
        <v>1</v>
      </c>
      <c r="R25" s="200" t="str">
        <f t="shared" si="2"/>
        <v/>
      </c>
      <c r="S25" s="195" t="str">
        <f t="shared" si="3"/>
        <v/>
      </c>
      <c r="T25" s="196" t="str">
        <f t="shared" si="4"/>
        <v/>
      </c>
      <c r="U25" s="197" t="str">
        <f t="shared" si="5"/>
        <v/>
      </c>
      <c r="V25" s="198" t="str">
        <f t="shared" si="6"/>
        <v/>
      </c>
      <c r="W25" s="199" t="str">
        <f t="shared" si="7"/>
        <v/>
      </c>
      <c r="X25" s="154" t="str">
        <f t="shared" si="8"/>
        <v/>
      </c>
      <c r="Y25" s="156" t="str">
        <f t="shared" si="9"/>
        <v/>
      </c>
      <c r="Z25" s="109"/>
      <c r="AA25" s="109"/>
      <c r="AB25" s="109"/>
      <c r="AC25" s="109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VOL_AREA!F27</f>
        <v>4606607.8098301757</v>
      </c>
      <c r="D26" s="432"/>
      <c r="E26" s="433"/>
      <c r="F26" s="434"/>
      <c r="G26" s="414"/>
      <c r="H26" s="860">
        <v>1.2589254117941183E-100</v>
      </c>
      <c r="I26" s="860">
        <v>64</v>
      </c>
      <c r="J26" s="860">
        <v>0</v>
      </c>
      <c r="K26" s="418" t="str">
        <f t="shared" si="10"/>
        <v>no sigma</v>
      </c>
      <c r="L26" s="206" t="str">
        <f t="shared" si="0"/>
        <v/>
      </c>
      <c r="M26" s="207">
        <f t="shared" si="1"/>
        <v>0</v>
      </c>
      <c r="N26" s="183">
        <f>1-'SOCKEYE%'!G26</f>
        <v>0</v>
      </c>
      <c r="O26" s="741">
        <f>'SOCKEYE%'!G26*(1-'SOCKEYE%'!O26)</f>
        <v>0</v>
      </c>
      <c r="P26" s="741">
        <f>'SOCKEYE%'!G26*'SOCKEYE%'!O26*(1-'SOCKEYE%'!U26)</f>
        <v>0</v>
      </c>
      <c r="Q26" s="741">
        <f>'SOCKEYE%'!G26*'SOCKEYE%'!O26*'SOCKEYE%'!U26</f>
        <v>1</v>
      </c>
      <c r="R26" s="200" t="str">
        <f t="shared" si="2"/>
        <v/>
      </c>
      <c r="S26" s="195" t="str">
        <f t="shared" si="3"/>
        <v/>
      </c>
      <c r="T26" s="196" t="str">
        <f t="shared" si="4"/>
        <v/>
      </c>
      <c r="U26" s="197" t="str">
        <f t="shared" si="5"/>
        <v/>
      </c>
      <c r="V26" s="198" t="str">
        <f t="shared" si="6"/>
        <v/>
      </c>
      <c r="W26" s="199" t="str">
        <f t="shared" si="7"/>
        <v/>
      </c>
      <c r="X26" s="154" t="str">
        <f t="shared" si="8"/>
        <v/>
      </c>
      <c r="Y26" s="156" t="str">
        <f t="shared" si="9"/>
        <v/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VOL_AREA!F28</f>
        <v>4566343.7989593074</v>
      </c>
      <c r="D27" s="432"/>
      <c r="E27" s="433"/>
      <c r="F27" s="434"/>
      <c r="G27" s="414"/>
      <c r="H27" s="860">
        <v>1.2589254117941183E-100</v>
      </c>
      <c r="I27" s="860">
        <v>62</v>
      </c>
      <c r="J27" s="860">
        <v>0</v>
      </c>
      <c r="K27" s="697" t="str">
        <f t="shared" si="10"/>
        <v>no sigma</v>
      </c>
      <c r="L27" s="206" t="str">
        <f t="shared" si="0"/>
        <v/>
      </c>
      <c r="M27" s="207">
        <f t="shared" si="1"/>
        <v>0</v>
      </c>
      <c r="N27" s="183">
        <f>1-'SOCKEYE%'!G27</f>
        <v>0</v>
      </c>
      <c r="O27" s="741">
        <f>'SOCKEYE%'!G27*(1-'SOCKEYE%'!O27)</f>
        <v>0</v>
      </c>
      <c r="P27" s="741">
        <f>'SOCKEYE%'!G27*'SOCKEYE%'!O27*(1-'SOCKEYE%'!U27)</f>
        <v>0</v>
      </c>
      <c r="Q27" s="741">
        <f>'SOCKEYE%'!G27*'SOCKEYE%'!O27*'SOCKEYE%'!U27</f>
        <v>1</v>
      </c>
      <c r="R27" s="200" t="str">
        <f t="shared" si="2"/>
        <v/>
      </c>
      <c r="S27" s="195" t="str">
        <f t="shared" si="3"/>
        <v/>
      </c>
      <c r="T27" s="196" t="str">
        <f t="shared" si="4"/>
        <v/>
      </c>
      <c r="U27" s="197" t="str">
        <f t="shared" si="5"/>
        <v/>
      </c>
      <c r="V27" s="198" t="str">
        <f t="shared" si="6"/>
        <v/>
      </c>
      <c r="W27" s="199" t="str">
        <f t="shared" si="7"/>
        <v/>
      </c>
      <c r="X27" s="154" t="str">
        <f t="shared" si="8"/>
        <v/>
      </c>
      <c r="Y27" s="156" t="str">
        <f t="shared" si="9"/>
        <v/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VOL_AREA!F29</f>
        <v>4524238.4249214809</v>
      </c>
      <c r="D28" s="858"/>
      <c r="E28" s="858"/>
      <c r="F28" s="858"/>
      <c r="G28" s="414"/>
      <c r="H28" s="860">
        <v>1.2589254117941183E-100</v>
      </c>
      <c r="I28" s="860">
        <v>62</v>
      </c>
      <c r="J28" s="860">
        <v>0</v>
      </c>
      <c r="K28" s="694" t="str">
        <f t="shared" si="10"/>
        <v>no sigma</v>
      </c>
      <c r="L28" s="206" t="str">
        <f t="shared" si="0"/>
        <v/>
      </c>
      <c r="M28" s="207">
        <f t="shared" si="1"/>
        <v>0</v>
      </c>
      <c r="N28" s="183">
        <f>1-'SOCKEYE%'!G28</f>
        <v>0</v>
      </c>
      <c r="O28" s="741">
        <f>'SOCKEYE%'!G28*(1-'SOCKEYE%'!O28)</f>
        <v>0</v>
      </c>
      <c r="P28" s="741">
        <f>'SOCKEYE%'!G28*'SOCKEYE%'!O28*(1-'SOCKEYE%'!U28)</f>
        <v>0</v>
      </c>
      <c r="Q28" s="741">
        <f>'SOCKEYE%'!G28*'SOCKEYE%'!O28*'SOCKEYE%'!U28</f>
        <v>1</v>
      </c>
      <c r="R28" s="200" t="str">
        <f t="shared" si="2"/>
        <v/>
      </c>
      <c r="S28" s="195" t="str">
        <f t="shared" si="3"/>
        <v/>
      </c>
      <c r="T28" s="196" t="str">
        <f t="shared" si="4"/>
        <v/>
      </c>
      <c r="U28" s="197" t="str">
        <f t="shared" si="5"/>
        <v/>
      </c>
      <c r="V28" s="198" t="str">
        <f t="shared" si="6"/>
        <v/>
      </c>
      <c r="W28" s="199" t="str">
        <f t="shared" si="7"/>
        <v/>
      </c>
      <c r="X28" s="154" t="str">
        <f t="shared" si="8"/>
        <v/>
      </c>
      <c r="Y28" s="156" t="str">
        <f t="shared" si="9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VOL_AREA!F30</f>
        <v>4489089.3117366042</v>
      </c>
      <c r="D29" s="432"/>
      <c r="E29" s="433"/>
      <c r="F29" s="434"/>
      <c r="G29" s="414"/>
      <c r="H29" s="860">
        <v>1.2589254117941183E-100</v>
      </c>
      <c r="I29" s="860">
        <v>62</v>
      </c>
      <c r="J29" s="860">
        <v>0</v>
      </c>
      <c r="K29" s="418" t="str">
        <f t="shared" si="10"/>
        <v>no sigma</v>
      </c>
      <c r="L29" s="206" t="str">
        <f t="shared" si="0"/>
        <v/>
      </c>
      <c r="M29" s="207">
        <f t="shared" si="1"/>
        <v>0</v>
      </c>
      <c r="N29" s="183">
        <f>1-'SOCKEYE%'!G29</f>
        <v>0</v>
      </c>
      <c r="O29" s="741">
        <f>'SOCKEYE%'!G29*(1-'SOCKEYE%'!O29)</f>
        <v>0</v>
      </c>
      <c r="P29" s="741">
        <f>'SOCKEYE%'!G29*'SOCKEYE%'!O29*(1-'SOCKEYE%'!U29)</f>
        <v>0</v>
      </c>
      <c r="Q29" s="741">
        <f>'SOCKEYE%'!G29*'SOCKEYE%'!O29*'SOCKEYE%'!U29</f>
        <v>1</v>
      </c>
      <c r="R29" s="200" t="str">
        <f t="shared" si="2"/>
        <v/>
      </c>
      <c r="S29" s="195" t="str">
        <f t="shared" si="3"/>
        <v/>
      </c>
      <c r="T29" s="196" t="str">
        <f t="shared" si="4"/>
        <v/>
      </c>
      <c r="U29" s="197" t="str">
        <f t="shared" si="5"/>
        <v/>
      </c>
      <c r="V29" s="198" t="str">
        <f t="shared" si="6"/>
        <v/>
      </c>
      <c r="W29" s="199" t="str">
        <f t="shared" si="7"/>
        <v/>
      </c>
      <c r="X29" s="154" t="str">
        <f t="shared" si="8"/>
        <v/>
      </c>
      <c r="Y29" s="156" t="str">
        <f t="shared" si="9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VOL_AREA!F31</f>
        <v>4453940.1985517256</v>
      </c>
      <c r="D30" s="432"/>
      <c r="E30" s="433"/>
      <c r="F30" s="434"/>
      <c r="G30" s="414"/>
      <c r="H30" s="860">
        <v>1.2589254117941183E-100</v>
      </c>
      <c r="I30" s="860">
        <v>62</v>
      </c>
      <c r="J30" s="860">
        <v>0</v>
      </c>
      <c r="K30" s="485" t="str">
        <f t="shared" si="10"/>
        <v>no sigma</v>
      </c>
      <c r="L30" s="206" t="str">
        <f t="shared" si="0"/>
        <v/>
      </c>
      <c r="M30" s="207">
        <f t="shared" si="1"/>
        <v>0</v>
      </c>
      <c r="N30" s="183">
        <f>1-'SOCKEYE%'!G30</f>
        <v>0</v>
      </c>
      <c r="O30" s="741">
        <f>'SOCKEYE%'!G30*(1-'SOCKEYE%'!O30)</f>
        <v>0</v>
      </c>
      <c r="P30" s="741">
        <f>'SOCKEYE%'!G30*'SOCKEYE%'!O30*(1-'SOCKEYE%'!U30)</f>
        <v>0</v>
      </c>
      <c r="Q30" s="741">
        <f>'SOCKEYE%'!G30*'SOCKEYE%'!O30*'SOCKEYE%'!U30</f>
        <v>1</v>
      </c>
      <c r="R30" s="200" t="str">
        <f t="shared" si="2"/>
        <v/>
      </c>
      <c r="S30" s="195" t="str">
        <f t="shared" si="3"/>
        <v/>
      </c>
      <c r="T30" s="196" t="str">
        <f t="shared" si="4"/>
        <v/>
      </c>
      <c r="U30" s="197" t="str">
        <f t="shared" si="5"/>
        <v/>
      </c>
      <c r="V30" s="198" t="str">
        <f t="shared" si="6"/>
        <v/>
      </c>
      <c r="W30" s="199" t="str">
        <f t="shared" si="7"/>
        <v/>
      </c>
      <c r="X30" s="154" t="str">
        <f t="shared" si="8"/>
        <v/>
      </c>
      <c r="Y30" s="156" t="str">
        <f t="shared" si="9"/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VOL_AREA!F32</f>
        <v>4418791.0853668489</v>
      </c>
      <c r="D31" s="432"/>
      <c r="E31" s="433"/>
      <c r="F31" s="434"/>
      <c r="G31" s="414"/>
      <c r="H31" s="860">
        <v>1.2589254117941183E-100</v>
      </c>
      <c r="I31" s="860">
        <v>62</v>
      </c>
      <c r="J31" s="860">
        <v>0</v>
      </c>
      <c r="K31" s="418" t="str">
        <f t="shared" si="10"/>
        <v>no sigma</v>
      </c>
      <c r="L31" s="206" t="str">
        <f t="shared" si="0"/>
        <v/>
      </c>
      <c r="M31" s="207">
        <f t="shared" si="1"/>
        <v>0</v>
      </c>
      <c r="N31" s="183">
        <f>1-'SOCKEYE%'!G31</f>
        <v>0</v>
      </c>
      <c r="O31" s="741">
        <f>'SOCKEYE%'!G31*(1-'SOCKEYE%'!O31)</f>
        <v>0</v>
      </c>
      <c r="P31" s="741">
        <f>'SOCKEYE%'!G31*'SOCKEYE%'!O31*(1-'SOCKEYE%'!U31)</f>
        <v>0</v>
      </c>
      <c r="Q31" s="741">
        <f>'SOCKEYE%'!G31*'SOCKEYE%'!O31*'SOCKEYE%'!U31</f>
        <v>1</v>
      </c>
      <c r="R31" s="200" t="str">
        <f t="shared" si="2"/>
        <v/>
      </c>
      <c r="S31" s="195" t="str">
        <f t="shared" si="3"/>
        <v/>
      </c>
      <c r="T31" s="196" t="str">
        <f t="shared" si="4"/>
        <v/>
      </c>
      <c r="U31" s="197" t="str">
        <f t="shared" si="5"/>
        <v/>
      </c>
      <c r="V31" s="198" t="str">
        <f t="shared" si="6"/>
        <v/>
      </c>
      <c r="W31" s="199" t="str">
        <f t="shared" si="7"/>
        <v/>
      </c>
      <c r="X31" s="154" t="str">
        <f t="shared" si="8"/>
        <v/>
      </c>
      <c r="Y31" s="156" t="str">
        <f t="shared" si="9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1"/>
        <v>27</v>
      </c>
      <c r="C32" s="696">
        <f>VOL_AREA!F33</f>
        <v>4383641.9721819703</v>
      </c>
      <c r="D32" s="432"/>
      <c r="E32" s="433"/>
      <c r="F32" s="434"/>
      <c r="G32" s="414"/>
      <c r="H32" s="860">
        <v>1.2589254117941163E-100</v>
      </c>
      <c r="I32" s="860">
        <v>15</v>
      </c>
      <c r="J32" s="860">
        <v>0</v>
      </c>
      <c r="K32" s="418" t="str">
        <f t="shared" si="10"/>
        <v>no sigma</v>
      </c>
      <c r="L32" s="206" t="str">
        <f t="shared" si="0"/>
        <v/>
      </c>
      <c r="M32" s="207">
        <f t="shared" si="1"/>
        <v>0</v>
      </c>
      <c r="N32" s="183">
        <f>1-'SOCKEYE%'!G32</f>
        <v>0</v>
      </c>
      <c r="O32" s="741">
        <f>'SOCKEYE%'!G32*(1-'SOCKEYE%'!O32)</f>
        <v>0</v>
      </c>
      <c r="P32" s="741">
        <f>'SOCKEYE%'!G32*'SOCKEYE%'!O32*(1-'SOCKEYE%'!U32)</f>
        <v>0</v>
      </c>
      <c r="Q32" s="741">
        <f>'SOCKEYE%'!G32*'SOCKEYE%'!O32*'SOCKEYE%'!U32</f>
        <v>1</v>
      </c>
      <c r="R32" s="200" t="str">
        <f t="shared" si="2"/>
        <v/>
      </c>
      <c r="S32" s="195" t="str">
        <f t="shared" si="3"/>
        <v/>
      </c>
      <c r="T32" s="196" t="str">
        <f t="shared" si="4"/>
        <v/>
      </c>
      <c r="U32" s="197" t="str">
        <f t="shared" si="5"/>
        <v/>
      </c>
      <c r="V32" s="198" t="str">
        <f t="shared" si="6"/>
        <v/>
      </c>
      <c r="W32" s="199" t="str">
        <f t="shared" si="7"/>
        <v/>
      </c>
      <c r="X32" s="154" t="str">
        <f t="shared" si="8"/>
        <v/>
      </c>
      <c r="Y32" s="156" t="str">
        <f t="shared" si="9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1"/>
        <v>28</v>
      </c>
      <c r="C33" s="696">
        <f>VOL_AREA!F34</f>
        <v>4348492.8589970917</v>
      </c>
      <c r="D33" s="432"/>
      <c r="E33" s="433"/>
      <c r="F33" s="434"/>
      <c r="G33" s="414"/>
      <c r="H33" s="860">
        <v>1.2589254117941163E-100</v>
      </c>
      <c r="I33" s="860">
        <v>15</v>
      </c>
      <c r="J33" s="860">
        <v>0</v>
      </c>
      <c r="K33" s="418" t="str">
        <f t="shared" si="10"/>
        <v>no sigma</v>
      </c>
      <c r="L33" s="206" t="str">
        <f t="shared" si="0"/>
        <v/>
      </c>
      <c r="M33" s="207">
        <f t="shared" si="1"/>
        <v>0</v>
      </c>
      <c r="N33" s="183">
        <f>1-'SOCKEYE%'!G33</f>
        <v>0</v>
      </c>
      <c r="O33" s="741">
        <f>'SOCKEYE%'!G33*(1-'SOCKEYE%'!O33)</f>
        <v>0</v>
      </c>
      <c r="P33" s="741">
        <f>'SOCKEYE%'!G33*'SOCKEYE%'!O33*(1-'SOCKEYE%'!U33)</f>
        <v>0</v>
      </c>
      <c r="Q33" s="741">
        <f>'SOCKEYE%'!G33*'SOCKEYE%'!O33*'SOCKEYE%'!U33</f>
        <v>1</v>
      </c>
      <c r="R33" s="200" t="str">
        <f t="shared" si="2"/>
        <v/>
      </c>
      <c r="S33" s="195" t="str">
        <f t="shared" si="3"/>
        <v/>
      </c>
      <c r="T33" s="196" t="str">
        <f t="shared" si="4"/>
        <v/>
      </c>
      <c r="U33" s="197" t="str">
        <f t="shared" si="5"/>
        <v/>
      </c>
      <c r="V33" s="198" t="str">
        <f t="shared" si="6"/>
        <v/>
      </c>
      <c r="W33" s="199" t="str">
        <f t="shared" si="7"/>
        <v/>
      </c>
      <c r="X33" s="154" t="str">
        <f t="shared" si="8"/>
        <v/>
      </c>
      <c r="Y33" s="156" t="str">
        <f t="shared" si="9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1"/>
        <v>29</v>
      </c>
      <c r="C34" s="696">
        <f>VOL_AREA!F35</f>
        <v>4313343.745812214</v>
      </c>
      <c r="D34" s="432"/>
      <c r="E34" s="433"/>
      <c r="F34" s="434"/>
      <c r="G34" s="414"/>
      <c r="H34" s="860">
        <v>1.2589254117941163E-100</v>
      </c>
      <c r="I34" s="860">
        <v>15</v>
      </c>
      <c r="J34" s="860">
        <v>0</v>
      </c>
      <c r="K34" s="418" t="str">
        <f t="shared" si="10"/>
        <v>no sigma</v>
      </c>
      <c r="L34" s="206" t="str">
        <f t="shared" si="0"/>
        <v/>
      </c>
      <c r="M34" s="207">
        <f t="shared" si="1"/>
        <v>0</v>
      </c>
      <c r="N34" s="183">
        <f>1-'SOCKEYE%'!G34</f>
        <v>0</v>
      </c>
      <c r="O34" s="741">
        <f>'SOCKEYE%'!G34*(1-'SOCKEYE%'!O34)</f>
        <v>0</v>
      </c>
      <c r="P34" s="741">
        <f>'SOCKEYE%'!G34*'SOCKEYE%'!O34*(1-'SOCKEYE%'!U34)</f>
        <v>0</v>
      </c>
      <c r="Q34" s="741">
        <f>'SOCKEYE%'!G34*'SOCKEYE%'!O34*'SOCKEYE%'!U34</f>
        <v>1</v>
      </c>
      <c r="R34" s="200" t="str">
        <f t="shared" si="2"/>
        <v/>
      </c>
      <c r="S34" s="195" t="str">
        <f t="shared" si="3"/>
        <v/>
      </c>
      <c r="T34" s="196" t="str">
        <f t="shared" si="4"/>
        <v/>
      </c>
      <c r="U34" s="197" t="str">
        <f t="shared" si="5"/>
        <v/>
      </c>
      <c r="V34" s="198" t="str">
        <f t="shared" si="6"/>
        <v/>
      </c>
      <c r="W34" s="199" t="str">
        <f t="shared" si="7"/>
        <v/>
      </c>
      <c r="X34" s="154" t="str">
        <f t="shared" si="8"/>
        <v/>
      </c>
      <c r="Y34" s="156" t="str">
        <f t="shared" si="9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1"/>
        <v>30</v>
      </c>
      <c r="C35" s="696">
        <f>VOL_AREA!F36</f>
        <v>4278194.6326273363</v>
      </c>
      <c r="D35" s="432"/>
      <c r="E35" s="433"/>
      <c r="F35" s="434"/>
      <c r="G35" s="414"/>
      <c r="H35" s="860">
        <v>1.2589254117941163E-100</v>
      </c>
      <c r="I35" s="860">
        <v>15</v>
      </c>
      <c r="J35" s="860">
        <v>0</v>
      </c>
      <c r="K35" s="418" t="str">
        <f t="shared" si="10"/>
        <v>no sigma</v>
      </c>
      <c r="L35" s="206" t="str">
        <f t="shared" si="0"/>
        <v/>
      </c>
      <c r="M35" s="207">
        <f t="shared" si="1"/>
        <v>0</v>
      </c>
      <c r="N35" s="183">
        <f>1-'SOCKEYE%'!G35</f>
        <v>0</v>
      </c>
      <c r="O35" s="741">
        <f>'SOCKEYE%'!G35*(1-'SOCKEYE%'!O35)</f>
        <v>0</v>
      </c>
      <c r="P35" s="741">
        <f>'SOCKEYE%'!G35*'SOCKEYE%'!O35*(1-'SOCKEYE%'!U35)</f>
        <v>0</v>
      </c>
      <c r="Q35" s="741">
        <f>'SOCKEYE%'!G35*'SOCKEYE%'!O35*'SOCKEYE%'!U35</f>
        <v>1</v>
      </c>
      <c r="R35" s="200" t="str">
        <f t="shared" si="2"/>
        <v/>
      </c>
      <c r="S35" s="195" t="str">
        <f t="shared" si="3"/>
        <v/>
      </c>
      <c r="T35" s="196" t="str">
        <f t="shared" si="4"/>
        <v/>
      </c>
      <c r="U35" s="197" t="str">
        <f t="shared" si="5"/>
        <v/>
      </c>
      <c r="V35" s="198" t="str">
        <f t="shared" si="6"/>
        <v/>
      </c>
      <c r="W35" s="199" t="str">
        <f t="shared" si="7"/>
        <v/>
      </c>
      <c r="X35" s="154" t="str">
        <f t="shared" si="8"/>
        <v/>
      </c>
      <c r="Y35" s="156" t="str">
        <f t="shared" si="9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1"/>
        <v>31</v>
      </c>
      <c r="C36" s="696">
        <f>VOL_AREA!F37</f>
        <v>4243031.1764503215</v>
      </c>
      <c r="D36" s="859"/>
      <c r="E36" s="859"/>
      <c r="F36" s="859"/>
      <c r="G36" s="414"/>
      <c r="H36" s="860">
        <v>1.2589254117941163E-100</v>
      </c>
      <c r="I36" s="860">
        <v>15</v>
      </c>
      <c r="J36" s="860">
        <v>0</v>
      </c>
      <c r="K36" s="418" t="str">
        <f t="shared" si="10"/>
        <v>no sigma</v>
      </c>
      <c r="L36" s="206" t="str">
        <f t="shared" si="0"/>
        <v/>
      </c>
      <c r="M36" s="207">
        <f t="shared" si="1"/>
        <v>0</v>
      </c>
      <c r="N36" s="183">
        <f>1-'SOCKEYE%'!G36</f>
        <v>0</v>
      </c>
      <c r="O36" s="741">
        <f>'SOCKEYE%'!G36*(1-'SOCKEYE%'!O36)</f>
        <v>0</v>
      </c>
      <c r="P36" s="741">
        <f>'SOCKEYE%'!G36*'SOCKEYE%'!O36*(1-'SOCKEYE%'!U36)</f>
        <v>0</v>
      </c>
      <c r="Q36" s="741">
        <f>'SOCKEYE%'!G36*'SOCKEYE%'!O36*'SOCKEYE%'!U36</f>
        <v>1</v>
      </c>
      <c r="R36" s="200" t="str">
        <f t="shared" si="2"/>
        <v/>
      </c>
      <c r="S36" s="195" t="str">
        <f t="shared" si="3"/>
        <v/>
      </c>
      <c r="T36" s="196" t="str">
        <f t="shared" si="4"/>
        <v/>
      </c>
      <c r="U36" s="197" t="str">
        <f t="shared" si="5"/>
        <v/>
      </c>
      <c r="V36" s="198" t="str">
        <f t="shared" si="6"/>
        <v/>
      </c>
      <c r="W36" s="199" t="str">
        <f t="shared" si="7"/>
        <v/>
      </c>
      <c r="X36" s="154" t="str">
        <f t="shared" si="8"/>
        <v/>
      </c>
      <c r="Y36" s="156" t="str">
        <f t="shared" si="9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1"/>
        <v>32</v>
      </c>
      <c r="C37" s="696">
        <f>VOL_AREA!F38</f>
        <v>4207164.9136585668</v>
      </c>
      <c r="D37" s="432"/>
      <c r="E37" s="433"/>
      <c r="F37" s="434"/>
      <c r="G37" s="414"/>
      <c r="H37" s="860">
        <v>1.2589254117941163E-100</v>
      </c>
      <c r="I37" s="860">
        <v>15</v>
      </c>
      <c r="J37" s="860">
        <v>0</v>
      </c>
      <c r="K37" s="418" t="str">
        <f t="shared" si="10"/>
        <v>no sigma</v>
      </c>
      <c r="L37" s="206" t="str">
        <f t="shared" si="0"/>
        <v/>
      </c>
      <c r="M37" s="207">
        <f t="shared" si="1"/>
        <v>0</v>
      </c>
      <c r="N37" s="183">
        <f>1-'SOCKEYE%'!G37</f>
        <v>0</v>
      </c>
      <c r="O37" s="741">
        <f>'SOCKEYE%'!G37*(1-'SOCKEYE%'!O37)</f>
        <v>0</v>
      </c>
      <c r="P37" s="741">
        <f>'SOCKEYE%'!G37*'SOCKEYE%'!O37*(1-'SOCKEYE%'!U37)</f>
        <v>0</v>
      </c>
      <c r="Q37" s="741">
        <f>'SOCKEYE%'!G37*'SOCKEYE%'!O37*'SOCKEYE%'!U37</f>
        <v>1</v>
      </c>
      <c r="R37" s="200" t="str">
        <f t="shared" si="2"/>
        <v/>
      </c>
      <c r="S37" s="195" t="str">
        <f t="shared" si="3"/>
        <v/>
      </c>
      <c r="T37" s="196" t="str">
        <f t="shared" si="4"/>
        <v/>
      </c>
      <c r="U37" s="197" t="str">
        <f t="shared" si="5"/>
        <v/>
      </c>
      <c r="V37" s="198" t="str">
        <f t="shared" si="6"/>
        <v/>
      </c>
      <c r="W37" s="199" t="str">
        <f t="shared" si="7"/>
        <v/>
      </c>
      <c r="X37" s="154" t="str">
        <f t="shared" si="8"/>
        <v/>
      </c>
      <c r="Y37" s="156" t="str">
        <f t="shared" si="9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1"/>
        <v>33</v>
      </c>
      <c r="C38" s="696">
        <f>VOL_AREA!F39</f>
        <v>4171298.650866813</v>
      </c>
      <c r="D38" s="432"/>
      <c r="E38" s="433"/>
      <c r="F38" s="434"/>
      <c r="G38" s="414"/>
      <c r="H38" s="860">
        <v>1.2589254117941163E-100</v>
      </c>
      <c r="I38" s="860">
        <v>15</v>
      </c>
      <c r="J38" s="860">
        <v>0</v>
      </c>
      <c r="K38" s="418"/>
      <c r="L38" s="206" t="str">
        <f t="shared" si="0"/>
        <v/>
      </c>
      <c r="M38" s="207">
        <f t="shared" si="1"/>
        <v>0</v>
      </c>
      <c r="N38" s="183">
        <f>1-'SOCKEYE%'!G38</f>
        <v>0</v>
      </c>
      <c r="O38" s="741">
        <f>'SOCKEYE%'!G38*(1-'SOCKEYE%'!O38)</f>
        <v>0</v>
      </c>
      <c r="P38" s="741">
        <f>'SOCKEYE%'!G38*'SOCKEYE%'!O38*(1-'SOCKEYE%'!U38)</f>
        <v>0</v>
      </c>
      <c r="Q38" s="741">
        <f>'SOCKEYE%'!G38*'SOCKEYE%'!O38*'SOCKEYE%'!U38</f>
        <v>1</v>
      </c>
      <c r="R38" s="200" t="str">
        <f t="shared" si="2"/>
        <v/>
      </c>
      <c r="S38" s="195" t="str">
        <f t="shared" si="3"/>
        <v/>
      </c>
      <c r="T38" s="196" t="str">
        <f t="shared" si="4"/>
        <v/>
      </c>
      <c r="U38" s="197" t="str">
        <f t="shared" si="5"/>
        <v/>
      </c>
      <c r="V38" s="198" t="str">
        <f t="shared" si="6"/>
        <v/>
      </c>
      <c r="W38" s="199" t="str">
        <f t="shared" si="7"/>
        <v/>
      </c>
      <c r="X38" s="154" t="str">
        <f t="shared" si="8"/>
        <v/>
      </c>
      <c r="Y38" s="156" t="str">
        <f t="shared" si="9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1"/>
        <v>34</v>
      </c>
      <c r="C39" s="696">
        <f>VOL_AREA!F40</f>
        <v>4135432.3880750593</v>
      </c>
      <c r="D39" s="432"/>
      <c r="E39" s="433"/>
      <c r="F39" s="434"/>
      <c r="G39" s="414"/>
      <c r="H39" s="860">
        <v>1.2589254117941163E-100</v>
      </c>
      <c r="I39" s="860">
        <v>15</v>
      </c>
      <c r="J39" s="860">
        <v>0</v>
      </c>
      <c r="K39" s="418"/>
      <c r="L39" s="206" t="str">
        <f t="shared" si="0"/>
        <v/>
      </c>
      <c r="M39" s="207">
        <f t="shared" si="1"/>
        <v>0</v>
      </c>
      <c r="N39" s="183">
        <f>1-'SOCKEYE%'!G39</f>
        <v>0</v>
      </c>
      <c r="O39" s="741">
        <f>'SOCKEYE%'!G39*(1-'SOCKEYE%'!O39)</f>
        <v>0</v>
      </c>
      <c r="P39" s="741">
        <f>'SOCKEYE%'!G39*'SOCKEYE%'!O39*(1-'SOCKEYE%'!U39)</f>
        <v>0</v>
      </c>
      <c r="Q39" s="741">
        <f>'SOCKEYE%'!G39*'SOCKEYE%'!O39*'SOCKEYE%'!U39</f>
        <v>1</v>
      </c>
      <c r="R39" s="200" t="str">
        <f t="shared" si="2"/>
        <v/>
      </c>
      <c r="S39" s="195" t="str">
        <f t="shared" si="3"/>
        <v/>
      </c>
      <c r="T39" s="196" t="str">
        <f t="shared" si="4"/>
        <v/>
      </c>
      <c r="U39" s="197" t="str">
        <f t="shared" si="5"/>
        <v/>
      </c>
      <c r="V39" s="198" t="str">
        <f t="shared" si="6"/>
        <v/>
      </c>
      <c r="W39" s="199" t="str">
        <f t="shared" si="7"/>
        <v/>
      </c>
      <c r="X39" s="154" t="str">
        <f t="shared" si="8"/>
        <v/>
      </c>
      <c r="Y39" s="156" t="str">
        <f t="shared" si="9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1"/>
        <v>35</v>
      </c>
      <c r="C40" s="696">
        <f>VOL_AREA!F41</f>
        <v>4099566.1252833046</v>
      </c>
      <c r="D40" s="432"/>
      <c r="E40" s="433"/>
      <c r="F40" s="434"/>
      <c r="G40" s="414"/>
      <c r="H40" s="860">
        <v>1.2589254117941163E-100</v>
      </c>
      <c r="I40" s="860">
        <v>15</v>
      </c>
      <c r="J40" s="860">
        <v>0</v>
      </c>
      <c r="K40" s="418"/>
      <c r="L40" s="206" t="str">
        <f t="shared" si="0"/>
        <v/>
      </c>
      <c r="M40" s="207">
        <f t="shared" si="1"/>
        <v>0</v>
      </c>
      <c r="N40" s="183">
        <f>1-'SOCKEYE%'!G40</f>
        <v>0</v>
      </c>
      <c r="O40" s="741">
        <f>'SOCKEYE%'!G40*(1-'SOCKEYE%'!O40)</f>
        <v>0</v>
      </c>
      <c r="P40" s="741">
        <f>'SOCKEYE%'!G40*'SOCKEYE%'!O40*(1-'SOCKEYE%'!U40)</f>
        <v>0</v>
      </c>
      <c r="Q40" s="741">
        <f>'SOCKEYE%'!G40*'SOCKEYE%'!O40*'SOCKEYE%'!U40</f>
        <v>1</v>
      </c>
      <c r="R40" s="200" t="str">
        <f t="shared" si="2"/>
        <v/>
      </c>
      <c r="S40" s="195" t="str">
        <f t="shared" si="3"/>
        <v/>
      </c>
      <c r="T40" s="196" t="str">
        <f t="shared" si="4"/>
        <v/>
      </c>
      <c r="U40" s="197" t="str">
        <f t="shared" si="5"/>
        <v/>
      </c>
      <c r="V40" s="198" t="str">
        <f t="shared" si="6"/>
        <v/>
      </c>
      <c r="W40" s="199" t="str">
        <f t="shared" si="7"/>
        <v/>
      </c>
      <c r="X40" s="154" t="str">
        <f t="shared" si="8"/>
        <v/>
      </c>
      <c r="Y40" s="156" t="str">
        <f t="shared" si="9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1"/>
        <v>36</v>
      </c>
      <c r="C41" s="696">
        <f>VOL_AREA!F42</f>
        <v>4063699.8624915513</v>
      </c>
      <c r="D41" s="432"/>
      <c r="E41" s="433"/>
      <c r="F41" s="434"/>
      <c r="G41" s="414"/>
      <c r="H41" s="860">
        <v>1.2589254117941163E-100</v>
      </c>
      <c r="I41" s="860">
        <v>15</v>
      </c>
      <c r="J41" s="860">
        <v>0</v>
      </c>
      <c r="K41" s="418"/>
      <c r="L41" s="206" t="str">
        <f t="shared" si="0"/>
        <v/>
      </c>
      <c r="M41" s="207">
        <f t="shared" si="1"/>
        <v>0</v>
      </c>
      <c r="N41" s="183">
        <f>1-'SOCKEYE%'!G41</f>
        <v>0</v>
      </c>
      <c r="O41" s="741">
        <f>'SOCKEYE%'!G41*(1-'SOCKEYE%'!O41)</f>
        <v>0</v>
      </c>
      <c r="P41" s="741">
        <f>'SOCKEYE%'!G41*'SOCKEYE%'!O41*(1-'SOCKEYE%'!U41)</f>
        <v>0</v>
      </c>
      <c r="Q41" s="741">
        <f>'SOCKEYE%'!G41*'SOCKEYE%'!O41*'SOCKEYE%'!U41</f>
        <v>1</v>
      </c>
      <c r="R41" s="200" t="str">
        <f t="shared" si="2"/>
        <v/>
      </c>
      <c r="S41" s="195" t="str">
        <f t="shared" si="3"/>
        <v/>
      </c>
      <c r="T41" s="196" t="str">
        <f t="shared" si="4"/>
        <v/>
      </c>
      <c r="U41" s="197" t="str">
        <f t="shared" si="5"/>
        <v/>
      </c>
      <c r="V41" s="198" t="str">
        <f t="shared" si="6"/>
        <v/>
      </c>
      <c r="W41" s="199" t="str">
        <f t="shared" si="7"/>
        <v/>
      </c>
      <c r="X41" s="154" t="str">
        <f t="shared" si="8"/>
        <v/>
      </c>
      <c r="Y41" s="156" t="str">
        <f t="shared" si="9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3.8" thickBot="1">
      <c r="A42" s="724" t="s">
        <v>173</v>
      </c>
      <c r="B42" s="729">
        <f t="shared" si="11"/>
        <v>37</v>
      </c>
      <c r="C42" s="696">
        <f>VOL_AREA!F43</f>
        <v>4027833.5996997971</v>
      </c>
      <c r="D42" s="432"/>
      <c r="E42" s="433"/>
      <c r="F42" s="434"/>
      <c r="G42" s="414"/>
      <c r="H42" s="434"/>
      <c r="I42" s="433"/>
      <c r="J42" s="435"/>
      <c r="K42" s="418"/>
      <c r="L42" s="206" t="str">
        <f t="shared" si="0"/>
        <v/>
      </c>
      <c r="M42" s="207">
        <f t="shared" si="1"/>
        <v>0</v>
      </c>
      <c r="N42" s="183">
        <f>1-'SOCKEYE%'!G42</f>
        <v>0</v>
      </c>
      <c r="O42" s="741">
        <f>'SOCKEYE%'!G42*(1-'SOCKEYE%'!O42)</f>
        <v>0</v>
      </c>
      <c r="P42" s="741">
        <f>'SOCKEYE%'!G42*'SOCKEYE%'!O42*(1-'SOCKEYE%'!U42)</f>
        <v>0</v>
      </c>
      <c r="Q42" s="741">
        <f>'SOCKEYE%'!G42*'SOCKEYE%'!O42*'SOCKEYE%'!U42</f>
        <v>1</v>
      </c>
      <c r="R42" s="200" t="str">
        <f t="shared" si="2"/>
        <v/>
      </c>
      <c r="S42" s="195" t="str">
        <f t="shared" si="3"/>
        <v/>
      </c>
      <c r="T42" s="196" t="str">
        <f t="shared" si="4"/>
        <v/>
      </c>
      <c r="U42" s="197" t="str">
        <f t="shared" si="5"/>
        <v/>
      </c>
      <c r="V42" s="198" t="str">
        <f t="shared" si="6"/>
        <v/>
      </c>
      <c r="W42" s="199" t="str">
        <f t="shared" si="7"/>
        <v/>
      </c>
      <c r="X42" s="154" t="str">
        <f t="shared" si="8"/>
        <v/>
      </c>
      <c r="Y42" s="156" t="str">
        <f t="shared" si="9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3.8" thickBot="1">
      <c r="A43" s="724" t="s">
        <v>174</v>
      </c>
      <c r="B43" s="729">
        <f t="shared" si="11"/>
        <v>38</v>
      </c>
      <c r="C43" s="696">
        <f>VOL_AREA!F44</f>
        <v>3991967.3369080429</v>
      </c>
      <c r="D43" s="432"/>
      <c r="E43" s="433"/>
      <c r="F43" s="434"/>
      <c r="G43" s="414"/>
      <c r="H43" s="434"/>
      <c r="I43" s="433"/>
      <c r="J43" s="435"/>
      <c r="K43" s="418"/>
      <c r="L43" s="206" t="str">
        <f t="shared" si="0"/>
        <v/>
      </c>
      <c r="M43" s="207">
        <f t="shared" si="1"/>
        <v>0</v>
      </c>
      <c r="N43" s="183">
        <f>1-'SOCKEYE%'!G43</f>
        <v>0</v>
      </c>
      <c r="O43" s="741">
        <f>'SOCKEYE%'!G43*(1-'SOCKEYE%'!O43)</f>
        <v>0</v>
      </c>
      <c r="P43" s="741">
        <f>'SOCKEYE%'!G43*'SOCKEYE%'!O43*(1-'SOCKEYE%'!U43)</f>
        <v>0</v>
      </c>
      <c r="Q43" s="741">
        <f>'SOCKEYE%'!G43*'SOCKEYE%'!O43*'SOCKEYE%'!U43</f>
        <v>1</v>
      </c>
      <c r="R43" s="200" t="str">
        <f t="shared" si="2"/>
        <v/>
      </c>
      <c r="S43" s="195" t="str">
        <f t="shared" si="3"/>
        <v/>
      </c>
      <c r="T43" s="196" t="str">
        <f t="shared" si="4"/>
        <v/>
      </c>
      <c r="U43" s="197" t="str">
        <f t="shared" si="5"/>
        <v/>
      </c>
      <c r="V43" s="198" t="str">
        <f t="shared" si="6"/>
        <v/>
      </c>
      <c r="W43" s="199" t="str">
        <f t="shared" si="7"/>
        <v/>
      </c>
      <c r="X43" s="154" t="str">
        <f t="shared" si="8"/>
        <v/>
      </c>
      <c r="Y43" s="156" t="str">
        <f t="shared" si="9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3.8" thickBot="1">
      <c r="A44" s="724" t="s">
        <v>175</v>
      </c>
      <c r="B44" s="729">
        <f t="shared" si="11"/>
        <v>39</v>
      </c>
      <c r="C44" s="696">
        <f>VOL_AREA!F45</f>
        <v>3957396.9619503515</v>
      </c>
      <c r="D44" s="432"/>
      <c r="E44" s="433"/>
      <c r="F44" s="434"/>
      <c r="G44" s="414"/>
      <c r="H44" s="434"/>
      <c r="I44" s="433"/>
      <c r="J44" s="435"/>
      <c r="K44" s="418"/>
      <c r="L44" s="206" t="str">
        <f t="shared" si="0"/>
        <v/>
      </c>
      <c r="M44" s="207">
        <f t="shared" si="1"/>
        <v>0</v>
      </c>
      <c r="N44" s="183">
        <f>1-'SOCKEYE%'!G44</f>
        <v>0</v>
      </c>
      <c r="O44" s="741">
        <f>'SOCKEYE%'!G44*(1-'SOCKEYE%'!O44)</f>
        <v>0</v>
      </c>
      <c r="P44" s="741">
        <f>'SOCKEYE%'!G44*'SOCKEYE%'!O44*(1-'SOCKEYE%'!U44)</f>
        <v>0</v>
      </c>
      <c r="Q44" s="741">
        <f>'SOCKEYE%'!G44*'SOCKEYE%'!O44*'SOCKEYE%'!U44</f>
        <v>1</v>
      </c>
      <c r="R44" s="200" t="str">
        <f t="shared" si="2"/>
        <v/>
      </c>
      <c r="S44" s="195" t="str">
        <f t="shared" si="3"/>
        <v/>
      </c>
      <c r="T44" s="196" t="str">
        <f t="shared" si="4"/>
        <v/>
      </c>
      <c r="U44" s="197" t="str">
        <f t="shared" si="5"/>
        <v/>
      </c>
      <c r="V44" s="198" t="str">
        <f t="shared" si="6"/>
        <v/>
      </c>
      <c r="W44" s="199" t="str">
        <f t="shared" si="7"/>
        <v/>
      </c>
      <c r="X44" s="154" t="str">
        <f t="shared" si="8"/>
        <v/>
      </c>
      <c r="Y44" s="156" t="str">
        <f t="shared" si="9"/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3.8" thickBot="1">
      <c r="A45" s="724" t="s">
        <v>176</v>
      </c>
      <c r="B45" s="729">
        <f t="shared" si="11"/>
        <v>40</v>
      </c>
      <c r="C45" s="696">
        <f>VOL_AREA!F46</f>
        <v>3924770.4187437547</v>
      </c>
      <c r="D45" s="434"/>
      <c r="E45" s="433"/>
      <c r="F45" s="434"/>
      <c r="G45" s="414"/>
      <c r="H45" s="434"/>
      <c r="I45" s="433"/>
      <c r="J45" s="435"/>
      <c r="K45" s="485"/>
      <c r="L45" s="206"/>
      <c r="M45" s="207"/>
      <c r="N45" s="741">
        <f>1-'SOCKEYE%'!G45</f>
        <v>0</v>
      </c>
      <c r="O45" s="183"/>
      <c r="P45" s="183"/>
      <c r="Q45" s="704"/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3.8" thickBot="1">
      <c r="A46" s="724" t="s">
        <v>177</v>
      </c>
      <c r="B46" s="729">
        <f t="shared" si="11"/>
        <v>41</v>
      </c>
      <c r="C46" s="696">
        <f>VOL_AREA!F47</f>
        <v>3892143.8755371566</v>
      </c>
      <c r="D46" s="437"/>
      <c r="E46" s="436"/>
      <c r="F46" s="437"/>
      <c r="G46" s="423"/>
      <c r="H46" s="437"/>
      <c r="I46" s="436"/>
      <c r="J46" s="437"/>
      <c r="K46" s="695" t="str">
        <f t="shared" ref="K46" si="12">IF(D46=0,"no sigma",H46/D46)</f>
        <v>no sigma</v>
      </c>
      <c r="L46" s="487"/>
      <c r="M46" s="484">
        <f t="shared" ref="M46" si="13">IF(OR(OR(H46=0,E46=0),D46=0),0,+(L46^2)*((J46/H46^2)+((F46^2/E46)/D46^2)))</f>
        <v>0</v>
      </c>
      <c r="N46" s="741">
        <f>1-'SOCKEYE%'!G46</f>
        <v>0</v>
      </c>
      <c r="O46" s="700">
        <f>'SOCKEYE%'!D46*(1-'SOCKEYE%'!O46)</f>
        <v>0</v>
      </c>
      <c r="P46" s="700">
        <f>'SOCKEYE%'!D46*'SOCKEYE%'!O46*(1-'SOCKEYE%'!U46)</f>
        <v>0</v>
      </c>
      <c r="Q46" s="689">
        <f>'SOCKEYE%'!D46*'SOCKEYE%'!O46*'SOCKEYE%'!U46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3.8" thickBot="1">
      <c r="A47" s="208" t="s">
        <v>97</v>
      </c>
      <c r="B47" s="728"/>
      <c r="C47" s="209">
        <f>SUM(C6:C46)</f>
        <v>191860351.46055236</v>
      </c>
      <c r="D47" s="423"/>
      <c r="E47" s="423"/>
      <c r="F47" s="423"/>
      <c r="G47" s="423"/>
      <c r="H47" s="423"/>
      <c r="I47" s="423"/>
      <c r="J47" s="424"/>
      <c r="K47" s="209"/>
      <c r="L47" s="209">
        <f>SUM(L6:L46)</f>
        <v>108595.36229797525</v>
      </c>
      <c r="M47" s="209">
        <f>SUM(M6:M46)</f>
        <v>31798718636.676781</v>
      </c>
      <c r="N47" s="209"/>
      <c r="O47" s="209"/>
      <c r="P47" s="209"/>
      <c r="Q47" s="209"/>
      <c r="R47" s="209">
        <f t="shared" ref="R47:Y47" si="14">SUM(R6:R46)</f>
        <v>22215.746342126862</v>
      </c>
      <c r="S47" s="209">
        <f t="shared" si="14"/>
        <v>1555753855.4986799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86379.615955848392</v>
      </c>
      <c r="Y47" s="209">
        <f t="shared" si="14"/>
        <v>24920798427.399559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headerFooter alignWithMargins="0">
    <oddFooter>&amp;L&amp;PF&amp;C&amp;Pt,  &amp;PDs</oddFooter>
  </headerFooter>
  <rowBreaks count="1" manualBreakCount="1">
    <brk id="46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/>
  <dimension ref="A1:AH102"/>
  <sheetViews>
    <sheetView showGridLines="0" zoomScale="75" workbookViewId="0">
      <selection activeCell="H7" sqref="H7:J31"/>
    </sheetView>
  </sheetViews>
  <sheetFormatPr defaultColWidth="9.109375" defaultRowHeight="12.6"/>
  <cols>
    <col min="1" max="2" width="10.66406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1.3320312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193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419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VOL_AREA!G7</f>
        <v>6283790.9632539693</v>
      </c>
      <c r="D6" s="683"/>
      <c r="E6" s="684"/>
      <c r="F6" s="684"/>
      <c r="G6" s="431"/>
      <c r="H6" s="684"/>
      <c r="I6" s="684"/>
      <c r="J6" s="685"/>
      <c r="K6" s="489" t="str">
        <f>IF(D6=0,"no sigma",H6/D6)</f>
        <v>no sigma</v>
      </c>
      <c r="L6" s="482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183">
        <f>1-'SOCKEYE%'!H6</f>
        <v>0</v>
      </c>
      <c r="O6" s="183">
        <f>'SOCKEYE%'!H6*(1-'SOCKEYE%'!O6)</f>
        <v>0</v>
      </c>
      <c r="P6" s="183">
        <f>'SOCKEYE%'!H6*'SOCKEYE%'!O6*(1-'SOCKEYE%'!U6)</f>
        <v>0</v>
      </c>
      <c r="Q6" s="183">
        <f>'SOCKEYE%'!H6*'SOCKEYE%'!O6*'SOCKEYE%'!U6</f>
        <v>1</v>
      </c>
      <c r="R6" s="194" t="str">
        <f t="shared" ref="R6:R44" si="2">IF(L6="","",N6*L6)</f>
        <v/>
      </c>
      <c r="S6" s="195" t="str">
        <f t="shared" ref="S6:S44" si="3">IF(M6="","",N6^2*M6)</f>
        <v/>
      </c>
      <c r="T6" s="196" t="str">
        <f t="shared" ref="T6:T44" si="4">IF(L6="","",O6*L6)</f>
        <v/>
      </c>
      <c r="U6" s="197" t="str">
        <f t="shared" ref="U6:U44" si="5">IF(M6="","",O6^2*M6)</f>
        <v/>
      </c>
      <c r="V6" s="198" t="str">
        <f t="shared" ref="V6:V44" si="6">IF(L6="","",P6*L6)</f>
        <v/>
      </c>
      <c r="W6" s="199" t="str">
        <f t="shared" ref="W6:W44" si="7">IF(M6="","",P6^2*M6)</f>
        <v/>
      </c>
      <c r="X6" s="154" t="str">
        <f t="shared" ref="X6:X44" si="8">IF(L6="","",Q6*L6)</f>
        <v/>
      </c>
      <c r="Y6" s="155" t="str">
        <f t="shared" ref="Y6:Y44" si="9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VOL_AREA!G8</f>
        <v>6137852.889761908</v>
      </c>
      <c r="D7" s="862">
        <v>9.8690899880148457E-6</v>
      </c>
      <c r="E7" s="862">
        <v>2</v>
      </c>
      <c r="F7" s="862">
        <v>1.0497494035701323E-5</v>
      </c>
      <c r="G7" s="416"/>
      <c r="H7" s="861">
        <v>3.8565119011923778E-11</v>
      </c>
      <c r="I7" s="861">
        <v>37</v>
      </c>
      <c r="J7" s="861">
        <v>5.3541662558538409E-20</v>
      </c>
      <c r="K7" s="485">
        <f>IF(D7=0,"no sigma",H7/D7)</f>
        <v>3.9076671768884234E-6</v>
      </c>
      <c r="L7" s="206">
        <f t="shared" si="0"/>
        <v>23.984686273892368</v>
      </c>
      <c r="M7" s="207">
        <f>IF(OR(OR(H7=0,E7=0),D7=0),0,+(L7^2)*((J7/H7^2)+((F7^2/E7)/D7^2)))</f>
        <v>21034.974493522863</v>
      </c>
      <c r="N7" s="183">
        <f>1-'SOCKEYE%'!H7</f>
        <v>0</v>
      </c>
      <c r="O7" s="741">
        <f>'SOCKEYE%'!H7*(1-'SOCKEYE%'!O7)</f>
        <v>0</v>
      </c>
      <c r="P7" s="741">
        <f>'SOCKEYE%'!H7*'SOCKEYE%'!O7*(1-'SOCKEYE%'!U7)</f>
        <v>0</v>
      </c>
      <c r="Q7" s="741">
        <f>'SOCKEYE%'!H7*'SOCKEYE%'!O7*'SOCKEYE%'!U7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23.984686273892368</v>
      </c>
      <c r="Y7" s="156">
        <f t="shared" si="9"/>
        <v>21034.974493522863</v>
      </c>
      <c r="Z7" s="109"/>
      <c r="AA7" s="109"/>
      <c r="AB7" s="109"/>
      <c r="AC7" s="109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0">B7+1</f>
        <v>3</v>
      </c>
      <c r="C8" s="696">
        <f>VOL_AREA!G9</f>
        <v>5991914.8162698466</v>
      </c>
      <c r="D8" s="862">
        <v>9.5775214658795171E-6</v>
      </c>
      <c r="E8" s="862">
        <v>15</v>
      </c>
      <c r="F8" s="862">
        <v>1.3412576827489194E-5</v>
      </c>
      <c r="G8" s="416"/>
      <c r="H8" s="861">
        <v>3.5752649891235229E-8</v>
      </c>
      <c r="I8" s="861">
        <v>74</v>
      </c>
      <c r="J8" s="861">
        <v>3.3525269941242128E-14</v>
      </c>
      <c r="K8" s="485">
        <f>IF(D8=0,"no sigma",H8/D8)</f>
        <v>3.7329751772007137E-3</v>
      </c>
      <c r="L8" s="206">
        <f t="shared" si="0"/>
        <v>22367.669273036514</v>
      </c>
      <c r="M8" s="207">
        <f>IF(OR(OR(H8=0,E8=0),D8=0),0,+(L8^2)*((J8/H8^2)+((F8^2/E8)/D8^2)))</f>
        <v>13187330353.832113</v>
      </c>
      <c r="N8" s="183">
        <f>1-'SOCKEYE%'!H8</f>
        <v>0</v>
      </c>
      <c r="O8" s="741">
        <f>'SOCKEYE%'!H8*(1-'SOCKEYE%'!O8)</f>
        <v>0</v>
      </c>
      <c r="P8" s="741">
        <f>'SOCKEYE%'!H8*'SOCKEYE%'!O8*(1-'SOCKEYE%'!U8)</f>
        <v>0</v>
      </c>
      <c r="Q8" s="741">
        <f>'SOCKEYE%'!H8*'SOCKEYE%'!O8*'SOCKEYE%'!U8</f>
        <v>1</v>
      </c>
      <c r="R8" s="200">
        <f t="shared" si="2"/>
        <v>0</v>
      </c>
      <c r="S8" s="195">
        <f t="shared" si="3"/>
        <v>0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78">
        <f t="shared" si="8"/>
        <v>22367.669273036514</v>
      </c>
      <c r="Y8" s="156">
        <f t="shared" si="9"/>
        <v>13187330353.832113</v>
      </c>
      <c r="Z8" s="109"/>
      <c r="AA8" s="109"/>
      <c r="AB8" s="109"/>
      <c r="AC8" s="109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0"/>
        <v>4</v>
      </c>
      <c r="C9" s="696">
        <f>VOL_AREA!G10</f>
        <v>5886439.6887142239</v>
      </c>
      <c r="D9" s="862">
        <v>1.0481053479692126E-5</v>
      </c>
      <c r="E9" s="862">
        <v>46</v>
      </c>
      <c r="F9" s="862">
        <v>1.2487093692006987E-5</v>
      </c>
      <c r="G9" s="416"/>
      <c r="H9" s="861">
        <v>4.3791952751433153E-8</v>
      </c>
      <c r="I9" s="861">
        <v>74</v>
      </c>
      <c r="J9" s="861">
        <v>2.669912023255581E-14</v>
      </c>
      <c r="K9" s="485">
        <f>IF(D9=0,"no sigma",H9/D9)</f>
        <v>4.1782014409413653E-3</v>
      </c>
      <c r="L9" s="206">
        <f t="shared" si="0"/>
        <v>24594.730789400212</v>
      </c>
      <c r="M9" s="207">
        <f>IF(OR(OR(H9=0,E9=0),D9=0),0,+(L9^2)*((J9/H9^2)+((F9^2/E9)/D9^2)))</f>
        <v>8440224071.6336384</v>
      </c>
      <c r="N9" s="183">
        <f>1-'SOCKEYE%'!H9</f>
        <v>8.333333333333337E-2</v>
      </c>
      <c r="O9" s="741">
        <f>'SOCKEYE%'!H9*(1-'SOCKEYE%'!O9)</f>
        <v>0</v>
      </c>
      <c r="P9" s="741">
        <f>'SOCKEYE%'!H9*'SOCKEYE%'!O9*(1-'SOCKEYE%'!U9)</f>
        <v>0</v>
      </c>
      <c r="Q9" s="741">
        <f>'SOCKEYE%'!H9*'SOCKEYE%'!O9*'SOCKEYE%'!U9</f>
        <v>0.91666666666666663</v>
      </c>
      <c r="R9" s="200">
        <f t="shared" si="2"/>
        <v>2049.5608991166851</v>
      </c>
      <c r="S9" s="195">
        <f t="shared" si="3"/>
        <v>58612667.164122544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78">
        <f t="shared" si="8"/>
        <v>22545.169890283527</v>
      </c>
      <c r="Y9" s="156">
        <f t="shared" si="9"/>
        <v>7092132726.85882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0"/>
        <v>5</v>
      </c>
      <c r="C10" s="696">
        <f>VOL_AREA!G11</f>
        <v>5830021.4071169375</v>
      </c>
      <c r="D10" s="862">
        <v>1.2029457960519949E-5</v>
      </c>
      <c r="E10" s="862">
        <v>115</v>
      </c>
      <c r="F10" s="862">
        <v>1.6727603779992811E-5</v>
      </c>
      <c r="G10" s="416"/>
      <c r="H10" s="861">
        <v>8.5099002907133555E-8</v>
      </c>
      <c r="I10" s="861">
        <v>74</v>
      </c>
      <c r="J10" s="861">
        <v>3.3139352591180915E-14</v>
      </c>
      <c r="K10" s="485">
        <f>IF(D10=0,"no sigma",H10/D10)</f>
        <v>7.0742175737613473E-3</v>
      </c>
      <c r="L10" s="206">
        <f t="shared" si="0"/>
        <v>41242.839893631499</v>
      </c>
      <c r="M10" s="207">
        <f>IF(OR(OR(H10=0,E10=0),D10=0),0,+(L10^2)*((J10/H10^2)+((F10^2/E10)/D10^2)))</f>
        <v>7812410113.8348742</v>
      </c>
      <c r="N10" s="183">
        <f>1-'SOCKEYE%'!H10</f>
        <v>5.2631578947368474E-2</v>
      </c>
      <c r="O10" s="741">
        <f>'SOCKEYE%'!H10*(1-'SOCKEYE%'!O10)</f>
        <v>0</v>
      </c>
      <c r="P10" s="741">
        <f>'SOCKEYE%'!H10*'SOCKEYE%'!O10*(1-'SOCKEYE%'!U10)</f>
        <v>0</v>
      </c>
      <c r="Q10" s="741">
        <f>'SOCKEYE%'!H10*'SOCKEYE%'!O10*'SOCKEYE%'!U10</f>
        <v>0.94736842105263153</v>
      </c>
      <c r="R10" s="200">
        <f t="shared" si="2"/>
        <v>2170.6757838753442</v>
      </c>
      <c r="S10" s="195">
        <f t="shared" si="3"/>
        <v>21641025.24608003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78">
        <f t="shared" si="8"/>
        <v>39072.164109756151</v>
      </c>
      <c r="Y10" s="156">
        <f t="shared" si="9"/>
        <v>7011692179.7299137</v>
      </c>
      <c r="Z10" s="109"/>
      <c r="AA10" s="109"/>
      <c r="AB10" s="109"/>
      <c r="AC10" s="109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0"/>
        <v>6</v>
      </c>
      <c r="C11" s="696">
        <f>VOL_AREA!G12</f>
        <v>5773603.125519651</v>
      </c>
      <c r="D11" s="862">
        <v>2.5354060922645816E-5</v>
      </c>
      <c r="E11" s="862">
        <v>158</v>
      </c>
      <c r="F11" s="862">
        <v>2.8009511726496374E-5</v>
      </c>
      <c r="G11" s="416"/>
      <c r="H11" s="861">
        <v>1.3595260574389586E-7</v>
      </c>
      <c r="I11" s="861">
        <v>73</v>
      </c>
      <c r="J11" s="861">
        <v>6.8437320044478615E-14</v>
      </c>
      <c r="K11" s="485">
        <f t="shared" ref="K11:K38" si="11">IF(D11=0,"no sigma",H11/D11)</f>
        <v>5.3621629355029791E-3</v>
      </c>
      <c r="L11" s="206">
        <f t="shared" si="0"/>
        <v>30959.000683965627</v>
      </c>
      <c r="M11" s="207">
        <f t="shared" si="1"/>
        <v>3556287313.81004</v>
      </c>
      <c r="N11" s="183">
        <f>1-'SOCKEYE%'!H11</f>
        <v>0.19148936170212771</v>
      </c>
      <c r="O11" s="741">
        <f>'SOCKEYE%'!H11*(1-'SOCKEYE%'!O11)</f>
        <v>0</v>
      </c>
      <c r="P11" s="741">
        <f>'SOCKEYE%'!H11*'SOCKEYE%'!O11*(1-'SOCKEYE%'!U11)</f>
        <v>0</v>
      </c>
      <c r="Q11" s="741">
        <f>'SOCKEYE%'!H11*'SOCKEYE%'!O11*'SOCKEYE%'!U11</f>
        <v>0.80851063829787229</v>
      </c>
      <c r="R11" s="200">
        <f t="shared" si="2"/>
        <v>5928.3192799083135</v>
      </c>
      <c r="S11" s="195">
        <f t="shared" si="3"/>
        <v>130402567.86718577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78">
        <f t="shared" si="8"/>
        <v>25030.681404057315</v>
      </c>
      <c r="Y11" s="156">
        <f t="shared" si="9"/>
        <v>2324707506.175508</v>
      </c>
      <c r="Z11" s="109"/>
      <c r="AA11" s="109"/>
      <c r="AB11" s="109"/>
      <c r="AC11" s="109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0"/>
        <v>7</v>
      </c>
      <c r="C12" s="696">
        <f>VOL_AREA!G13</f>
        <v>5717184.8439223655</v>
      </c>
      <c r="D12" s="862">
        <v>3.181819898077756E-5</v>
      </c>
      <c r="E12" s="862">
        <v>134</v>
      </c>
      <c r="F12" s="862">
        <v>2.8375253350709483E-5</v>
      </c>
      <c r="G12" s="416"/>
      <c r="H12" s="861">
        <v>2.1101151422669129E-7</v>
      </c>
      <c r="I12" s="861">
        <v>72</v>
      </c>
      <c r="J12" s="861">
        <v>1.1944499548780961E-13</v>
      </c>
      <c r="K12" s="485">
        <f t="shared" si="11"/>
        <v>6.6317868699661605E-3</v>
      </c>
      <c r="L12" s="206">
        <f t="shared" si="0"/>
        <v>37915.151381093878</v>
      </c>
      <c r="M12" s="207">
        <f t="shared" si="1"/>
        <v>3864924549.0701232</v>
      </c>
      <c r="N12" s="183">
        <f>1-'SOCKEYE%'!H12</f>
        <v>0.42553191489361697</v>
      </c>
      <c r="O12" s="741">
        <f>'SOCKEYE%'!H12*(1-'SOCKEYE%'!O12)</f>
        <v>0</v>
      </c>
      <c r="P12" s="741">
        <f>'SOCKEYE%'!H12*'SOCKEYE%'!O12*(1-'SOCKEYE%'!U12)</f>
        <v>0</v>
      </c>
      <c r="Q12" s="741">
        <f>'SOCKEYE%'!H12*'SOCKEYE%'!O12*'SOCKEYE%'!U12</f>
        <v>0.57446808510638303</v>
      </c>
      <c r="R12" s="200">
        <f t="shared" si="2"/>
        <v>16134.106970678244</v>
      </c>
      <c r="S12" s="195">
        <f t="shared" si="3"/>
        <v>699850529.48304617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78">
        <f t="shared" si="8"/>
        <v>21781.044410415634</v>
      </c>
      <c r="Y12" s="156">
        <f t="shared" si="9"/>
        <v>1275477589.982852</v>
      </c>
      <c r="Z12" s="109"/>
      <c r="AA12" s="109"/>
      <c r="AB12" s="109"/>
      <c r="AC12" s="109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0"/>
        <v>8</v>
      </c>
      <c r="C13" s="696">
        <f>VOL_AREA!G14</f>
        <v>5657881.393112476</v>
      </c>
      <c r="D13" s="862">
        <v>2.1177695594008826E-5</v>
      </c>
      <c r="E13" s="862">
        <v>132</v>
      </c>
      <c r="F13" s="862">
        <v>2.2664188988683124E-5</v>
      </c>
      <c r="G13" s="416"/>
      <c r="H13" s="861">
        <v>1.0282573701059936E-7</v>
      </c>
      <c r="I13" s="861">
        <v>72</v>
      </c>
      <c r="J13" s="861">
        <v>4.2204247725349946E-14</v>
      </c>
      <c r="K13" s="485">
        <f t="shared" si="11"/>
        <v>4.855378931770498E-3</v>
      </c>
      <c r="L13" s="206">
        <f t="shared" si="0"/>
        <v>27471.158114574631</v>
      </c>
      <c r="M13" s="207">
        <f t="shared" si="1"/>
        <v>3018904907.0333877</v>
      </c>
      <c r="N13" s="183">
        <f>1-'SOCKEYE%'!H13</f>
        <v>0.26315789473684215</v>
      </c>
      <c r="O13" s="741">
        <f>'SOCKEYE%'!H13*(1-'SOCKEYE%'!O13)</f>
        <v>0</v>
      </c>
      <c r="P13" s="741">
        <f>'SOCKEYE%'!H13*'SOCKEYE%'!O13*(1-'SOCKEYE%'!U13)</f>
        <v>0</v>
      </c>
      <c r="Q13" s="741">
        <f>'SOCKEYE%'!H13*'SOCKEYE%'!O13*'SOCKEYE%'!U13</f>
        <v>0.73684210526315785</v>
      </c>
      <c r="R13" s="200">
        <f t="shared" si="2"/>
        <v>7229.2521354143773</v>
      </c>
      <c r="S13" s="195">
        <f t="shared" si="3"/>
        <v>209065436.77516541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20241.905979160252</v>
      </c>
      <c r="Y13" s="156">
        <f t="shared" si="9"/>
        <v>1639073024.317296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0"/>
        <v>9</v>
      </c>
      <c r="C14" s="696">
        <f>VOL_AREA!G15</f>
        <v>5625506.1882868838</v>
      </c>
      <c r="D14" s="862">
        <v>2.9775599148800508E-5</v>
      </c>
      <c r="E14" s="862">
        <v>84</v>
      </c>
      <c r="F14" s="862">
        <v>2.5472041266199594E-5</v>
      </c>
      <c r="G14" s="416"/>
      <c r="H14" s="861">
        <v>6.9862123766245092E-8</v>
      </c>
      <c r="I14" s="861">
        <v>72</v>
      </c>
      <c r="J14" s="861">
        <v>2.2849573085934667E-14</v>
      </c>
      <c r="K14" s="485">
        <f t="shared" si="11"/>
        <v>2.3462877578757117E-3</v>
      </c>
      <c r="L14" s="206">
        <f t="shared" si="0"/>
        <v>13199.056301431574</v>
      </c>
      <c r="M14" s="207">
        <f t="shared" si="1"/>
        <v>817123556.74808419</v>
      </c>
      <c r="N14" s="183">
        <f>1-'SOCKEYE%'!H14</f>
        <v>0.30769230769230771</v>
      </c>
      <c r="O14" s="741">
        <f>'SOCKEYE%'!H14*(1-'SOCKEYE%'!O14)</f>
        <v>0</v>
      </c>
      <c r="P14" s="741">
        <f>'SOCKEYE%'!H14*'SOCKEYE%'!O14*(1-'SOCKEYE%'!U14)</f>
        <v>0</v>
      </c>
      <c r="Q14" s="741">
        <f>'SOCKEYE%'!H14*'SOCKEYE%'!O14*'SOCKEYE%'!U14</f>
        <v>0.69230769230769229</v>
      </c>
      <c r="R14" s="200">
        <f t="shared" si="2"/>
        <v>4061.248092748177</v>
      </c>
      <c r="S14" s="195">
        <f t="shared" si="3"/>
        <v>77360810.106327504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9137.8082086833965</v>
      </c>
      <c r="Y14" s="156">
        <f t="shared" si="9"/>
        <v>391639101.16328293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0"/>
        <v>10</v>
      </c>
      <c r="C15" s="696">
        <f>VOL_AREA!G16</f>
        <v>5593130.9834612906</v>
      </c>
      <c r="D15" s="862">
        <v>1.8548094882921564E-5</v>
      </c>
      <c r="E15" s="862">
        <v>102</v>
      </c>
      <c r="F15" s="862">
        <v>2.223646946930852E-5</v>
      </c>
      <c r="G15" s="416"/>
      <c r="H15" s="861">
        <v>4.0838874833093371E-8</v>
      </c>
      <c r="I15" s="861">
        <v>72</v>
      </c>
      <c r="J15" s="861">
        <v>1.6847550503560033E-14</v>
      </c>
      <c r="K15" s="485">
        <f t="shared" si="11"/>
        <v>2.2017827216689718E-3</v>
      </c>
      <c r="L15" s="206">
        <f t="shared" si="0"/>
        <v>12314.859159416454</v>
      </c>
      <c r="M15" s="207">
        <f t="shared" si="1"/>
        <v>1534099418.4444001</v>
      </c>
      <c r="N15" s="183">
        <f>1-'SOCKEYE%'!H15</f>
        <v>0.23529411764705888</v>
      </c>
      <c r="O15" s="741">
        <f>'SOCKEYE%'!H15*(1-'SOCKEYE%'!O15)</f>
        <v>0</v>
      </c>
      <c r="P15" s="741">
        <f>'SOCKEYE%'!H15*'SOCKEYE%'!O15*(1-'SOCKEYE%'!U15)</f>
        <v>0</v>
      </c>
      <c r="Q15" s="741">
        <f>'SOCKEYE%'!H15*'SOCKEYE%'!O15*'SOCKEYE%'!U15</f>
        <v>0.76470588235294112</v>
      </c>
      <c r="R15" s="200">
        <f t="shared" si="2"/>
        <v>2897.6139198626956</v>
      </c>
      <c r="S15" s="195">
        <f t="shared" si="3"/>
        <v>84932839.775468543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9417.2452395537584</v>
      </c>
      <c r="Y15" s="156">
        <f t="shared" si="9"/>
        <v>897103120.12838614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0"/>
        <v>11</v>
      </c>
      <c r="C16" s="696">
        <f>VOL_AREA!G17</f>
        <v>5560755.7786356984</v>
      </c>
      <c r="D16" s="862">
        <v>5.0275700403207799E-5</v>
      </c>
      <c r="E16" s="862">
        <v>46</v>
      </c>
      <c r="F16" s="862">
        <v>3.516008759542795E-5</v>
      </c>
      <c r="G16" s="416"/>
      <c r="H16" s="861">
        <v>2.1641024071983827E-8</v>
      </c>
      <c r="I16" s="861">
        <v>72</v>
      </c>
      <c r="J16" s="861">
        <v>3.5179386976057633E-15</v>
      </c>
      <c r="K16" s="485">
        <f t="shared" si="11"/>
        <v>4.3044699324771695E-4</v>
      </c>
      <c r="L16" s="206">
        <f t="shared" si="0"/>
        <v>2393.6106050986036</v>
      </c>
      <c r="M16" s="207">
        <f t="shared" si="1"/>
        <v>43097684.482580639</v>
      </c>
      <c r="N16" s="183">
        <f>1-'SOCKEYE%'!H16</f>
        <v>0.25</v>
      </c>
      <c r="O16" s="741">
        <f>'SOCKEYE%'!H16*(1-'SOCKEYE%'!O16)</f>
        <v>0</v>
      </c>
      <c r="P16" s="741">
        <f>'SOCKEYE%'!H16*'SOCKEYE%'!O16*(1-'SOCKEYE%'!U16)</f>
        <v>0</v>
      </c>
      <c r="Q16" s="741">
        <f>'SOCKEYE%'!H16*'SOCKEYE%'!O16*'SOCKEYE%'!U16</f>
        <v>0.75</v>
      </c>
      <c r="R16" s="200">
        <f t="shared" si="2"/>
        <v>598.40265127465091</v>
      </c>
      <c r="S16" s="195">
        <f t="shared" si="3"/>
        <v>2693605.28016129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1795.2079538239527</v>
      </c>
      <c r="Y16" s="156">
        <f t="shared" si="9"/>
        <v>24242447.521451611</v>
      </c>
      <c r="Z16" s="111"/>
      <c r="AA16" s="112"/>
      <c r="AB16" s="111"/>
      <c r="AC16" s="111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0"/>
        <v>12</v>
      </c>
      <c r="C17" s="696">
        <f>VOL_AREA!G18</f>
        <v>5528380.5738101061</v>
      </c>
      <c r="D17" s="862">
        <v>3.1587389297043503E-5</v>
      </c>
      <c r="E17" s="862">
        <v>51</v>
      </c>
      <c r="F17" s="862">
        <v>3.6969054341111165E-5</v>
      </c>
      <c r="G17" s="416"/>
      <c r="H17" s="861">
        <v>3.8493019234553173E-8</v>
      </c>
      <c r="I17" s="861">
        <v>72</v>
      </c>
      <c r="J17" s="861">
        <v>1.3550671351557997E-14</v>
      </c>
      <c r="K17" s="485">
        <f t="shared" si="11"/>
        <v>1.218619838207269E-3</v>
      </c>
      <c r="L17" s="486">
        <f t="shared" si="0"/>
        <v>6736.9942404046806</v>
      </c>
      <c r="M17" s="207">
        <f t="shared" si="1"/>
        <v>416296539.47389328</v>
      </c>
      <c r="N17" s="183">
        <f>1-'SOCKEYE%'!H17</f>
        <v>0.83333333333333337</v>
      </c>
      <c r="O17" s="741">
        <f>'SOCKEYE%'!H17*(1-'SOCKEYE%'!O17)</f>
        <v>0</v>
      </c>
      <c r="P17" s="741">
        <f>'SOCKEYE%'!H17*'SOCKEYE%'!O17*(1-'SOCKEYE%'!U17)</f>
        <v>0</v>
      </c>
      <c r="Q17" s="741">
        <f>'SOCKEYE%'!H17*'SOCKEYE%'!O17*'SOCKEYE%'!U17</f>
        <v>0.16666666666666666</v>
      </c>
      <c r="R17" s="200">
        <f t="shared" si="2"/>
        <v>5614.1618670039006</v>
      </c>
      <c r="S17" s="195">
        <f t="shared" si="3"/>
        <v>289094819.07909262</v>
      </c>
      <c r="T17" s="196">
        <f t="shared" si="4"/>
        <v>0</v>
      </c>
      <c r="U17" s="197">
        <f t="shared" si="5"/>
        <v>0</v>
      </c>
      <c r="V17" s="198">
        <f t="shared" si="6"/>
        <v>0</v>
      </c>
      <c r="W17" s="199">
        <f t="shared" si="7"/>
        <v>0</v>
      </c>
      <c r="X17" s="178">
        <f t="shared" si="8"/>
        <v>1122.8323734007799</v>
      </c>
      <c r="Y17" s="156">
        <f t="shared" si="9"/>
        <v>11563792.763163703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0"/>
        <v>13</v>
      </c>
      <c r="C18" s="696">
        <f>VOL_AREA!G19</f>
        <v>5496005.3689845139</v>
      </c>
      <c r="D18" s="862">
        <v>4.8507857776565418E-6</v>
      </c>
      <c r="E18" s="862">
        <v>14</v>
      </c>
      <c r="F18" s="862">
        <v>2.929514764443184E-6</v>
      </c>
      <c r="G18" s="416"/>
      <c r="H18" s="861">
        <v>6.3459694566485365E-9</v>
      </c>
      <c r="I18" s="861">
        <v>72</v>
      </c>
      <c r="J18" s="861">
        <v>4.059840151981842E-16</v>
      </c>
      <c r="K18" s="485">
        <f t="shared" si="11"/>
        <v>1.3082353555745625E-3</v>
      </c>
      <c r="L18" s="206">
        <f t="shared" si="0"/>
        <v>7190.0685381331596</v>
      </c>
      <c r="M18" s="207">
        <f t="shared" si="1"/>
        <v>522516364.17949575</v>
      </c>
      <c r="N18" s="183">
        <f>1-'SOCKEYE%'!H18</f>
        <v>0.1428571428571429</v>
      </c>
      <c r="O18" s="741">
        <f>'SOCKEYE%'!H18*(1-'SOCKEYE%'!O18)</f>
        <v>0</v>
      </c>
      <c r="P18" s="741">
        <f>'SOCKEYE%'!H18*'SOCKEYE%'!O18*(1-'SOCKEYE%'!U18)</f>
        <v>0</v>
      </c>
      <c r="Q18" s="741">
        <f>'SOCKEYE%'!H18*'SOCKEYE%'!O18*'SOCKEYE%'!U18</f>
        <v>0.8571428571428571</v>
      </c>
      <c r="R18" s="200">
        <f t="shared" si="2"/>
        <v>1027.1526483047373</v>
      </c>
      <c r="S18" s="195">
        <f t="shared" si="3"/>
        <v>10663599.268969307</v>
      </c>
      <c r="T18" s="196">
        <f t="shared" si="4"/>
        <v>0</v>
      </c>
      <c r="U18" s="197">
        <f t="shared" si="5"/>
        <v>0</v>
      </c>
      <c r="V18" s="198">
        <f t="shared" si="6"/>
        <v>0</v>
      </c>
      <c r="W18" s="199">
        <f t="shared" si="7"/>
        <v>0</v>
      </c>
      <c r="X18" s="154">
        <f t="shared" si="8"/>
        <v>6162.9158898284222</v>
      </c>
      <c r="Y18" s="156">
        <f t="shared" si="9"/>
        <v>383889573.68289483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0"/>
        <v>14</v>
      </c>
      <c r="C19" s="696">
        <f>VOL_AREA!G20</f>
        <v>5463630.1641589217</v>
      </c>
      <c r="D19" s="862"/>
      <c r="E19" s="862"/>
      <c r="F19" s="862"/>
      <c r="G19" s="416"/>
      <c r="H19" s="861">
        <v>1.2589254117941185E-100</v>
      </c>
      <c r="I19" s="861">
        <v>72</v>
      </c>
      <c r="J19" s="861">
        <v>0</v>
      </c>
      <c r="K19" s="485" t="str">
        <f t="shared" si="11"/>
        <v>no sigma</v>
      </c>
      <c r="L19" s="206" t="str">
        <f t="shared" si="0"/>
        <v/>
      </c>
      <c r="M19" s="207">
        <f t="shared" si="1"/>
        <v>0</v>
      </c>
      <c r="N19" s="183">
        <f>1-'SOCKEYE%'!H19</f>
        <v>0</v>
      </c>
      <c r="O19" s="741">
        <f>'SOCKEYE%'!H19*(1-'SOCKEYE%'!O19)</f>
        <v>0</v>
      </c>
      <c r="P19" s="741">
        <f>'SOCKEYE%'!H19*'SOCKEYE%'!O19*(1-'SOCKEYE%'!U19)</f>
        <v>0</v>
      </c>
      <c r="Q19" s="741">
        <f>'SOCKEYE%'!H19*'SOCKEYE%'!O19*'SOCKEYE%'!U19</f>
        <v>1</v>
      </c>
      <c r="R19" s="200" t="str">
        <f t="shared" si="2"/>
        <v/>
      </c>
      <c r="S19" s="195" t="str">
        <f t="shared" si="3"/>
        <v/>
      </c>
      <c r="T19" s="196" t="str">
        <f t="shared" si="4"/>
        <v/>
      </c>
      <c r="U19" s="197" t="str">
        <f t="shared" si="5"/>
        <v/>
      </c>
      <c r="V19" s="198" t="str">
        <f t="shared" si="6"/>
        <v/>
      </c>
      <c r="W19" s="199" t="str">
        <f t="shared" si="7"/>
        <v/>
      </c>
      <c r="X19" s="154" t="str">
        <f t="shared" si="8"/>
        <v/>
      </c>
      <c r="Y19" s="156" t="str">
        <f t="shared" si="9"/>
        <v/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0"/>
        <v>15</v>
      </c>
      <c r="C20" s="696">
        <f>VOL_AREA!G21</f>
        <v>5431254.9593333295</v>
      </c>
      <c r="D20" s="862"/>
      <c r="E20" s="862"/>
      <c r="F20" s="862"/>
      <c r="G20" s="416"/>
      <c r="H20" s="861">
        <v>1.2589254117941185E-100</v>
      </c>
      <c r="I20" s="861">
        <v>71</v>
      </c>
      <c r="J20" s="861">
        <v>0</v>
      </c>
      <c r="K20" s="485" t="str">
        <f t="shared" si="11"/>
        <v>no sigma</v>
      </c>
      <c r="L20" s="206" t="str">
        <f t="shared" si="0"/>
        <v/>
      </c>
      <c r="M20" s="207">
        <f t="shared" si="1"/>
        <v>0</v>
      </c>
      <c r="N20" s="183">
        <f>1-'SOCKEYE%'!H20</f>
        <v>0</v>
      </c>
      <c r="O20" s="741">
        <f>'SOCKEYE%'!H20*(1-'SOCKEYE%'!O20)</f>
        <v>0</v>
      </c>
      <c r="P20" s="741">
        <f>'SOCKEYE%'!H20*'SOCKEYE%'!O20*(1-'SOCKEYE%'!U20)</f>
        <v>0</v>
      </c>
      <c r="Q20" s="741">
        <f>'SOCKEYE%'!H20*'SOCKEYE%'!O20*'SOCKEYE%'!U20</f>
        <v>1</v>
      </c>
      <c r="R20" s="200" t="str">
        <f t="shared" si="2"/>
        <v/>
      </c>
      <c r="S20" s="195" t="str">
        <f t="shared" si="3"/>
        <v/>
      </c>
      <c r="T20" s="196" t="str">
        <f t="shared" si="4"/>
        <v/>
      </c>
      <c r="U20" s="197" t="str">
        <f t="shared" si="5"/>
        <v/>
      </c>
      <c r="V20" s="198" t="str">
        <f t="shared" si="6"/>
        <v/>
      </c>
      <c r="W20" s="199" t="str">
        <f t="shared" si="7"/>
        <v/>
      </c>
      <c r="X20" s="178" t="str">
        <f t="shared" si="8"/>
        <v/>
      </c>
      <c r="Y20" s="156" t="str">
        <f t="shared" si="9"/>
        <v/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0"/>
        <v>16</v>
      </c>
      <c r="C21" s="696">
        <f>VOL_AREA!G22</f>
        <v>5398674.8840183215</v>
      </c>
      <c r="D21" s="862"/>
      <c r="E21" s="862"/>
      <c r="F21" s="862"/>
      <c r="G21" s="416"/>
      <c r="H21" s="861">
        <v>1.2589254117941183E-100</v>
      </c>
      <c r="I21" s="861">
        <v>68</v>
      </c>
      <c r="J21" s="861">
        <v>0</v>
      </c>
      <c r="K21" s="485" t="str">
        <f t="shared" si="11"/>
        <v>no sigma</v>
      </c>
      <c r="L21" s="206" t="str">
        <f t="shared" si="0"/>
        <v/>
      </c>
      <c r="M21" s="207">
        <f t="shared" si="1"/>
        <v>0</v>
      </c>
      <c r="N21" s="183">
        <f>1-'SOCKEYE%'!H21</f>
        <v>0</v>
      </c>
      <c r="O21" s="741">
        <f>'SOCKEYE%'!H21*(1-'SOCKEYE%'!O21)</f>
        <v>0</v>
      </c>
      <c r="P21" s="741">
        <f>'SOCKEYE%'!H21*'SOCKEYE%'!O21*(1-'SOCKEYE%'!U21)</f>
        <v>0</v>
      </c>
      <c r="Q21" s="741">
        <f>'SOCKEYE%'!H21*'SOCKEYE%'!O21*'SOCKEYE%'!U21</f>
        <v>1</v>
      </c>
      <c r="R21" s="200" t="str">
        <f t="shared" si="2"/>
        <v/>
      </c>
      <c r="S21" s="195" t="str">
        <f t="shared" si="3"/>
        <v/>
      </c>
      <c r="T21" s="196" t="str">
        <f t="shared" si="4"/>
        <v/>
      </c>
      <c r="U21" s="197" t="str">
        <f t="shared" si="5"/>
        <v/>
      </c>
      <c r="V21" s="198" t="str">
        <f t="shared" si="6"/>
        <v/>
      </c>
      <c r="W21" s="199" t="str">
        <f t="shared" si="7"/>
        <v/>
      </c>
      <c r="X21" s="178" t="str">
        <f t="shared" si="8"/>
        <v/>
      </c>
      <c r="Y21" s="156" t="str">
        <f t="shared" si="9"/>
        <v/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0"/>
        <v>17</v>
      </c>
      <c r="C22" s="696">
        <f>VOL_AREA!G23</f>
        <v>5365511.7157719024</v>
      </c>
      <c r="D22" s="843"/>
      <c r="E22" s="843"/>
      <c r="F22" s="843"/>
      <c r="G22" s="416"/>
      <c r="H22" s="861">
        <v>1.2589254117941183E-100</v>
      </c>
      <c r="I22" s="861">
        <v>68</v>
      </c>
      <c r="J22" s="861">
        <v>0</v>
      </c>
      <c r="K22" s="485" t="str">
        <f t="shared" si="11"/>
        <v>no sigma</v>
      </c>
      <c r="L22" s="206" t="str">
        <f t="shared" si="0"/>
        <v/>
      </c>
      <c r="M22" s="207">
        <f t="shared" si="1"/>
        <v>0</v>
      </c>
      <c r="N22" s="183">
        <f>1-'SOCKEYE%'!H22</f>
        <v>0</v>
      </c>
      <c r="O22" s="741">
        <f>'SOCKEYE%'!H22*(1-'SOCKEYE%'!O22)</f>
        <v>0</v>
      </c>
      <c r="P22" s="741">
        <f>'SOCKEYE%'!H22*'SOCKEYE%'!O22*(1-'SOCKEYE%'!U22)</f>
        <v>0</v>
      </c>
      <c r="Q22" s="741">
        <f>'SOCKEYE%'!H22*'SOCKEYE%'!O22*'SOCKEYE%'!U22</f>
        <v>1</v>
      </c>
      <c r="R22" s="200" t="str">
        <f t="shared" si="2"/>
        <v/>
      </c>
      <c r="S22" s="195" t="str">
        <f t="shared" si="3"/>
        <v/>
      </c>
      <c r="T22" s="196" t="str">
        <f t="shared" si="4"/>
        <v/>
      </c>
      <c r="U22" s="197" t="str">
        <f t="shared" si="5"/>
        <v/>
      </c>
      <c r="V22" s="198" t="str">
        <f t="shared" si="6"/>
        <v/>
      </c>
      <c r="W22" s="199" t="str">
        <f t="shared" si="7"/>
        <v/>
      </c>
      <c r="X22" s="178" t="str">
        <f t="shared" si="8"/>
        <v/>
      </c>
      <c r="Y22" s="156" t="str">
        <f t="shared" si="9"/>
        <v/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0"/>
        <v>18</v>
      </c>
      <c r="C23" s="696">
        <f>VOL_AREA!G24</f>
        <v>5332348.5475254813</v>
      </c>
      <c r="D23" s="843"/>
      <c r="E23" s="843"/>
      <c r="F23" s="843"/>
      <c r="G23" s="416"/>
      <c r="H23" s="861">
        <v>1.2589254117941183E-100</v>
      </c>
      <c r="I23" s="861">
        <v>68</v>
      </c>
      <c r="J23" s="861">
        <v>0</v>
      </c>
      <c r="K23" s="485" t="str">
        <f t="shared" si="11"/>
        <v>no sigma</v>
      </c>
      <c r="L23" s="206" t="str">
        <f t="shared" si="0"/>
        <v/>
      </c>
      <c r="M23" s="207">
        <f t="shared" si="1"/>
        <v>0</v>
      </c>
      <c r="N23" s="183">
        <f>1-'SOCKEYE%'!H23</f>
        <v>0</v>
      </c>
      <c r="O23" s="741">
        <f>'SOCKEYE%'!H23*(1-'SOCKEYE%'!O23)</f>
        <v>0</v>
      </c>
      <c r="P23" s="741">
        <f>'SOCKEYE%'!H23*'SOCKEYE%'!O23*(1-'SOCKEYE%'!U23)</f>
        <v>0</v>
      </c>
      <c r="Q23" s="741">
        <f>'SOCKEYE%'!H23*'SOCKEYE%'!O23*'SOCKEYE%'!U23</f>
        <v>1</v>
      </c>
      <c r="R23" s="200" t="str">
        <f t="shared" si="2"/>
        <v/>
      </c>
      <c r="S23" s="195" t="str">
        <f t="shared" si="3"/>
        <v/>
      </c>
      <c r="T23" s="196" t="str">
        <f t="shared" si="4"/>
        <v/>
      </c>
      <c r="U23" s="197" t="str">
        <f t="shared" si="5"/>
        <v/>
      </c>
      <c r="V23" s="198" t="str">
        <f t="shared" si="6"/>
        <v/>
      </c>
      <c r="W23" s="199" t="str">
        <f t="shared" si="7"/>
        <v/>
      </c>
      <c r="X23" s="178" t="str">
        <f t="shared" si="8"/>
        <v/>
      </c>
      <c r="Y23" s="156" t="str">
        <f t="shared" si="9"/>
        <v/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0"/>
        <v>19</v>
      </c>
      <c r="C24" s="696">
        <f>VOL_AREA!G25</f>
        <v>5299185.3792790622</v>
      </c>
      <c r="D24" s="711"/>
      <c r="E24" s="711"/>
      <c r="F24" s="711"/>
      <c r="G24" s="416"/>
      <c r="H24" s="861">
        <v>1.2589254117941183E-100</v>
      </c>
      <c r="I24" s="861">
        <v>68</v>
      </c>
      <c r="J24" s="861">
        <v>0</v>
      </c>
      <c r="K24" s="485" t="str">
        <f t="shared" si="11"/>
        <v>no sigma</v>
      </c>
      <c r="L24" s="206" t="str">
        <f t="shared" si="0"/>
        <v/>
      </c>
      <c r="M24" s="207">
        <f t="shared" si="1"/>
        <v>0</v>
      </c>
      <c r="N24" s="183">
        <f>1-'SOCKEYE%'!H24</f>
        <v>0</v>
      </c>
      <c r="O24" s="741">
        <f>'SOCKEYE%'!H24*(1-'SOCKEYE%'!O24)</f>
        <v>0</v>
      </c>
      <c r="P24" s="741">
        <f>'SOCKEYE%'!H24*'SOCKEYE%'!O24*(1-'SOCKEYE%'!U24)</f>
        <v>0</v>
      </c>
      <c r="Q24" s="741">
        <f>'SOCKEYE%'!H24*'SOCKEYE%'!O24*'SOCKEYE%'!U24</f>
        <v>1</v>
      </c>
      <c r="R24" s="200" t="str">
        <f t="shared" si="2"/>
        <v/>
      </c>
      <c r="S24" s="195" t="str">
        <f t="shared" si="3"/>
        <v/>
      </c>
      <c r="T24" s="196" t="str">
        <f t="shared" si="4"/>
        <v/>
      </c>
      <c r="U24" s="197" t="str">
        <f t="shared" si="5"/>
        <v/>
      </c>
      <c r="V24" s="198" t="str">
        <f t="shared" si="6"/>
        <v/>
      </c>
      <c r="W24" s="199" t="str">
        <f t="shared" si="7"/>
        <v/>
      </c>
      <c r="X24" s="178" t="str">
        <f t="shared" si="8"/>
        <v/>
      </c>
      <c r="Y24" s="156" t="str">
        <f t="shared" si="9"/>
        <v/>
      </c>
      <c r="Z24" s="109"/>
      <c r="AA24" s="109"/>
      <c r="AB24" s="109"/>
      <c r="AC24" s="109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0"/>
        <v>20</v>
      </c>
      <c r="C25" s="696">
        <f>VOL_AREA!G26</f>
        <v>5266022.2110326411</v>
      </c>
      <c r="D25" s="711"/>
      <c r="E25" s="711"/>
      <c r="F25" s="711"/>
      <c r="G25" s="416"/>
      <c r="H25" s="861">
        <v>2.7760135862486616E-12</v>
      </c>
      <c r="I25" s="861">
        <v>68</v>
      </c>
      <c r="J25" s="861">
        <v>5.1631884587948935E-22</v>
      </c>
      <c r="K25" s="485" t="str">
        <f t="shared" si="11"/>
        <v>no sigma</v>
      </c>
      <c r="L25" s="206" t="str">
        <f t="shared" si="0"/>
        <v/>
      </c>
      <c r="M25" s="207">
        <f t="shared" si="1"/>
        <v>0</v>
      </c>
      <c r="N25" s="183">
        <f>1-'SOCKEYE%'!H25</f>
        <v>0</v>
      </c>
      <c r="O25" s="741">
        <f>'SOCKEYE%'!H25*(1-'SOCKEYE%'!O25)</f>
        <v>0</v>
      </c>
      <c r="P25" s="741">
        <f>'SOCKEYE%'!H25*'SOCKEYE%'!O25*(1-'SOCKEYE%'!U25)</f>
        <v>0</v>
      </c>
      <c r="Q25" s="741">
        <f>'SOCKEYE%'!H25*'SOCKEYE%'!O25*'SOCKEYE%'!U25</f>
        <v>1</v>
      </c>
      <c r="R25" s="200" t="str">
        <f t="shared" si="2"/>
        <v/>
      </c>
      <c r="S25" s="195" t="str">
        <f t="shared" si="3"/>
        <v/>
      </c>
      <c r="T25" s="196" t="str">
        <f t="shared" si="4"/>
        <v/>
      </c>
      <c r="U25" s="197" t="str">
        <f t="shared" si="5"/>
        <v/>
      </c>
      <c r="V25" s="198" t="str">
        <f t="shared" si="6"/>
        <v/>
      </c>
      <c r="W25" s="199" t="str">
        <f t="shared" si="7"/>
        <v/>
      </c>
      <c r="X25" s="178" t="str">
        <f t="shared" si="8"/>
        <v/>
      </c>
      <c r="Y25" s="156" t="str">
        <f t="shared" si="9"/>
        <v/>
      </c>
      <c r="Z25" s="109"/>
      <c r="AA25" s="109"/>
      <c r="AB25" s="109"/>
      <c r="AC25" s="109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0"/>
        <v>21</v>
      </c>
      <c r="C26" s="696">
        <f>VOL_AREA!G27</f>
        <v>5232859.042786222</v>
      </c>
      <c r="D26" s="711"/>
      <c r="E26" s="711"/>
      <c r="F26" s="711"/>
      <c r="G26" s="415"/>
      <c r="H26" s="861">
        <v>1.2589254117941183E-100</v>
      </c>
      <c r="I26" s="861">
        <v>68</v>
      </c>
      <c r="J26" s="861">
        <v>0</v>
      </c>
      <c r="K26" s="485" t="str">
        <f t="shared" si="11"/>
        <v>no sigma</v>
      </c>
      <c r="L26" s="206" t="str">
        <f t="shared" si="0"/>
        <v/>
      </c>
      <c r="M26" s="207">
        <f t="shared" si="1"/>
        <v>0</v>
      </c>
      <c r="N26" s="183">
        <f>1-'SOCKEYE%'!H26</f>
        <v>0</v>
      </c>
      <c r="O26" s="741">
        <f>'SOCKEYE%'!H26*(1-'SOCKEYE%'!O26)</f>
        <v>0</v>
      </c>
      <c r="P26" s="741">
        <f>'SOCKEYE%'!H26*'SOCKEYE%'!O26*(1-'SOCKEYE%'!U26)</f>
        <v>0</v>
      </c>
      <c r="Q26" s="741">
        <f>'SOCKEYE%'!H26*'SOCKEYE%'!O26*'SOCKEYE%'!U26</f>
        <v>1</v>
      </c>
      <c r="R26" s="200" t="str">
        <f t="shared" si="2"/>
        <v/>
      </c>
      <c r="S26" s="195" t="str">
        <f t="shared" si="3"/>
        <v/>
      </c>
      <c r="T26" s="196" t="str">
        <f t="shared" si="4"/>
        <v/>
      </c>
      <c r="U26" s="197" t="str">
        <f t="shared" si="5"/>
        <v/>
      </c>
      <c r="V26" s="198" t="str">
        <f t="shared" si="6"/>
        <v/>
      </c>
      <c r="W26" s="199" t="str">
        <f t="shared" si="7"/>
        <v/>
      </c>
      <c r="X26" s="178" t="str">
        <f t="shared" si="8"/>
        <v/>
      </c>
      <c r="Y26" s="156" t="str">
        <f t="shared" si="9"/>
        <v/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0"/>
        <v>22</v>
      </c>
      <c r="C27" s="696">
        <f>VOL_AREA!G28</f>
        <v>5199695.8745398028</v>
      </c>
      <c r="D27" s="711"/>
      <c r="E27" s="711"/>
      <c r="F27" s="711"/>
      <c r="G27" s="415"/>
      <c r="H27" s="861">
        <v>1.2589254117941183E-100</v>
      </c>
      <c r="I27" s="861">
        <v>68</v>
      </c>
      <c r="J27" s="861">
        <v>0</v>
      </c>
      <c r="K27" s="485" t="str">
        <f t="shared" si="11"/>
        <v>no sigma</v>
      </c>
      <c r="L27" s="206" t="str">
        <f t="shared" si="0"/>
        <v/>
      </c>
      <c r="M27" s="207">
        <f t="shared" si="1"/>
        <v>0</v>
      </c>
      <c r="N27" s="183">
        <f>1-'SOCKEYE%'!H27</f>
        <v>0</v>
      </c>
      <c r="O27" s="741">
        <f>'SOCKEYE%'!H27*(1-'SOCKEYE%'!O27)</f>
        <v>0</v>
      </c>
      <c r="P27" s="741">
        <f>'SOCKEYE%'!H27*'SOCKEYE%'!O27*(1-'SOCKEYE%'!U27)</f>
        <v>0</v>
      </c>
      <c r="Q27" s="741">
        <f>'SOCKEYE%'!H27*'SOCKEYE%'!O27*'SOCKEYE%'!U27</f>
        <v>1</v>
      </c>
      <c r="R27" s="200" t="str">
        <f t="shared" si="2"/>
        <v/>
      </c>
      <c r="S27" s="195" t="str">
        <f t="shared" si="3"/>
        <v/>
      </c>
      <c r="T27" s="196" t="str">
        <f t="shared" si="4"/>
        <v/>
      </c>
      <c r="U27" s="197" t="str">
        <f t="shared" si="5"/>
        <v/>
      </c>
      <c r="V27" s="198" t="str">
        <f t="shared" si="6"/>
        <v/>
      </c>
      <c r="W27" s="199" t="str">
        <f t="shared" si="7"/>
        <v/>
      </c>
      <c r="X27" s="178" t="str">
        <f t="shared" si="8"/>
        <v/>
      </c>
      <c r="Y27" s="156" t="str">
        <f t="shared" si="9"/>
        <v/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0"/>
        <v>23</v>
      </c>
      <c r="C28" s="696">
        <f>VOL_AREA!G29</f>
        <v>5169509.5319345593</v>
      </c>
      <c r="D28" s="420"/>
      <c r="E28" s="396"/>
      <c r="F28" s="395"/>
      <c r="G28" s="415"/>
      <c r="H28" s="861">
        <v>1.2589254117941183E-100</v>
      </c>
      <c r="I28" s="861">
        <v>67</v>
      </c>
      <c r="J28" s="861">
        <v>0</v>
      </c>
      <c r="K28" s="694" t="str">
        <f t="shared" si="11"/>
        <v>no sigma</v>
      </c>
      <c r="L28" s="206" t="str">
        <f t="shared" si="0"/>
        <v/>
      </c>
      <c r="M28" s="207">
        <f t="shared" si="1"/>
        <v>0</v>
      </c>
      <c r="N28" s="183">
        <f>1-'SOCKEYE%'!H28</f>
        <v>0</v>
      </c>
      <c r="O28" s="741">
        <f>'SOCKEYE%'!H28*(1-'SOCKEYE%'!O28)</f>
        <v>0</v>
      </c>
      <c r="P28" s="741">
        <f>'SOCKEYE%'!H28*'SOCKEYE%'!O28*(1-'SOCKEYE%'!U28)</f>
        <v>0</v>
      </c>
      <c r="Q28" s="741">
        <f>'SOCKEYE%'!H28*'SOCKEYE%'!O28*'SOCKEYE%'!U28</f>
        <v>1</v>
      </c>
      <c r="R28" s="200" t="str">
        <f t="shared" si="2"/>
        <v/>
      </c>
      <c r="S28" s="195" t="str">
        <f t="shared" si="3"/>
        <v/>
      </c>
      <c r="T28" s="196" t="str">
        <f t="shared" si="4"/>
        <v/>
      </c>
      <c r="U28" s="197" t="str">
        <f t="shared" si="5"/>
        <v/>
      </c>
      <c r="V28" s="198" t="str">
        <f t="shared" si="6"/>
        <v/>
      </c>
      <c r="W28" s="199" t="str">
        <f t="shared" si="7"/>
        <v/>
      </c>
      <c r="X28" s="178" t="str">
        <f t="shared" si="8"/>
        <v/>
      </c>
      <c r="Y28" s="156" t="str">
        <f t="shared" si="9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0"/>
        <v>24</v>
      </c>
      <c r="C29" s="696">
        <f>VOL_AREA!G30</f>
        <v>5128077.403573758</v>
      </c>
      <c r="D29" s="420"/>
      <c r="E29" s="396"/>
      <c r="F29" s="395"/>
      <c r="G29" s="415"/>
      <c r="H29" s="497">
        <v>1.2589254117941183E-100</v>
      </c>
      <c r="I29" s="497">
        <v>65</v>
      </c>
      <c r="J29" s="498">
        <v>0</v>
      </c>
      <c r="K29" s="485" t="str">
        <f t="shared" si="11"/>
        <v>no sigma</v>
      </c>
      <c r="L29" s="206" t="str">
        <f t="shared" si="0"/>
        <v/>
      </c>
      <c r="M29" s="207">
        <f t="shared" si="1"/>
        <v>0</v>
      </c>
      <c r="N29" s="183">
        <f>1-'SOCKEYE%'!H29</f>
        <v>0</v>
      </c>
      <c r="O29" s="741">
        <f>'SOCKEYE%'!H29*(1-'SOCKEYE%'!O29)</f>
        <v>0</v>
      </c>
      <c r="P29" s="741">
        <f>'SOCKEYE%'!H29*'SOCKEYE%'!O29*(1-'SOCKEYE%'!U29)</f>
        <v>0</v>
      </c>
      <c r="Q29" s="741">
        <f>'SOCKEYE%'!H29*'SOCKEYE%'!O29*'SOCKEYE%'!U29</f>
        <v>1</v>
      </c>
      <c r="R29" s="200" t="str">
        <f t="shared" si="2"/>
        <v/>
      </c>
      <c r="S29" s="195" t="str">
        <f t="shared" si="3"/>
        <v/>
      </c>
      <c r="T29" s="196" t="str">
        <f t="shared" si="4"/>
        <v/>
      </c>
      <c r="U29" s="197" t="str">
        <f t="shared" si="5"/>
        <v/>
      </c>
      <c r="V29" s="198" t="str">
        <f t="shared" si="6"/>
        <v/>
      </c>
      <c r="W29" s="199" t="str">
        <f t="shared" si="7"/>
        <v/>
      </c>
      <c r="X29" s="178" t="str">
        <f t="shared" si="8"/>
        <v/>
      </c>
      <c r="Y29" s="156" t="str">
        <f t="shared" si="9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0"/>
        <v>25</v>
      </c>
      <c r="C30" s="696">
        <f>VOL_AREA!G31</f>
        <v>5086645.2752129566</v>
      </c>
      <c r="D30" s="420"/>
      <c r="E30" s="396"/>
      <c r="F30" s="395"/>
      <c r="G30" s="415"/>
      <c r="H30" s="497">
        <v>1.2589254117941183E-100</v>
      </c>
      <c r="I30" s="497">
        <v>64</v>
      </c>
      <c r="J30" s="498">
        <v>0</v>
      </c>
      <c r="K30" s="485" t="str">
        <f t="shared" si="11"/>
        <v>no sigma</v>
      </c>
      <c r="L30" s="206" t="str">
        <f t="shared" si="0"/>
        <v/>
      </c>
      <c r="M30" s="207">
        <f t="shared" si="1"/>
        <v>0</v>
      </c>
      <c r="N30" s="183">
        <f>1-'SOCKEYE%'!H30</f>
        <v>0</v>
      </c>
      <c r="O30" s="741">
        <f>'SOCKEYE%'!H30*(1-'SOCKEYE%'!O30)</f>
        <v>0</v>
      </c>
      <c r="P30" s="741">
        <f>'SOCKEYE%'!H30*'SOCKEYE%'!O30*(1-'SOCKEYE%'!U30)</f>
        <v>0</v>
      </c>
      <c r="Q30" s="741">
        <f>'SOCKEYE%'!H30*'SOCKEYE%'!O30*'SOCKEYE%'!U30</f>
        <v>1</v>
      </c>
      <c r="R30" s="200" t="str">
        <f t="shared" si="2"/>
        <v/>
      </c>
      <c r="S30" s="195" t="str">
        <f t="shared" si="3"/>
        <v/>
      </c>
      <c r="T30" s="196" t="str">
        <f t="shared" si="4"/>
        <v/>
      </c>
      <c r="U30" s="197" t="str">
        <f t="shared" si="5"/>
        <v/>
      </c>
      <c r="V30" s="198" t="str">
        <f t="shared" si="6"/>
        <v/>
      </c>
      <c r="W30" s="199" t="str">
        <f t="shared" si="7"/>
        <v/>
      </c>
      <c r="X30" s="178" t="str">
        <f t="shared" si="8"/>
        <v/>
      </c>
      <c r="Y30" s="156" t="str">
        <f t="shared" si="9"/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0"/>
        <v>26</v>
      </c>
      <c r="C31" s="696">
        <f>VOL_AREA!G32</f>
        <v>5045213.1468521552</v>
      </c>
      <c r="D31" s="420"/>
      <c r="E31" s="396"/>
      <c r="F31" s="395"/>
      <c r="G31" s="415"/>
      <c r="H31" s="497">
        <v>1.2589254117941188E-100</v>
      </c>
      <c r="I31" s="497">
        <v>79</v>
      </c>
      <c r="J31" s="498">
        <v>0</v>
      </c>
      <c r="K31" s="485" t="str">
        <f t="shared" si="11"/>
        <v>no sigma</v>
      </c>
      <c r="L31" s="206" t="str">
        <f t="shared" si="0"/>
        <v/>
      </c>
      <c r="M31" s="207">
        <f t="shared" si="1"/>
        <v>0</v>
      </c>
      <c r="N31" s="183">
        <f>1-'SOCKEYE%'!H31</f>
        <v>0</v>
      </c>
      <c r="O31" s="741">
        <f>'SOCKEYE%'!H31*(1-'SOCKEYE%'!O31)</f>
        <v>0</v>
      </c>
      <c r="P31" s="741">
        <f>'SOCKEYE%'!H31*'SOCKEYE%'!O31*(1-'SOCKEYE%'!U31)</f>
        <v>0</v>
      </c>
      <c r="Q31" s="741">
        <f>'SOCKEYE%'!H31*'SOCKEYE%'!O31*'SOCKEYE%'!U31</f>
        <v>1</v>
      </c>
      <c r="R31" s="200" t="str">
        <f t="shared" si="2"/>
        <v/>
      </c>
      <c r="S31" s="195" t="str">
        <f t="shared" si="3"/>
        <v/>
      </c>
      <c r="T31" s="196" t="str">
        <f t="shared" si="4"/>
        <v/>
      </c>
      <c r="U31" s="197" t="str">
        <f t="shared" si="5"/>
        <v/>
      </c>
      <c r="V31" s="198" t="str">
        <f t="shared" si="6"/>
        <v/>
      </c>
      <c r="W31" s="199" t="str">
        <f t="shared" si="7"/>
        <v/>
      </c>
      <c r="X31" s="178" t="str">
        <f t="shared" si="8"/>
        <v/>
      </c>
      <c r="Y31" s="156" t="str">
        <f t="shared" si="9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3.8" thickBot="1">
      <c r="A32" s="724" t="s">
        <v>163</v>
      </c>
      <c r="B32" s="729">
        <f t="shared" si="10"/>
        <v>27</v>
      </c>
      <c r="C32" s="696">
        <f>VOL_AREA!G33</f>
        <v>5003781.0184913538</v>
      </c>
      <c r="D32" s="420"/>
      <c r="E32" s="396"/>
      <c r="F32" s="395"/>
      <c r="G32" s="415"/>
      <c r="H32" s="395"/>
      <c r="I32" s="396"/>
      <c r="J32" s="421"/>
      <c r="K32" s="485" t="str">
        <f t="shared" si="11"/>
        <v>no sigma</v>
      </c>
      <c r="L32" s="206" t="str">
        <f t="shared" si="0"/>
        <v/>
      </c>
      <c r="M32" s="207">
        <f t="shared" si="1"/>
        <v>0</v>
      </c>
      <c r="N32" s="183">
        <f>1-'SOCKEYE%'!H32</f>
        <v>0</v>
      </c>
      <c r="O32" s="741">
        <f>'SOCKEYE%'!H32*(1-'SOCKEYE%'!O32)</f>
        <v>0</v>
      </c>
      <c r="P32" s="741">
        <f>'SOCKEYE%'!H32*'SOCKEYE%'!O32*(1-'SOCKEYE%'!U32)</f>
        <v>0</v>
      </c>
      <c r="Q32" s="741">
        <f>'SOCKEYE%'!H32*'SOCKEYE%'!O32*'SOCKEYE%'!U32</f>
        <v>1</v>
      </c>
      <c r="R32" s="200" t="str">
        <f t="shared" si="2"/>
        <v/>
      </c>
      <c r="S32" s="195" t="str">
        <f t="shared" si="3"/>
        <v/>
      </c>
      <c r="T32" s="196" t="str">
        <f t="shared" si="4"/>
        <v/>
      </c>
      <c r="U32" s="197" t="str">
        <f t="shared" si="5"/>
        <v/>
      </c>
      <c r="V32" s="198" t="str">
        <f t="shared" si="6"/>
        <v/>
      </c>
      <c r="W32" s="199" t="str">
        <f t="shared" si="7"/>
        <v/>
      </c>
      <c r="X32" s="178" t="str">
        <f t="shared" si="8"/>
        <v/>
      </c>
      <c r="Y32" s="156" t="str">
        <f t="shared" si="9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3.8" thickBot="1">
      <c r="A33" s="724" t="s">
        <v>164</v>
      </c>
      <c r="B33" s="729">
        <f t="shared" si="10"/>
        <v>28</v>
      </c>
      <c r="C33" s="696">
        <f>VOL_AREA!G34</f>
        <v>4962348.8901305525</v>
      </c>
      <c r="D33" s="420"/>
      <c r="E33" s="396"/>
      <c r="F33" s="395"/>
      <c r="G33" s="415"/>
      <c r="H33" s="395"/>
      <c r="I33" s="396"/>
      <c r="J33" s="421"/>
      <c r="K33" s="485" t="str">
        <f t="shared" si="11"/>
        <v>no sigma</v>
      </c>
      <c r="L33" s="206" t="str">
        <f t="shared" si="0"/>
        <v/>
      </c>
      <c r="M33" s="207">
        <f t="shared" si="1"/>
        <v>0</v>
      </c>
      <c r="N33" s="183">
        <f>1-'SOCKEYE%'!H33</f>
        <v>0</v>
      </c>
      <c r="O33" s="741">
        <f>'SOCKEYE%'!H33*(1-'SOCKEYE%'!O33)</f>
        <v>0</v>
      </c>
      <c r="P33" s="741">
        <f>'SOCKEYE%'!H33*'SOCKEYE%'!O33*(1-'SOCKEYE%'!U33)</f>
        <v>0</v>
      </c>
      <c r="Q33" s="741">
        <f>'SOCKEYE%'!H33*'SOCKEYE%'!O33*'SOCKEYE%'!U33</f>
        <v>1</v>
      </c>
      <c r="R33" s="200" t="str">
        <f t="shared" si="2"/>
        <v/>
      </c>
      <c r="S33" s="195" t="str">
        <f t="shared" si="3"/>
        <v/>
      </c>
      <c r="T33" s="196" t="str">
        <f t="shared" si="4"/>
        <v/>
      </c>
      <c r="U33" s="197" t="str">
        <f t="shared" si="5"/>
        <v/>
      </c>
      <c r="V33" s="198" t="str">
        <f t="shared" si="6"/>
        <v/>
      </c>
      <c r="W33" s="199" t="str">
        <f t="shared" si="7"/>
        <v/>
      </c>
      <c r="X33" s="154" t="str">
        <f t="shared" si="8"/>
        <v/>
      </c>
      <c r="Y33" s="156" t="str">
        <f t="shared" si="9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3.8" thickBot="1">
      <c r="A34" s="724" t="s">
        <v>165</v>
      </c>
      <c r="B34" s="729">
        <f t="shared" si="10"/>
        <v>29</v>
      </c>
      <c r="C34" s="696">
        <f>VOL_AREA!G35</f>
        <v>4920916.761769752</v>
      </c>
      <c r="D34" s="420"/>
      <c r="E34" s="396"/>
      <c r="F34" s="395"/>
      <c r="G34" s="415"/>
      <c r="H34" s="395"/>
      <c r="I34" s="396"/>
      <c r="J34" s="421"/>
      <c r="K34" s="485" t="str">
        <f t="shared" si="11"/>
        <v>no sigma</v>
      </c>
      <c r="L34" s="206" t="str">
        <f t="shared" si="0"/>
        <v/>
      </c>
      <c r="M34" s="207">
        <f t="shared" si="1"/>
        <v>0</v>
      </c>
      <c r="N34" s="183">
        <f>1-'SOCKEYE%'!H34</f>
        <v>0</v>
      </c>
      <c r="O34" s="741">
        <f>'SOCKEYE%'!H34*(1-'SOCKEYE%'!O34)</f>
        <v>0</v>
      </c>
      <c r="P34" s="741">
        <f>'SOCKEYE%'!H34*'SOCKEYE%'!O34*(1-'SOCKEYE%'!U34)</f>
        <v>0</v>
      </c>
      <c r="Q34" s="741">
        <f>'SOCKEYE%'!H34*'SOCKEYE%'!O34*'SOCKEYE%'!U34</f>
        <v>1</v>
      </c>
      <c r="R34" s="200" t="str">
        <f t="shared" si="2"/>
        <v/>
      </c>
      <c r="S34" s="195" t="str">
        <f t="shared" si="3"/>
        <v/>
      </c>
      <c r="T34" s="196" t="str">
        <f t="shared" si="4"/>
        <v/>
      </c>
      <c r="U34" s="197" t="str">
        <f t="shared" si="5"/>
        <v/>
      </c>
      <c r="V34" s="198" t="str">
        <f t="shared" si="6"/>
        <v/>
      </c>
      <c r="W34" s="199" t="str">
        <f t="shared" si="7"/>
        <v/>
      </c>
      <c r="X34" s="154" t="str">
        <f t="shared" si="8"/>
        <v/>
      </c>
      <c r="Y34" s="156" t="str">
        <f t="shared" si="9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3.8" thickBot="1">
      <c r="A35" s="724" t="s">
        <v>166</v>
      </c>
      <c r="B35" s="729">
        <f t="shared" si="10"/>
        <v>30</v>
      </c>
      <c r="C35" s="696">
        <f>VOL_AREA!G36</f>
        <v>4879484.6334089506</v>
      </c>
      <c r="D35" s="420"/>
      <c r="E35" s="396"/>
      <c r="F35" s="395"/>
      <c r="G35" s="415"/>
      <c r="H35" s="395"/>
      <c r="I35" s="396"/>
      <c r="J35" s="421"/>
      <c r="K35" s="485" t="str">
        <f t="shared" si="11"/>
        <v>no sigma</v>
      </c>
      <c r="L35" s="206" t="str">
        <f t="shared" si="0"/>
        <v/>
      </c>
      <c r="M35" s="207">
        <f t="shared" si="1"/>
        <v>0</v>
      </c>
      <c r="N35" s="183">
        <f>1-'SOCKEYE%'!H35</f>
        <v>0</v>
      </c>
      <c r="O35" s="741">
        <f>'SOCKEYE%'!H35*(1-'SOCKEYE%'!O35)</f>
        <v>0</v>
      </c>
      <c r="P35" s="741">
        <f>'SOCKEYE%'!H35*'SOCKEYE%'!O35*(1-'SOCKEYE%'!U35)</f>
        <v>0</v>
      </c>
      <c r="Q35" s="741">
        <f>'SOCKEYE%'!H35*'SOCKEYE%'!O35*'SOCKEYE%'!U35</f>
        <v>1</v>
      </c>
      <c r="R35" s="200" t="str">
        <f t="shared" si="2"/>
        <v/>
      </c>
      <c r="S35" s="195" t="str">
        <f t="shared" si="3"/>
        <v/>
      </c>
      <c r="T35" s="196" t="str">
        <f t="shared" si="4"/>
        <v/>
      </c>
      <c r="U35" s="197" t="str">
        <f t="shared" si="5"/>
        <v/>
      </c>
      <c r="V35" s="198" t="str">
        <f t="shared" si="6"/>
        <v/>
      </c>
      <c r="W35" s="199" t="str">
        <f t="shared" si="7"/>
        <v/>
      </c>
      <c r="X35" s="154" t="str">
        <f t="shared" si="8"/>
        <v/>
      </c>
      <c r="Y35" s="156" t="str">
        <f t="shared" si="9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3.8" thickBot="1">
      <c r="A36" s="724" t="s">
        <v>167</v>
      </c>
      <c r="B36" s="729">
        <f t="shared" si="10"/>
        <v>31</v>
      </c>
      <c r="C36" s="696">
        <f>VOL_AREA!G37</f>
        <v>4837988.9545776835</v>
      </c>
      <c r="D36" s="420"/>
      <c r="E36" s="396"/>
      <c r="F36" s="395"/>
      <c r="G36" s="415"/>
      <c r="H36" s="395"/>
      <c r="I36" s="396"/>
      <c r="J36" s="421"/>
      <c r="K36" s="485" t="str">
        <f t="shared" si="11"/>
        <v>no sigma</v>
      </c>
      <c r="L36" s="206" t="str">
        <f t="shared" si="0"/>
        <v/>
      </c>
      <c r="M36" s="207">
        <f t="shared" si="1"/>
        <v>0</v>
      </c>
      <c r="N36" s="183">
        <f>1-'SOCKEYE%'!H36</f>
        <v>0</v>
      </c>
      <c r="O36" s="741">
        <f>'SOCKEYE%'!H36*(1-'SOCKEYE%'!O36)</f>
        <v>0</v>
      </c>
      <c r="P36" s="741">
        <f>'SOCKEYE%'!H36*'SOCKEYE%'!O36*(1-'SOCKEYE%'!U36)</f>
        <v>0</v>
      </c>
      <c r="Q36" s="741">
        <f>'SOCKEYE%'!H36*'SOCKEYE%'!O36*'SOCKEYE%'!U36</f>
        <v>1</v>
      </c>
      <c r="R36" s="200" t="str">
        <f t="shared" si="2"/>
        <v/>
      </c>
      <c r="S36" s="195" t="str">
        <f t="shared" si="3"/>
        <v/>
      </c>
      <c r="T36" s="196" t="str">
        <f t="shared" si="4"/>
        <v/>
      </c>
      <c r="U36" s="197" t="str">
        <f t="shared" si="5"/>
        <v/>
      </c>
      <c r="V36" s="198" t="str">
        <f t="shared" si="6"/>
        <v/>
      </c>
      <c r="W36" s="199" t="str">
        <f t="shared" si="7"/>
        <v/>
      </c>
      <c r="X36" s="154" t="str">
        <f t="shared" si="8"/>
        <v/>
      </c>
      <c r="Y36" s="156" t="str">
        <f t="shared" si="9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3.8" thickBot="1">
      <c r="A37" s="724" t="s">
        <v>168</v>
      </c>
      <c r="B37" s="729">
        <f t="shared" si="10"/>
        <v>32</v>
      </c>
      <c r="C37" s="696">
        <f>VOL_AREA!G38</f>
        <v>4793379.3026936091</v>
      </c>
      <c r="D37" s="420"/>
      <c r="E37" s="396"/>
      <c r="F37" s="395"/>
      <c r="G37" s="415"/>
      <c r="H37" s="395"/>
      <c r="I37" s="396"/>
      <c r="J37" s="421"/>
      <c r="K37" s="485" t="str">
        <f t="shared" si="11"/>
        <v>no sigma</v>
      </c>
      <c r="L37" s="206" t="str">
        <f t="shared" si="0"/>
        <v/>
      </c>
      <c r="M37" s="207">
        <f t="shared" si="1"/>
        <v>0</v>
      </c>
      <c r="N37" s="183">
        <f>1-'SOCKEYE%'!H37</f>
        <v>0</v>
      </c>
      <c r="O37" s="741">
        <f>'SOCKEYE%'!H37*(1-'SOCKEYE%'!O37)</f>
        <v>0</v>
      </c>
      <c r="P37" s="741">
        <f>'SOCKEYE%'!H37*'SOCKEYE%'!O37*(1-'SOCKEYE%'!U37)</f>
        <v>0</v>
      </c>
      <c r="Q37" s="741">
        <f>'SOCKEYE%'!H37*'SOCKEYE%'!O37*'SOCKEYE%'!U37</f>
        <v>1</v>
      </c>
      <c r="R37" s="200" t="str">
        <f t="shared" si="2"/>
        <v/>
      </c>
      <c r="S37" s="195" t="str">
        <f t="shared" si="3"/>
        <v/>
      </c>
      <c r="T37" s="196" t="str">
        <f t="shared" si="4"/>
        <v/>
      </c>
      <c r="U37" s="197" t="str">
        <f t="shared" si="5"/>
        <v/>
      </c>
      <c r="V37" s="198" t="str">
        <f t="shared" si="6"/>
        <v/>
      </c>
      <c r="W37" s="199" t="str">
        <f t="shared" si="7"/>
        <v/>
      </c>
      <c r="X37" s="154" t="str">
        <f t="shared" si="8"/>
        <v/>
      </c>
      <c r="Y37" s="156" t="str">
        <f t="shared" si="9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3.8" thickBot="1">
      <c r="A38" s="724" t="s">
        <v>169</v>
      </c>
      <c r="B38" s="729">
        <f t="shared" si="10"/>
        <v>33</v>
      </c>
      <c r="C38" s="696">
        <f>VOL_AREA!G39</f>
        <v>4748769.6508095348</v>
      </c>
      <c r="D38" s="420"/>
      <c r="E38" s="396"/>
      <c r="F38" s="395"/>
      <c r="G38" s="415"/>
      <c r="H38" s="395"/>
      <c r="I38" s="396"/>
      <c r="J38" s="421"/>
      <c r="K38" s="485" t="str">
        <f t="shared" si="11"/>
        <v>no sigma</v>
      </c>
      <c r="L38" s="206" t="str">
        <f t="shared" si="0"/>
        <v/>
      </c>
      <c r="M38" s="207">
        <f t="shared" si="1"/>
        <v>0</v>
      </c>
      <c r="N38" s="183">
        <f>1-'SOCKEYE%'!H38</f>
        <v>0</v>
      </c>
      <c r="O38" s="741">
        <f>'SOCKEYE%'!H38*(1-'SOCKEYE%'!O38)</f>
        <v>0</v>
      </c>
      <c r="P38" s="741">
        <f>'SOCKEYE%'!H38*'SOCKEYE%'!O38*(1-'SOCKEYE%'!U38)</f>
        <v>0</v>
      </c>
      <c r="Q38" s="741">
        <f>'SOCKEYE%'!H38*'SOCKEYE%'!O38*'SOCKEYE%'!U38</f>
        <v>1</v>
      </c>
      <c r="R38" s="200" t="str">
        <f t="shared" si="2"/>
        <v/>
      </c>
      <c r="S38" s="195" t="str">
        <f t="shared" si="3"/>
        <v/>
      </c>
      <c r="T38" s="196" t="str">
        <f t="shared" si="4"/>
        <v/>
      </c>
      <c r="U38" s="197" t="str">
        <f t="shared" si="5"/>
        <v/>
      </c>
      <c r="V38" s="198" t="str">
        <f t="shared" si="6"/>
        <v/>
      </c>
      <c r="W38" s="199" t="str">
        <f t="shared" si="7"/>
        <v/>
      </c>
      <c r="X38" s="154" t="str">
        <f t="shared" si="8"/>
        <v/>
      </c>
      <c r="Y38" s="156" t="str">
        <f t="shared" si="9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3.8" thickBot="1">
      <c r="A39" s="724" t="s">
        <v>170</v>
      </c>
      <c r="B39" s="729">
        <f t="shared" si="10"/>
        <v>34</v>
      </c>
      <c r="C39" s="696">
        <f>VOL_AREA!G40</f>
        <v>4704159.9989254605</v>
      </c>
      <c r="D39" s="420"/>
      <c r="E39" s="396"/>
      <c r="F39" s="395"/>
      <c r="G39" s="415"/>
      <c r="H39" s="395"/>
      <c r="I39" s="396"/>
      <c r="J39" s="421"/>
      <c r="K39" s="418"/>
      <c r="L39" s="206" t="str">
        <f t="shared" si="0"/>
        <v/>
      </c>
      <c r="M39" s="207">
        <f t="shared" si="1"/>
        <v>0</v>
      </c>
      <c r="N39" s="183">
        <f>1-'SOCKEYE%'!H39</f>
        <v>0</v>
      </c>
      <c r="O39" s="741">
        <f>'SOCKEYE%'!H39*(1-'SOCKEYE%'!O39)</f>
        <v>0</v>
      </c>
      <c r="P39" s="741">
        <f>'SOCKEYE%'!H39*'SOCKEYE%'!O39*(1-'SOCKEYE%'!U39)</f>
        <v>0</v>
      </c>
      <c r="Q39" s="741">
        <f>'SOCKEYE%'!H39*'SOCKEYE%'!O39*'SOCKEYE%'!U39</f>
        <v>1</v>
      </c>
      <c r="R39" s="200" t="str">
        <f t="shared" si="2"/>
        <v/>
      </c>
      <c r="S39" s="195" t="str">
        <f t="shared" si="3"/>
        <v/>
      </c>
      <c r="T39" s="196" t="str">
        <f t="shared" si="4"/>
        <v/>
      </c>
      <c r="U39" s="197" t="str">
        <f t="shared" si="5"/>
        <v/>
      </c>
      <c r="V39" s="198" t="str">
        <f t="shared" si="6"/>
        <v/>
      </c>
      <c r="W39" s="199" t="str">
        <f t="shared" si="7"/>
        <v/>
      </c>
      <c r="X39" s="154" t="str">
        <f t="shared" si="8"/>
        <v/>
      </c>
      <c r="Y39" s="156" t="str">
        <f t="shared" si="9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3.8" thickBot="1">
      <c r="A40" s="724" t="s">
        <v>171</v>
      </c>
      <c r="B40" s="729">
        <f t="shared" si="10"/>
        <v>35</v>
      </c>
      <c r="C40" s="696">
        <f>VOL_AREA!G41</f>
        <v>4659550.3470413862</v>
      </c>
      <c r="D40" s="420"/>
      <c r="E40" s="396"/>
      <c r="F40" s="395"/>
      <c r="G40" s="415"/>
      <c r="H40" s="395"/>
      <c r="I40" s="396"/>
      <c r="J40" s="421"/>
      <c r="K40" s="418"/>
      <c r="L40" s="206" t="str">
        <f t="shared" si="0"/>
        <v/>
      </c>
      <c r="M40" s="207">
        <f t="shared" si="1"/>
        <v>0</v>
      </c>
      <c r="N40" s="183">
        <f>1-'SOCKEYE%'!H40</f>
        <v>0</v>
      </c>
      <c r="O40" s="741">
        <f>'SOCKEYE%'!H40*(1-'SOCKEYE%'!O40)</f>
        <v>0</v>
      </c>
      <c r="P40" s="741">
        <f>'SOCKEYE%'!H40*'SOCKEYE%'!O40*(1-'SOCKEYE%'!U40)</f>
        <v>0</v>
      </c>
      <c r="Q40" s="741">
        <f>'SOCKEYE%'!H40*'SOCKEYE%'!O40*'SOCKEYE%'!U40</f>
        <v>1</v>
      </c>
      <c r="R40" s="200" t="str">
        <f t="shared" si="2"/>
        <v/>
      </c>
      <c r="S40" s="195" t="str">
        <f t="shared" si="3"/>
        <v/>
      </c>
      <c r="T40" s="196" t="str">
        <f t="shared" si="4"/>
        <v/>
      </c>
      <c r="U40" s="197" t="str">
        <f t="shared" si="5"/>
        <v/>
      </c>
      <c r="V40" s="198" t="str">
        <f t="shared" si="6"/>
        <v/>
      </c>
      <c r="W40" s="199" t="str">
        <f t="shared" si="7"/>
        <v/>
      </c>
      <c r="X40" s="154" t="str">
        <f t="shared" si="8"/>
        <v/>
      </c>
      <c r="Y40" s="156" t="str">
        <f t="shared" si="9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3.8" thickBot="1">
      <c r="A41" s="724" t="s">
        <v>172</v>
      </c>
      <c r="B41" s="729">
        <f t="shared" si="10"/>
        <v>36</v>
      </c>
      <c r="C41" s="696">
        <f>VOL_AREA!G42</f>
        <v>4614940.6951573119</v>
      </c>
      <c r="D41" s="420"/>
      <c r="E41" s="396"/>
      <c r="F41" s="395"/>
      <c r="G41" s="415"/>
      <c r="H41" s="395"/>
      <c r="I41" s="396"/>
      <c r="J41" s="421"/>
      <c r="K41" s="418"/>
      <c r="L41" s="206" t="str">
        <f t="shared" si="0"/>
        <v/>
      </c>
      <c r="M41" s="207">
        <f t="shared" si="1"/>
        <v>0</v>
      </c>
      <c r="N41" s="183">
        <f>1-'SOCKEYE%'!H41</f>
        <v>0</v>
      </c>
      <c r="O41" s="741">
        <f>'SOCKEYE%'!H41*(1-'SOCKEYE%'!O41)</f>
        <v>0</v>
      </c>
      <c r="P41" s="741">
        <f>'SOCKEYE%'!H41*'SOCKEYE%'!O41*(1-'SOCKEYE%'!U41)</f>
        <v>0</v>
      </c>
      <c r="Q41" s="741">
        <f>'SOCKEYE%'!H41*'SOCKEYE%'!O41*'SOCKEYE%'!U41</f>
        <v>1</v>
      </c>
      <c r="R41" s="200" t="str">
        <f t="shared" si="2"/>
        <v/>
      </c>
      <c r="S41" s="195" t="str">
        <f t="shared" si="3"/>
        <v/>
      </c>
      <c r="T41" s="196" t="str">
        <f t="shared" si="4"/>
        <v/>
      </c>
      <c r="U41" s="197" t="str">
        <f t="shared" si="5"/>
        <v/>
      </c>
      <c r="V41" s="198" t="str">
        <f t="shared" si="6"/>
        <v/>
      </c>
      <c r="W41" s="199" t="str">
        <f t="shared" si="7"/>
        <v/>
      </c>
      <c r="X41" s="154" t="str">
        <f t="shared" si="8"/>
        <v/>
      </c>
      <c r="Y41" s="156" t="str">
        <f t="shared" si="9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3.8" thickBot="1">
      <c r="A42" s="724" t="s">
        <v>173</v>
      </c>
      <c r="B42" s="729">
        <f t="shared" si="10"/>
        <v>37</v>
      </c>
      <c r="C42" s="696">
        <f>VOL_AREA!G43</f>
        <v>4570331.0432732375</v>
      </c>
      <c r="D42" s="420"/>
      <c r="E42" s="396"/>
      <c r="F42" s="395"/>
      <c r="G42" s="415"/>
      <c r="H42" s="395"/>
      <c r="I42" s="396"/>
      <c r="J42" s="421"/>
      <c r="K42" s="418"/>
      <c r="L42" s="206" t="str">
        <f t="shared" si="0"/>
        <v/>
      </c>
      <c r="M42" s="207">
        <f t="shared" si="1"/>
        <v>0</v>
      </c>
      <c r="N42" s="183">
        <f>1-'SOCKEYE%'!H42</f>
        <v>0</v>
      </c>
      <c r="O42" s="741">
        <f>'SOCKEYE%'!H42*(1-'SOCKEYE%'!O42)</f>
        <v>0</v>
      </c>
      <c r="P42" s="741">
        <f>'SOCKEYE%'!H42*'SOCKEYE%'!O42*(1-'SOCKEYE%'!U42)</f>
        <v>0</v>
      </c>
      <c r="Q42" s="741">
        <f>'SOCKEYE%'!H42*'SOCKEYE%'!O42*'SOCKEYE%'!U42</f>
        <v>1</v>
      </c>
      <c r="R42" s="200" t="str">
        <f t="shared" si="2"/>
        <v/>
      </c>
      <c r="S42" s="195" t="str">
        <f t="shared" si="3"/>
        <v/>
      </c>
      <c r="T42" s="196" t="str">
        <f t="shared" si="4"/>
        <v/>
      </c>
      <c r="U42" s="197" t="str">
        <f t="shared" si="5"/>
        <v/>
      </c>
      <c r="V42" s="198" t="str">
        <f t="shared" si="6"/>
        <v/>
      </c>
      <c r="W42" s="199" t="str">
        <f t="shared" si="7"/>
        <v/>
      </c>
      <c r="X42" s="154" t="str">
        <f t="shared" si="8"/>
        <v/>
      </c>
      <c r="Y42" s="156" t="str">
        <f t="shared" si="9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3.8" thickBot="1">
      <c r="A43" s="724" t="s">
        <v>174</v>
      </c>
      <c r="B43" s="729">
        <f t="shared" si="10"/>
        <v>38</v>
      </c>
      <c r="C43" s="696">
        <f>VOL_AREA!G44</f>
        <v>4525721.3913891632</v>
      </c>
      <c r="D43" s="420"/>
      <c r="E43" s="396"/>
      <c r="F43" s="395"/>
      <c r="G43" s="415"/>
      <c r="H43" s="395"/>
      <c r="I43" s="396"/>
      <c r="J43" s="421"/>
      <c r="K43" s="418"/>
      <c r="L43" s="206" t="str">
        <f t="shared" si="0"/>
        <v/>
      </c>
      <c r="M43" s="207">
        <f t="shared" si="1"/>
        <v>0</v>
      </c>
      <c r="N43" s="183">
        <f>1-'SOCKEYE%'!H43</f>
        <v>0</v>
      </c>
      <c r="O43" s="741">
        <f>'SOCKEYE%'!H43*(1-'SOCKEYE%'!O43)</f>
        <v>0</v>
      </c>
      <c r="P43" s="741">
        <f>'SOCKEYE%'!H43*'SOCKEYE%'!O43*(1-'SOCKEYE%'!U43)</f>
        <v>0</v>
      </c>
      <c r="Q43" s="741">
        <f>'SOCKEYE%'!H43*'SOCKEYE%'!O43*'SOCKEYE%'!U43</f>
        <v>1</v>
      </c>
      <c r="R43" s="200" t="str">
        <f t="shared" si="2"/>
        <v/>
      </c>
      <c r="S43" s="195" t="str">
        <f t="shared" si="3"/>
        <v/>
      </c>
      <c r="T43" s="196" t="str">
        <f t="shared" si="4"/>
        <v/>
      </c>
      <c r="U43" s="197" t="str">
        <f t="shared" si="5"/>
        <v/>
      </c>
      <c r="V43" s="198" t="str">
        <f t="shared" si="6"/>
        <v/>
      </c>
      <c r="W43" s="199" t="str">
        <f t="shared" si="7"/>
        <v/>
      </c>
      <c r="X43" s="154" t="str">
        <f t="shared" si="8"/>
        <v/>
      </c>
      <c r="Y43" s="156" t="str">
        <f t="shared" si="9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3.8" thickBot="1">
      <c r="A44" s="724" t="s">
        <v>175</v>
      </c>
      <c r="B44" s="729">
        <f t="shared" si="10"/>
        <v>39</v>
      </c>
      <c r="C44" s="696">
        <f>VOL_AREA!G45</f>
        <v>4482401.6741297431</v>
      </c>
      <c r="D44" s="420"/>
      <c r="E44" s="396"/>
      <c r="F44" s="395"/>
      <c r="G44" s="415"/>
      <c r="H44" s="395"/>
      <c r="I44" s="396"/>
      <c r="J44" s="421"/>
      <c r="K44" s="418"/>
      <c r="L44" s="206" t="str">
        <f t="shared" si="0"/>
        <v/>
      </c>
      <c r="M44" s="207">
        <f t="shared" si="1"/>
        <v>0</v>
      </c>
      <c r="N44" s="183">
        <f>1-'SOCKEYE%'!H44</f>
        <v>0</v>
      </c>
      <c r="O44" s="741">
        <f>'SOCKEYE%'!H44*(1-'SOCKEYE%'!O44)</f>
        <v>0</v>
      </c>
      <c r="P44" s="741">
        <f>'SOCKEYE%'!H44*'SOCKEYE%'!O44*(1-'SOCKEYE%'!U44)</f>
        <v>0</v>
      </c>
      <c r="Q44" s="741">
        <f>'SOCKEYE%'!H44*'SOCKEYE%'!O44*'SOCKEYE%'!U44</f>
        <v>1</v>
      </c>
      <c r="R44" s="200" t="str">
        <f t="shared" si="2"/>
        <v/>
      </c>
      <c r="S44" s="195" t="str">
        <f t="shared" si="3"/>
        <v/>
      </c>
      <c r="T44" s="196" t="str">
        <f t="shared" si="4"/>
        <v/>
      </c>
      <c r="U44" s="197" t="str">
        <f t="shared" si="5"/>
        <v/>
      </c>
      <c r="V44" s="198" t="str">
        <f t="shared" si="6"/>
        <v/>
      </c>
      <c r="W44" s="199" t="str">
        <f t="shared" si="7"/>
        <v/>
      </c>
      <c r="X44" s="154" t="str">
        <f t="shared" si="8"/>
        <v/>
      </c>
      <c r="Y44" s="156" t="str">
        <f t="shared" si="9"/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3.8" thickBot="1">
      <c r="A45" s="724" t="s">
        <v>176</v>
      </c>
      <c r="B45" s="729">
        <f t="shared" si="10"/>
        <v>40</v>
      </c>
      <c r="C45" s="696">
        <f>VOL_AREA!G46</f>
        <v>4441016.8588073058</v>
      </c>
      <c r="D45" s="395"/>
      <c r="E45" s="396"/>
      <c r="F45" s="395"/>
      <c r="G45" s="415"/>
      <c r="H45" s="395"/>
      <c r="I45" s="396"/>
      <c r="J45" s="421"/>
      <c r="K45" s="485"/>
      <c r="L45" s="206"/>
      <c r="M45" s="207"/>
      <c r="N45" s="741">
        <f>1-'SOCKEYE%'!H45</f>
        <v>0</v>
      </c>
      <c r="O45" s="741">
        <f>'SOCKEYE%'!H45*(1-'SOCKEYE%'!O45)</f>
        <v>0</v>
      </c>
      <c r="P45" s="741">
        <f>'SOCKEYE%'!H45*'SOCKEYE%'!O45*(1-'SOCKEYE%'!U45)</f>
        <v>0</v>
      </c>
      <c r="Q45" s="741">
        <f>'SOCKEYE%'!H45*'SOCKEYE%'!O45*'SOCKEYE%'!U45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3.8" thickBot="1">
      <c r="A46" s="724" t="s">
        <v>177</v>
      </c>
      <c r="B46" s="729">
        <f t="shared" si="10"/>
        <v>41</v>
      </c>
      <c r="C46" s="696">
        <f>VOL_AREA!G47</f>
        <v>4399632.0434848676</v>
      </c>
      <c r="D46" s="437"/>
      <c r="E46" s="436"/>
      <c r="F46" s="437"/>
      <c r="G46" s="423"/>
      <c r="H46" s="437"/>
      <c r="I46" s="436"/>
      <c r="J46" s="437"/>
      <c r="K46" s="695" t="str">
        <f t="shared" ref="K46" si="12">IF(D46=0,"no sigma",H46/D46)</f>
        <v>no sigma</v>
      </c>
      <c r="L46" s="487"/>
      <c r="M46" s="484">
        <f t="shared" ref="M46" si="13">IF(OR(OR(H46=0,E46=0),D46=0),0,+(L46^2)*((J46/H46^2)+((F46^2/E46)/D46^2)))</f>
        <v>0</v>
      </c>
      <c r="N46" s="741">
        <f>1-'SOCKEYE%'!H46</f>
        <v>0</v>
      </c>
      <c r="O46" s="700">
        <f>'SOCKEYE%'!D46*(1-'SOCKEYE%'!O46)</f>
        <v>0</v>
      </c>
      <c r="P46" s="700">
        <f>'SOCKEYE%'!D46*'SOCKEYE%'!O46*(1-'SOCKEYE%'!U46)</f>
        <v>0</v>
      </c>
      <c r="Q46" s="741">
        <f>'SOCKEYE%'!H46*'SOCKEYE%'!O46*'SOCKEYE%'!U46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3.8" thickBot="1">
      <c r="A47" s="208" t="s">
        <v>97</v>
      </c>
      <c r="B47" s="728"/>
      <c r="C47" s="209">
        <f>SUM(C6:C46)</f>
        <v>214045519.42095891</v>
      </c>
      <c r="D47" s="423"/>
      <c r="E47" s="423"/>
      <c r="F47" s="423"/>
      <c r="G47" s="423"/>
      <c r="H47" s="423"/>
      <c r="I47" s="423"/>
      <c r="J47" s="424"/>
      <c r="K47" s="209"/>
      <c r="L47" s="209">
        <f>SUM(L6:L46)</f>
        <v>226409.12366646077</v>
      </c>
      <c r="M47" s="209">
        <f>SUM(M6:M46)</f>
        <v>43213235907.51712</v>
      </c>
      <c r="N47" s="209"/>
      <c r="O47" s="209"/>
      <c r="P47" s="209"/>
      <c r="Q47" s="209"/>
      <c r="R47" s="209">
        <f t="shared" ref="R47:Y47" si="14">SUM(R6:R46)</f>
        <v>47710.494248187126</v>
      </c>
      <c r="S47" s="209">
        <f t="shared" si="14"/>
        <v>1584317900.0456192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178698.62941827357</v>
      </c>
      <c r="Y47" s="209">
        <f t="shared" si="14"/>
        <v>34238872451.130177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pageSetup orientation="portrait" r:id="rId1"/>
  <headerFooter alignWithMargins="0">
    <oddFooter>&amp;L&amp;PF&amp;C&amp;Pt,  &amp;PDs</oddFooter>
  </headerFooter>
  <rowBreaks count="1" manualBreakCount="1">
    <brk id="46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/>
  <dimension ref="A1:AH102"/>
  <sheetViews>
    <sheetView showGridLines="0" zoomScale="75" workbookViewId="0">
      <selection activeCell="H7" sqref="H7:J31"/>
    </sheetView>
  </sheetViews>
  <sheetFormatPr defaultColWidth="9.109375" defaultRowHeight="12.6"/>
  <cols>
    <col min="1" max="2" width="10.66406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1.3320312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192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VOL_AREA!H7</f>
        <v>6886377.3822020683</v>
      </c>
      <c r="D6" s="683"/>
      <c r="E6" s="684"/>
      <c r="F6" s="684"/>
      <c r="G6" s="422"/>
      <c r="H6" s="684"/>
      <c r="I6" s="684"/>
      <c r="J6" s="685"/>
      <c r="K6" s="481" t="str">
        <f>IF(D6=0,"no sigma",H6/D6)</f>
        <v>no sigma</v>
      </c>
      <c r="L6" s="482" t="str">
        <f>IF(K6="no sigma","",C6*K6)</f>
        <v/>
      </c>
      <c r="M6" s="483">
        <f t="shared" ref="M6:M44" si="0">IF(OR(OR(H6=0,E6=0),D6=0),0,+(L6^2)*((J6/H6^2)+((F6^2/E6)/D6^2)))</f>
        <v>0</v>
      </c>
      <c r="N6" s="183">
        <f>1-'SOCKEYE%'!I6</f>
        <v>0</v>
      </c>
      <c r="O6" s="183">
        <f>'SOCKEYE%'!I6*(1-'SOCKEYE%'!P6)</f>
        <v>0</v>
      </c>
      <c r="P6" s="183">
        <f>'SOCKEYE%'!I6*'SOCKEYE%'!P6*(1-'SOCKEYE%'!V6)</f>
        <v>0</v>
      </c>
      <c r="Q6" s="183">
        <f>'SOCKEYE%'!I6*'SOCKEYE%'!P6*'SOCKEYE%'!V6</f>
        <v>1</v>
      </c>
      <c r="R6" s="194" t="str">
        <f t="shared" ref="R6:R44" si="1">IF(L6="","",N6*L6)</f>
        <v/>
      </c>
      <c r="S6" s="195" t="str">
        <f t="shared" ref="S6:S44" si="2">IF(M6="","",N6^2*M6)</f>
        <v/>
      </c>
      <c r="T6" s="196" t="str">
        <f t="shared" ref="T6:T44" si="3">IF(L6="","",O6*L6)</f>
        <v/>
      </c>
      <c r="U6" s="197" t="str">
        <f t="shared" ref="U6:U44" si="4">IF(M6="","",O6^2*M6)</f>
        <v/>
      </c>
      <c r="V6" s="198" t="str">
        <f t="shared" ref="V6:V44" si="5">IF(L6="","",P6*L6)</f>
        <v/>
      </c>
      <c r="W6" s="199" t="str">
        <f t="shared" ref="W6:W44" si="6">IF(M6="","",P6^2*M6)</f>
        <v/>
      </c>
      <c r="X6" s="154" t="str">
        <f t="shared" ref="X6:X44" si="7">IF(L6="","",Q6*L6)</f>
        <v/>
      </c>
      <c r="Y6" s="155" t="str">
        <f t="shared" ref="Y6:Y44" si="8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VOL_AREA!H8</f>
        <v>6654248.1466062088</v>
      </c>
      <c r="D7" s="683">
        <v>1.3029044809811261E-5</v>
      </c>
      <c r="E7" s="684">
        <v>4</v>
      </c>
      <c r="F7" s="684">
        <v>1.069596849253489E-5</v>
      </c>
      <c r="G7" s="415"/>
      <c r="H7" s="866">
        <v>1.2589254117941168E-100</v>
      </c>
      <c r="I7" s="866">
        <v>37</v>
      </c>
      <c r="J7" s="866">
        <v>0</v>
      </c>
      <c r="K7" s="418">
        <f t="shared" ref="K7:K35" si="9">IF(D7=0,"no sigma",H7/D7)</f>
        <v>9.6624536193636252E-96</v>
      </c>
      <c r="L7" s="206">
        <f t="shared" ref="L7:L44" si="10">IF(K7="no sigma","",C7*K7)</f>
        <v>6.4296364088318852E-89</v>
      </c>
      <c r="M7" s="207">
        <f t="shared" si="0"/>
        <v>6.9651089200014529E-178</v>
      </c>
      <c r="N7" s="183">
        <f>1-'SOCKEYE%'!I7</f>
        <v>0</v>
      </c>
      <c r="O7" s="741">
        <f>'SOCKEYE%'!I7*(1-'SOCKEYE%'!P7)</f>
        <v>0</v>
      </c>
      <c r="P7" s="741">
        <f>'SOCKEYE%'!I7*'SOCKEYE%'!P7*(1-'SOCKEYE%'!V7)</f>
        <v>0</v>
      </c>
      <c r="Q7" s="741">
        <f>'SOCKEYE%'!I7*'SOCKEYE%'!P7*'SOCKEYE%'!V7</f>
        <v>1</v>
      </c>
      <c r="R7" s="200">
        <f t="shared" si="1"/>
        <v>0</v>
      </c>
      <c r="S7" s="195">
        <f t="shared" si="2"/>
        <v>0</v>
      </c>
      <c r="T7" s="196">
        <f t="shared" si="3"/>
        <v>0</v>
      </c>
      <c r="U7" s="197">
        <f t="shared" si="4"/>
        <v>0</v>
      </c>
      <c r="V7" s="198">
        <f t="shared" si="5"/>
        <v>0</v>
      </c>
      <c r="W7" s="199">
        <f t="shared" si="6"/>
        <v>0</v>
      </c>
      <c r="X7" s="154">
        <f t="shared" si="7"/>
        <v>6.4296364088318852E-89</v>
      </c>
      <c r="Y7" s="156">
        <f t="shared" si="8"/>
        <v>6.9651089200014529E-178</v>
      </c>
      <c r="Z7" s="109"/>
      <c r="AA7" s="109"/>
      <c r="AB7" s="109"/>
      <c r="AC7" s="109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1">B7+1</f>
        <v>3</v>
      </c>
      <c r="C8" s="696">
        <f>VOL_AREA!H9</f>
        <v>6422118.9110103482</v>
      </c>
      <c r="D8" s="879">
        <v>1.0558230422019784E-5</v>
      </c>
      <c r="E8" s="879">
        <v>9</v>
      </c>
      <c r="F8" s="879">
        <v>9.3073552543034806E-6</v>
      </c>
      <c r="G8" s="415"/>
      <c r="H8" s="866">
        <v>5.358879336057079E-8</v>
      </c>
      <c r="I8" s="866">
        <v>74</v>
      </c>
      <c r="J8" s="866">
        <v>5.8116942897060175E-14</v>
      </c>
      <c r="K8" s="418">
        <f t="shared" ref="K8:K15" si="12">IF(D8=0,"no sigma",H8/D8)</f>
        <v>5.0755468689912603E-3</v>
      </c>
      <c r="L8" s="206">
        <f t="shared" si="10"/>
        <v>32595.765531068137</v>
      </c>
      <c r="M8" s="207">
        <f t="shared" ref="M8:M15" si="13">IF(OR(OR(H8=0,E8=0),D8=0),0,+(L8^2)*((J8/H8^2)+((F8^2/E8)/D8^2)))</f>
        <v>21593654885.095482</v>
      </c>
      <c r="N8" s="183">
        <f>1-'SOCKEYE%'!I8</f>
        <v>0</v>
      </c>
      <c r="O8" s="741">
        <f>'SOCKEYE%'!I8*(1-'SOCKEYE%'!P8)</f>
        <v>0</v>
      </c>
      <c r="P8" s="741">
        <f>'SOCKEYE%'!I8*'SOCKEYE%'!P8*(1-'SOCKEYE%'!V8)</f>
        <v>0</v>
      </c>
      <c r="Q8" s="741">
        <f>'SOCKEYE%'!I8*'SOCKEYE%'!P8*'SOCKEYE%'!V8</f>
        <v>1</v>
      </c>
      <c r="R8" s="200">
        <f t="shared" si="1"/>
        <v>0</v>
      </c>
      <c r="S8" s="195">
        <f t="shared" si="2"/>
        <v>0</v>
      </c>
      <c r="T8" s="196">
        <f t="shared" si="3"/>
        <v>0</v>
      </c>
      <c r="U8" s="197">
        <f t="shared" si="4"/>
        <v>0</v>
      </c>
      <c r="V8" s="198">
        <f t="shared" si="5"/>
        <v>0</v>
      </c>
      <c r="W8" s="199">
        <f t="shared" si="6"/>
        <v>0</v>
      </c>
      <c r="X8" s="178">
        <f t="shared" si="7"/>
        <v>32595.765531068137</v>
      </c>
      <c r="Y8" s="156">
        <f t="shared" si="8"/>
        <v>21593654885.095482</v>
      </c>
      <c r="Z8" s="109"/>
      <c r="AA8" s="109"/>
      <c r="AB8" s="109"/>
      <c r="AC8" s="109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1"/>
        <v>4</v>
      </c>
      <c r="C9" s="696">
        <f>VOL_AREA!H10</f>
        <v>6252135.6411227975</v>
      </c>
      <c r="D9" s="879">
        <v>1.3924495133450717E-5</v>
      </c>
      <c r="E9" s="879">
        <v>43</v>
      </c>
      <c r="F9" s="879">
        <v>2.0515016865170243E-5</v>
      </c>
      <c r="G9" s="415"/>
      <c r="H9" s="866">
        <v>4.1248331387106282E-8</v>
      </c>
      <c r="I9" s="866">
        <v>74</v>
      </c>
      <c r="J9" s="866">
        <v>1.0296859659590471E-14</v>
      </c>
      <c r="K9" s="418">
        <f t="shared" si="12"/>
        <v>2.9622855975593473E-3</v>
      </c>
      <c r="L9" s="206">
        <f t="shared" si="10"/>
        <v>18520.611363685541</v>
      </c>
      <c r="M9" s="207">
        <f t="shared" si="13"/>
        <v>2093197171.3106742</v>
      </c>
      <c r="N9" s="183">
        <f>1-'SOCKEYE%'!I9</f>
        <v>0</v>
      </c>
      <c r="O9" s="741">
        <f>'SOCKEYE%'!I9*(1-'SOCKEYE%'!P9)</f>
        <v>0</v>
      </c>
      <c r="P9" s="741">
        <f>'SOCKEYE%'!I9*'SOCKEYE%'!P9*(1-'SOCKEYE%'!V9)</f>
        <v>0</v>
      </c>
      <c r="Q9" s="741">
        <f>'SOCKEYE%'!I9*'SOCKEYE%'!P9*'SOCKEYE%'!V9</f>
        <v>1</v>
      </c>
      <c r="R9" s="200">
        <f t="shared" si="1"/>
        <v>0</v>
      </c>
      <c r="S9" s="195">
        <f t="shared" si="2"/>
        <v>0</v>
      </c>
      <c r="T9" s="196">
        <f t="shared" si="3"/>
        <v>0</v>
      </c>
      <c r="U9" s="197">
        <f t="shared" si="4"/>
        <v>0</v>
      </c>
      <c r="V9" s="198">
        <f t="shared" si="5"/>
        <v>0</v>
      </c>
      <c r="W9" s="199">
        <f t="shared" si="6"/>
        <v>0</v>
      </c>
      <c r="X9" s="178">
        <f t="shared" si="7"/>
        <v>18520.611363685541</v>
      </c>
      <c r="Y9" s="156">
        <f t="shared" si="8"/>
        <v>2093197171.3106742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1"/>
        <v>5</v>
      </c>
      <c r="C10" s="696">
        <f>VOL_AREA!H11</f>
        <v>6157497.4801028455</v>
      </c>
      <c r="D10" s="879">
        <v>1.1851197284194107E-5</v>
      </c>
      <c r="E10" s="879">
        <v>62</v>
      </c>
      <c r="F10" s="879">
        <v>1.8070948328329647E-5</v>
      </c>
      <c r="G10" s="415"/>
      <c r="H10" s="866">
        <v>8.0707336487567038E-8</v>
      </c>
      <c r="I10" s="866">
        <v>74</v>
      </c>
      <c r="J10" s="866">
        <v>4.4414603309980496E-14</v>
      </c>
      <c r="K10" s="418">
        <f t="shared" si="12"/>
        <v>6.8100576298064062E-3</v>
      </c>
      <c r="L10" s="206">
        <f t="shared" si="10"/>
        <v>41932.912694888102</v>
      </c>
      <c r="M10" s="207">
        <f t="shared" si="13"/>
        <v>12055682480.129772</v>
      </c>
      <c r="N10" s="183">
        <f>1-'SOCKEYE%'!I10</f>
        <v>8.6956521739130488E-2</v>
      </c>
      <c r="O10" s="741">
        <f>'SOCKEYE%'!I10*(1-'SOCKEYE%'!P10)</f>
        <v>0</v>
      </c>
      <c r="P10" s="741">
        <f>'SOCKEYE%'!I10*'SOCKEYE%'!P10*(1-'SOCKEYE%'!V10)</f>
        <v>0</v>
      </c>
      <c r="Q10" s="741">
        <f>'SOCKEYE%'!I10*'SOCKEYE%'!P10*'SOCKEYE%'!V10</f>
        <v>0.91304347826086951</v>
      </c>
      <c r="R10" s="200">
        <f t="shared" si="1"/>
        <v>3646.3402343380981</v>
      </c>
      <c r="S10" s="195">
        <f t="shared" si="2"/>
        <v>91158279.622909531</v>
      </c>
      <c r="T10" s="196">
        <f t="shared" si="3"/>
        <v>0</v>
      </c>
      <c r="U10" s="197">
        <f t="shared" si="4"/>
        <v>0</v>
      </c>
      <c r="V10" s="198">
        <f t="shared" si="5"/>
        <v>0</v>
      </c>
      <c r="W10" s="199">
        <f t="shared" si="6"/>
        <v>0</v>
      </c>
      <c r="X10" s="178">
        <f t="shared" si="7"/>
        <v>38286.572460550007</v>
      </c>
      <c r="Y10" s="156">
        <f t="shared" si="8"/>
        <v>10050200328.425762</v>
      </c>
      <c r="Z10" s="109"/>
      <c r="AA10" s="109"/>
      <c r="AB10" s="109"/>
      <c r="AC10" s="109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VOL_AREA!H12</f>
        <v>6062859.3190828925</v>
      </c>
      <c r="D11" s="879">
        <v>1.3420382119543039E-5</v>
      </c>
      <c r="E11" s="879">
        <v>142</v>
      </c>
      <c r="F11" s="879">
        <v>1.5968390628678604E-5</v>
      </c>
      <c r="G11" s="415"/>
      <c r="H11" s="866">
        <v>8.3434532212292095E-8</v>
      </c>
      <c r="I11" s="866">
        <v>74</v>
      </c>
      <c r="J11" s="866">
        <v>3.4399377925052183E-14</v>
      </c>
      <c r="K11" s="418">
        <f t="shared" si="12"/>
        <v>6.2170012350686345E-3</v>
      </c>
      <c r="L11" s="206">
        <f t="shared" si="10"/>
        <v>37692.803874785721</v>
      </c>
      <c r="M11" s="207">
        <f t="shared" si="13"/>
        <v>7034790655.3795719</v>
      </c>
      <c r="N11" s="183">
        <f>1-'SOCKEYE%'!I11</f>
        <v>0.10526315789473684</v>
      </c>
      <c r="O11" s="741">
        <f>'SOCKEYE%'!I11*(1-'SOCKEYE%'!P11)</f>
        <v>0</v>
      </c>
      <c r="P11" s="741">
        <f>'SOCKEYE%'!I11*'SOCKEYE%'!P11*(1-'SOCKEYE%'!V11)</f>
        <v>0</v>
      </c>
      <c r="Q11" s="741">
        <f>'SOCKEYE%'!I11*'SOCKEYE%'!P11*'SOCKEYE%'!V11</f>
        <v>0.89473684210526316</v>
      </c>
      <c r="R11" s="200">
        <f t="shared" si="1"/>
        <v>3967.6635657669176</v>
      </c>
      <c r="S11" s="195">
        <f t="shared" si="2"/>
        <v>77947818.896172523</v>
      </c>
      <c r="T11" s="196">
        <f t="shared" si="3"/>
        <v>0</v>
      </c>
      <c r="U11" s="197">
        <f t="shared" si="4"/>
        <v>0</v>
      </c>
      <c r="V11" s="198">
        <f t="shared" si="5"/>
        <v>0</v>
      </c>
      <c r="W11" s="199">
        <f t="shared" si="6"/>
        <v>0</v>
      </c>
      <c r="X11" s="178">
        <f t="shared" si="7"/>
        <v>33725.140309018803</v>
      </c>
      <c r="Y11" s="156">
        <f t="shared" si="8"/>
        <v>5631729915.2484665</v>
      </c>
      <c r="Z11" s="109"/>
      <c r="AA11" s="109"/>
      <c r="AB11" s="109"/>
      <c r="AC11" s="109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1"/>
        <v>7</v>
      </c>
      <c r="C12" s="696">
        <f>VOL_AREA!H13</f>
        <v>5968221.1580629405</v>
      </c>
      <c r="D12" s="863">
        <v>1.8640504311261867E-5</v>
      </c>
      <c r="E12" s="863">
        <v>202</v>
      </c>
      <c r="F12" s="863">
        <v>2.215050418864027E-5</v>
      </c>
      <c r="G12" s="415"/>
      <c r="H12" s="866">
        <v>1.3879573593221332E-7</v>
      </c>
      <c r="I12" s="866">
        <v>74</v>
      </c>
      <c r="J12" s="866">
        <v>3.2728765731028103E-14</v>
      </c>
      <c r="K12" s="418">
        <f t="shared" si="12"/>
        <v>7.4459217204954232E-3</v>
      </c>
      <c r="L12" s="206">
        <f t="shared" si="10"/>
        <v>44438.907553541198</v>
      </c>
      <c r="M12" s="207">
        <f t="shared" si="13"/>
        <v>3368894348.2299733</v>
      </c>
      <c r="N12" s="183">
        <f>1-'SOCKEYE%'!I12</f>
        <v>0.14814814814814814</v>
      </c>
      <c r="O12" s="741">
        <f>'SOCKEYE%'!I12*(1-'SOCKEYE%'!P12)</f>
        <v>0</v>
      </c>
      <c r="P12" s="741">
        <f>'SOCKEYE%'!I12*'SOCKEYE%'!P12*(1-'SOCKEYE%'!V12)</f>
        <v>0</v>
      </c>
      <c r="Q12" s="741">
        <f>'SOCKEYE%'!I12*'SOCKEYE%'!P12*'SOCKEYE%'!V12</f>
        <v>0.85185185185185186</v>
      </c>
      <c r="R12" s="200">
        <f t="shared" si="1"/>
        <v>6583.5418597838807</v>
      </c>
      <c r="S12" s="195">
        <f t="shared" si="2"/>
        <v>73940067.999560446</v>
      </c>
      <c r="T12" s="196">
        <f t="shared" si="3"/>
        <v>0</v>
      </c>
      <c r="U12" s="197">
        <f t="shared" si="4"/>
        <v>0</v>
      </c>
      <c r="V12" s="198">
        <f t="shared" si="5"/>
        <v>0</v>
      </c>
      <c r="W12" s="199">
        <f t="shared" si="6"/>
        <v>0</v>
      </c>
      <c r="X12" s="178">
        <f t="shared" si="7"/>
        <v>37855.365693757318</v>
      </c>
      <c r="Y12" s="156">
        <f t="shared" si="8"/>
        <v>2444643498.2354674</v>
      </c>
      <c r="Z12" s="109"/>
      <c r="AA12" s="109"/>
      <c r="AB12" s="109"/>
      <c r="AC12" s="109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VOL_AREA!H14</f>
        <v>5868546.2521211896</v>
      </c>
      <c r="D13" s="863">
        <v>2.3589245078523242E-5</v>
      </c>
      <c r="E13" s="863">
        <v>186</v>
      </c>
      <c r="F13" s="863">
        <v>2.4951797287350905E-5</v>
      </c>
      <c r="G13" s="415"/>
      <c r="H13" s="866">
        <v>1.0673167563512007E-7</v>
      </c>
      <c r="I13" s="866">
        <v>74</v>
      </c>
      <c r="J13" s="866">
        <v>3.3088047922360132E-14</v>
      </c>
      <c r="K13" s="418">
        <f t="shared" si="12"/>
        <v>4.5245905614967564E-3</v>
      </c>
      <c r="L13" s="206">
        <f t="shared" si="10"/>
        <v>26552.768982054698</v>
      </c>
      <c r="M13" s="207">
        <f t="shared" si="13"/>
        <v>2052119345.0255527</v>
      </c>
      <c r="N13" s="183">
        <f>1-'SOCKEYE%'!I13</f>
        <v>0.16981132075471694</v>
      </c>
      <c r="O13" s="741">
        <f>'SOCKEYE%'!I13*(1-'SOCKEYE%'!P13)</f>
        <v>0</v>
      </c>
      <c r="P13" s="741">
        <f>'SOCKEYE%'!I13*'SOCKEYE%'!P13*(1-'SOCKEYE%'!V13)</f>
        <v>0</v>
      </c>
      <c r="Q13" s="741">
        <f>'SOCKEYE%'!I13*'SOCKEYE%'!P13*'SOCKEYE%'!V13</f>
        <v>0.83018867924528306</v>
      </c>
      <c r="R13" s="200">
        <f t="shared" si="1"/>
        <v>4508.9607705375893</v>
      </c>
      <c r="S13" s="195">
        <f t="shared" si="2"/>
        <v>59174676.734449871</v>
      </c>
      <c r="T13" s="196">
        <f t="shared" si="3"/>
        <v>0</v>
      </c>
      <c r="U13" s="197">
        <f t="shared" si="4"/>
        <v>0</v>
      </c>
      <c r="V13" s="198">
        <f t="shared" si="5"/>
        <v>0</v>
      </c>
      <c r="W13" s="199">
        <f t="shared" si="6"/>
        <v>0</v>
      </c>
      <c r="X13" s="154">
        <f t="shared" si="7"/>
        <v>22043.808211517109</v>
      </c>
      <c r="Y13" s="156">
        <f t="shared" si="8"/>
        <v>1414347829.1098151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VOL_AREA!H15</f>
        <v>5815880.9654495614</v>
      </c>
      <c r="D14" s="863">
        <v>2.064366859973564E-5</v>
      </c>
      <c r="E14" s="863">
        <v>167</v>
      </c>
      <c r="F14" s="863">
        <v>2.4525605823797419E-5</v>
      </c>
      <c r="G14" s="415"/>
      <c r="H14" s="866">
        <v>1.265453342125145E-7</v>
      </c>
      <c r="I14" s="866">
        <v>72</v>
      </c>
      <c r="J14" s="866">
        <v>7.3959618608980311E-14</v>
      </c>
      <c r="K14" s="418">
        <f t="shared" si="12"/>
        <v>6.1299828371656293E-3</v>
      </c>
      <c r="L14" s="206">
        <f t="shared" si="10"/>
        <v>35651.250501204078</v>
      </c>
      <c r="M14" s="207">
        <f t="shared" si="13"/>
        <v>5880929173.2613277</v>
      </c>
      <c r="N14" s="183">
        <f>1-'SOCKEYE%'!I14</f>
        <v>0.33333333333333337</v>
      </c>
      <c r="O14" s="741">
        <f>'SOCKEYE%'!I14*(1-'SOCKEYE%'!P14)</f>
        <v>0</v>
      </c>
      <c r="P14" s="741">
        <f>'SOCKEYE%'!I14*'SOCKEYE%'!P14*(1-'SOCKEYE%'!V14)</f>
        <v>0</v>
      </c>
      <c r="Q14" s="741">
        <f>'SOCKEYE%'!I14*'SOCKEYE%'!P14*'SOCKEYE%'!V14</f>
        <v>0.66666666666666663</v>
      </c>
      <c r="R14" s="200">
        <f t="shared" si="1"/>
        <v>11883.750167068027</v>
      </c>
      <c r="S14" s="195">
        <f t="shared" si="2"/>
        <v>653436574.80681431</v>
      </c>
      <c r="T14" s="196">
        <f t="shared" si="3"/>
        <v>0</v>
      </c>
      <c r="U14" s="197">
        <f t="shared" si="4"/>
        <v>0</v>
      </c>
      <c r="V14" s="198">
        <f t="shared" si="5"/>
        <v>0</v>
      </c>
      <c r="W14" s="199">
        <f t="shared" si="6"/>
        <v>0</v>
      </c>
      <c r="X14" s="154">
        <f t="shared" si="7"/>
        <v>23767.50033413605</v>
      </c>
      <c r="Y14" s="156">
        <f t="shared" si="8"/>
        <v>2613746299.2272568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VOL_AREA!H16</f>
        <v>5763215.6787779322</v>
      </c>
      <c r="D15" s="863">
        <v>2.5155775614092109E-5</v>
      </c>
      <c r="E15" s="863">
        <v>178</v>
      </c>
      <c r="F15" s="863">
        <v>2.7586987138696912E-5</v>
      </c>
      <c r="G15" s="415"/>
      <c r="H15" s="866">
        <v>8.9323158317911399E-8</v>
      </c>
      <c r="I15" s="866">
        <v>72</v>
      </c>
      <c r="J15" s="866">
        <v>3.8220885282891313E-14</v>
      </c>
      <c r="K15" s="418">
        <f t="shared" si="12"/>
        <v>3.5508012031985657E-3</v>
      </c>
      <c r="L15" s="206">
        <f t="shared" si="10"/>
        <v>20464.03316649752</v>
      </c>
      <c r="M15" s="207">
        <f t="shared" si="13"/>
        <v>2008940886.7061784</v>
      </c>
      <c r="N15" s="183">
        <f>1-'SOCKEYE%'!I15</f>
        <v>0.31578947368421051</v>
      </c>
      <c r="O15" s="741">
        <f>'SOCKEYE%'!I15*(1-'SOCKEYE%'!P15)</f>
        <v>0</v>
      </c>
      <c r="P15" s="741">
        <f>'SOCKEYE%'!I15*'SOCKEYE%'!P15*(1-'SOCKEYE%'!V15)</f>
        <v>0</v>
      </c>
      <c r="Q15" s="741">
        <f>'SOCKEYE%'!I15*'SOCKEYE%'!P15*'SOCKEYE%'!V15</f>
        <v>0.68421052631578949</v>
      </c>
      <c r="R15" s="200">
        <f t="shared" si="1"/>
        <v>6462.3262631044799</v>
      </c>
      <c r="S15" s="195">
        <f t="shared" si="2"/>
        <v>200337595.35020059</v>
      </c>
      <c r="T15" s="196">
        <f t="shared" si="3"/>
        <v>0</v>
      </c>
      <c r="U15" s="197">
        <f t="shared" si="4"/>
        <v>0</v>
      </c>
      <c r="V15" s="198">
        <f t="shared" si="5"/>
        <v>0</v>
      </c>
      <c r="W15" s="199">
        <f t="shared" si="6"/>
        <v>0</v>
      </c>
      <c r="X15" s="154">
        <f t="shared" si="7"/>
        <v>14001.70690339304</v>
      </c>
      <c r="Y15" s="156">
        <f t="shared" si="8"/>
        <v>940473711.50510848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VOL_AREA!H17</f>
        <v>5710550.3921063021</v>
      </c>
      <c r="D16" s="863">
        <v>3.3825110021047268E-5</v>
      </c>
      <c r="E16" s="863">
        <v>152</v>
      </c>
      <c r="F16" s="863">
        <v>2.7318280941285269E-5</v>
      </c>
      <c r="G16" s="415"/>
      <c r="H16" s="866">
        <v>8.5648583999289764E-8</v>
      </c>
      <c r="I16" s="866">
        <v>72</v>
      </c>
      <c r="J16" s="866">
        <v>2.1449967079090386E-14</v>
      </c>
      <c r="K16" s="418">
        <f t="shared" si="9"/>
        <v>2.5321006774551794E-3</v>
      </c>
      <c r="L16" s="206">
        <f t="shared" si="10"/>
        <v>14459.688516494309</v>
      </c>
      <c r="M16" s="207">
        <f t="shared" si="0"/>
        <v>612267236.99419963</v>
      </c>
      <c r="N16" s="183">
        <f>1-'SOCKEYE%'!I16</f>
        <v>0.33333333333333337</v>
      </c>
      <c r="O16" s="741">
        <f>'SOCKEYE%'!I16*(1-'SOCKEYE%'!P16)</f>
        <v>0</v>
      </c>
      <c r="P16" s="741">
        <f>'SOCKEYE%'!I16*'SOCKEYE%'!P16*(1-'SOCKEYE%'!V16)</f>
        <v>0</v>
      </c>
      <c r="Q16" s="741">
        <f>'SOCKEYE%'!I16*'SOCKEYE%'!P16*'SOCKEYE%'!V16</f>
        <v>0.66666666666666663</v>
      </c>
      <c r="R16" s="200">
        <f t="shared" si="1"/>
        <v>4819.8961721647702</v>
      </c>
      <c r="S16" s="195">
        <f t="shared" si="2"/>
        <v>68029692.999355525</v>
      </c>
      <c r="T16" s="196">
        <f t="shared" si="3"/>
        <v>0</v>
      </c>
      <c r="U16" s="197">
        <f t="shared" si="4"/>
        <v>0</v>
      </c>
      <c r="V16" s="198">
        <f t="shared" si="5"/>
        <v>0</v>
      </c>
      <c r="W16" s="199">
        <f t="shared" si="6"/>
        <v>0</v>
      </c>
      <c r="X16" s="154">
        <f t="shared" si="7"/>
        <v>9639.7923443295385</v>
      </c>
      <c r="Y16" s="156">
        <f t="shared" si="8"/>
        <v>272118771.99742204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VOL_AREA!H18</f>
        <v>5657885.1054346729</v>
      </c>
      <c r="D17" s="863">
        <v>2.9033784746895305E-5</v>
      </c>
      <c r="E17" s="863">
        <v>104</v>
      </c>
      <c r="F17" s="863">
        <v>3.2112496488813834E-5</v>
      </c>
      <c r="G17" s="415"/>
      <c r="H17" s="866">
        <v>5.3552332353375385E-8</v>
      </c>
      <c r="I17" s="866">
        <v>72</v>
      </c>
      <c r="J17" s="866">
        <v>1.6617586655938719E-14</v>
      </c>
      <c r="K17" s="485">
        <f t="shared" si="9"/>
        <v>1.844483343119844E-3</v>
      </c>
      <c r="L17" s="486">
        <f t="shared" si="10"/>
        <v>10435.874834260117</v>
      </c>
      <c r="M17" s="207">
        <f t="shared" si="0"/>
        <v>632338492.48864663</v>
      </c>
      <c r="N17" s="183">
        <f>1-'SOCKEYE%'!I17</f>
        <v>0.48</v>
      </c>
      <c r="O17" s="741">
        <f>'SOCKEYE%'!I17*(1-'SOCKEYE%'!P17)</f>
        <v>0</v>
      </c>
      <c r="P17" s="741">
        <f>'SOCKEYE%'!I17*'SOCKEYE%'!P17*(1-'SOCKEYE%'!V17)</f>
        <v>0</v>
      </c>
      <c r="Q17" s="741">
        <f>'SOCKEYE%'!I17*'SOCKEYE%'!P17*'SOCKEYE%'!V17</f>
        <v>0.52</v>
      </c>
      <c r="R17" s="200">
        <f t="shared" si="1"/>
        <v>5009.2199204448561</v>
      </c>
      <c r="S17" s="195">
        <f t="shared" si="2"/>
        <v>145690788.66938418</v>
      </c>
      <c r="T17" s="196">
        <f t="shared" si="3"/>
        <v>0</v>
      </c>
      <c r="U17" s="197">
        <f t="shared" si="4"/>
        <v>0</v>
      </c>
      <c r="V17" s="198">
        <f t="shared" si="5"/>
        <v>0</v>
      </c>
      <c r="W17" s="199">
        <f t="shared" si="6"/>
        <v>0</v>
      </c>
      <c r="X17" s="178">
        <f t="shared" si="7"/>
        <v>5426.6549138152614</v>
      </c>
      <c r="Y17" s="156">
        <f t="shared" si="8"/>
        <v>170984328.36893007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VOL_AREA!H19</f>
        <v>5605219.8187630428</v>
      </c>
      <c r="D18" s="863">
        <v>2.1220600376899566E-5</v>
      </c>
      <c r="E18" s="863">
        <v>43</v>
      </c>
      <c r="F18" s="863">
        <v>2.5235954407817742E-5</v>
      </c>
      <c r="G18" s="415"/>
      <c r="H18" s="866">
        <v>1.5369560255677941E-8</v>
      </c>
      <c r="I18" s="866">
        <v>68</v>
      </c>
      <c r="J18" s="866">
        <v>3.548228540195103E-15</v>
      </c>
      <c r="K18" s="418">
        <f t="shared" si="9"/>
        <v>7.2427546736184803E-4</v>
      </c>
      <c r="L18" s="206">
        <f t="shared" si="10"/>
        <v>4059.7232039004962</v>
      </c>
      <c r="M18" s="207">
        <f t="shared" si="0"/>
        <v>248102674.15556857</v>
      </c>
      <c r="N18" s="183">
        <f>1-'SOCKEYE%'!I18</f>
        <v>0.30769230769230771</v>
      </c>
      <c r="O18" s="741">
        <f>'SOCKEYE%'!I18*(1-'SOCKEYE%'!P18)</f>
        <v>0</v>
      </c>
      <c r="P18" s="741">
        <f>'SOCKEYE%'!I18*'SOCKEYE%'!P18*(1-'SOCKEYE%'!V18)</f>
        <v>0</v>
      </c>
      <c r="Q18" s="741">
        <f>'SOCKEYE%'!I18*'SOCKEYE%'!P18*'SOCKEYE%'!V18</f>
        <v>0.69230769230769229</v>
      </c>
      <c r="R18" s="200">
        <f t="shared" si="1"/>
        <v>1249.1456012001527</v>
      </c>
      <c r="S18" s="195">
        <f t="shared" si="2"/>
        <v>23489010.570941407</v>
      </c>
      <c r="T18" s="196">
        <f t="shared" si="3"/>
        <v>0</v>
      </c>
      <c r="U18" s="197">
        <f t="shared" si="4"/>
        <v>0</v>
      </c>
      <c r="V18" s="198">
        <f t="shared" si="5"/>
        <v>0</v>
      </c>
      <c r="W18" s="199">
        <f t="shared" si="6"/>
        <v>0</v>
      </c>
      <c r="X18" s="154">
        <f t="shared" si="7"/>
        <v>2810.5776027003435</v>
      </c>
      <c r="Y18" s="156">
        <f t="shared" si="8"/>
        <v>118913116.01539084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VOL_AREA!H20</f>
        <v>5552554.5320914136</v>
      </c>
      <c r="D19" s="863">
        <v>2.1070071892329353E-5</v>
      </c>
      <c r="E19" s="863">
        <v>31</v>
      </c>
      <c r="F19" s="863">
        <v>2.7078141634546662E-5</v>
      </c>
      <c r="G19" s="415"/>
      <c r="H19" s="866">
        <v>1.0496555477562852E-8</v>
      </c>
      <c r="I19" s="866">
        <v>66</v>
      </c>
      <c r="J19" s="866">
        <v>2.4262950582920295E-15</v>
      </c>
      <c r="K19" s="418">
        <f t="shared" si="9"/>
        <v>4.9817369068323714E-4</v>
      </c>
      <c r="L19" s="206">
        <f t="shared" si="10"/>
        <v>2766.1365839719142</v>
      </c>
      <c r="M19" s="207">
        <f t="shared" si="0"/>
        <v>168906620.93895903</v>
      </c>
      <c r="N19" s="183">
        <f>1-'SOCKEYE%'!I19</f>
        <v>0.5</v>
      </c>
      <c r="O19" s="741">
        <f>'SOCKEYE%'!I19*(1-'SOCKEYE%'!P19)</f>
        <v>0</v>
      </c>
      <c r="P19" s="741">
        <f>'SOCKEYE%'!I19*'SOCKEYE%'!P19*(1-'SOCKEYE%'!V19)</f>
        <v>0</v>
      </c>
      <c r="Q19" s="741">
        <f>'SOCKEYE%'!I19*'SOCKEYE%'!P19*'SOCKEYE%'!V19</f>
        <v>0.5</v>
      </c>
      <c r="R19" s="200">
        <f t="shared" si="1"/>
        <v>1383.0682919859571</v>
      </c>
      <c r="S19" s="195">
        <f t="shared" si="2"/>
        <v>42226655.234739758</v>
      </c>
      <c r="T19" s="196">
        <f t="shared" si="3"/>
        <v>0</v>
      </c>
      <c r="U19" s="197">
        <f t="shared" si="4"/>
        <v>0</v>
      </c>
      <c r="V19" s="198">
        <f t="shared" si="5"/>
        <v>0</v>
      </c>
      <c r="W19" s="199">
        <f t="shared" si="6"/>
        <v>0</v>
      </c>
      <c r="X19" s="154">
        <f t="shared" si="7"/>
        <v>1383.0682919859571</v>
      </c>
      <c r="Y19" s="156">
        <f t="shared" si="8"/>
        <v>42226655.234739758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VOL_AREA!H21</f>
        <v>5499889.2454197844</v>
      </c>
      <c r="D20" s="863">
        <v>1.9530699782295574E-5</v>
      </c>
      <c r="E20" s="863">
        <v>19</v>
      </c>
      <c r="F20" s="863">
        <v>1.780396704449189E-5</v>
      </c>
      <c r="G20" s="415"/>
      <c r="H20" s="866">
        <v>5.476377483283268E-9</v>
      </c>
      <c r="I20" s="866">
        <v>66</v>
      </c>
      <c r="J20" s="866">
        <v>1.7959459715974089E-15</v>
      </c>
      <c r="K20" s="418">
        <f t="shared" si="9"/>
        <v>2.8039842628923932E-4</v>
      </c>
      <c r="L20" s="206">
        <f t="shared" si="10"/>
        <v>1542.1602891808195</v>
      </c>
      <c r="M20" s="207">
        <f t="shared" si="0"/>
        <v>142522234.55930749</v>
      </c>
      <c r="N20" s="183">
        <f>1-'SOCKEYE%'!I20</f>
        <v>0.33333333333333337</v>
      </c>
      <c r="O20" s="741">
        <f>'SOCKEYE%'!I20*(1-'SOCKEYE%'!P20)</f>
        <v>0</v>
      </c>
      <c r="P20" s="741">
        <f>'SOCKEYE%'!I20*'SOCKEYE%'!P20*(1-'SOCKEYE%'!V20)</f>
        <v>0</v>
      </c>
      <c r="Q20" s="741">
        <f>'SOCKEYE%'!I20*'SOCKEYE%'!P20*'SOCKEYE%'!V20</f>
        <v>0.66666666666666663</v>
      </c>
      <c r="R20" s="200">
        <f t="shared" si="1"/>
        <v>514.05342972693995</v>
      </c>
      <c r="S20" s="195">
        <f t="shared" si="2"/>
        <v>15835803.839923058</v>
      </c>
      <c r="T20" s="196">
        <f t="shared" si="3"/>
        <v>0</v>
      </c>
      <c r="U20" s="197">
        <f t="shared" si="4"/>
        <v>0</v>
      </c>
      <c r="V20" s="198">
        <f t="shared" si="5"/>
        <v>0</v>
      </c>
      <c r="W20" s="199">
        <f t="shared" si="6"/>
        <v>0</v>
      </c>
      <c r="X20" s="178">
        <f t="shared" si="7"/>
        <v>1028.1068594538797</v>
      </c>
      <c r="Y20" s="156">
        <f t="shared" si="8"/>
        <v>63343215.359692216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VOL_AREA!H22</f>
        <v>5447808.4072611155</v>
      </c>
      <c r="D21" s="863"/>
      <c r="E21" s="863"/>
      <c r="F21" s="863"/>
      <c r="G21" s="415"/>
      <c r="H21" s="866">
        <v>2.1685049134848733E-9</v>
      </c>
      <c r="I21" s="866">
        <v>65</v>
      </c>
      <c r="J21" s="866">
        <v>2.8190593024898873E-16</v>
      </c>
      <c r="K21" s="418" t="str">
        <f t="shared" si="9"/>
        <v>no sigma</v>
      </c>
      <c r="L21" s="206" t="str">
        <f t="shared" si="10"/>
        <v/>
      </c>
      <c r="M21" s="207">
        <f t="shared" si="0"/>
        <v>0</v>
      </c>
      <c r="N21" s="183">
        <f>1-'SOCKEYE%'!I21</f>
        <v>0</v>
      </c>
      <c r="O21" s="741">
        <f>'SOCKEYE%'!I21*(1-'SOCKEYE%'!P21)</f>
        <v>0</v>
      </c>
      <c r="P21" s="741">
        <f>'SOCKEYE%'!I21*'SOCKEYE%'!P21*(1-'SOCKEYE%'!V21)</f>
        <v>0</v>
      </c>
      <c r="Q21" s="741">
        <f>'SOCKEYE%'!I21*'SOCKEYE%'!P21*'SOCKEYE%'!V21</f>
        <v>1</v>
      </c>
      <c r="R21" s="200" t="str">
        <f t="shared" si="1"/>
        <v/>
      </c>
      <c r="S21" s="195" t="str">
        <f t="shared" si="2"/>
        <v/>
      </c>
      <c r="T21" s="196" t="str">
        <f t="shared" si="3"/>
        <v/>
      </c>
      <c r="U21" s="197" t="str">
        <f t="shared" si="4"/>
        <v/>
      </c>
      <c r="V21" s="198" t="str">
        <f t="shared" si="5"/>
        <v/>
      </c>
      <c r="W21" s="199" t="str">
        <f t="shared" si="6"/>
        <v/>
      </c>
      <c r="X21" s="178" t="str">
        <f t="shared" si="7"/>
        <v/>
      </c>
      <c r="Y21" s="156" t="str">
        <f t="shared" si="8"/>
        <v/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VOL_AREA!H23</f>
        <v>5397390.9994854899</v>
      </c>
      <c r="D22" s="712">
        <v>4.8738459712053344E-7</v>
      </c>
      <c r="E22" s="712">
        <v>1</v>
      </c>
      <c r="F22" s="712"/>
      <c r="G22" s="415"/>
      <c r="H22" s="866">
        <v>1.258925411794118E-100</v>
      </c>
      <c r="I22" s="866">
        <v>60</v>
      </c>
      <c r="J22" s="866">
        <v>0</v>
      </c>
      <c r="K22" s="418">
        <f t="shared" si="9"/>
        <v>2.5830225641758994E-94</v>
      </c>
      <c r="L22" s="206">
        <f t="shared" si="10"/>
        <v>1.394158273935093E-87</v>
      </c>
      <c r="M22" s="207">
        <f t="shared" si="0"/>
        <v>0</v>
      </c>
      <c r="N22" s="183">
        <f>1-'SOCKEYE%'!I22</f>
        <v>0</v>
      </c>
      <c r="O22" s="741">
        <f>'SOCKEYE%'!I22*(1-'SOCKEYE%'!P22)</f>
        <v>0</v>
      </c>
      <c r="P22" s="741">
        <f>'SOCKEYE%'!I22*'SOCKEYE%'!P22*(1-'SOCKEYE%'!V22)</f>
        <v>0</v>
      </c>
      <c r="Q22" s="741">
        <f>'SOCKEYE%'!I22*'SOCKEYE%'!P22*'SOCKEYE%'!V22</f>
        <v>1</v>
      </c>
      <c r="R22" s="200">
        <f t="shared" si="1"/>
        <v>0</v>
      </c>
      <c r="S22" s="195" t="str">
        <f t="shared" si="2"/>
        <v/>
      </c>
      <c r="T22" s="196">
        <f t="shared" si="3"/>
        <v>0</v>
      </c>
      <c r="U22" s="197" t="str">
        <f t="shared" si="4"/>
        <v/>
      </c>
      <c r="V22" s="198">
        <f t="shared" si="5"/>
        <v>0</v>
      </c>
      <c r="W22" s="199" t="str">
        <f t="shared" si="6"/>
        <v/>
      </c>
      <c r="X22" s="178">
        <f t="shared" si="7"/>
        <v>1.394158273935093E-87</v>
      </c>
      <c r="Y22" s="156" t="str">
        <f t="shared" si="8"/>
        <v/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VOL_AREA!H24</f>
        <v>5346973.5917098634</v>
      </c>
      <c r="D23" s="864">
        <v>4.9752463979217276E-7</v>
      </c>
      <c r="E23" s="864">
        <v>5</v>
      </c>
      <c r="F23" s="864">
        <v>1.5679875773656645E-7</v>
      </c>
      <c r="G23" s="415"/>
      <c r="H23" s="866">
        <v>1.258925411794118E-100</v>
      </c>
      <c r="I23" s="866">
        <v>57</v>
      </c>
      <c r="J23" s="866">
        <v>0</v>
      </c>
      <c r="K23" s="418">
        <f t="shared" si="9"/>
        <v>2.5303780176997859E-94</v>
      </c>
      <c r="L23" s="206">
        <f t="shared" si="10"/>
        <v>1.352986443768391E-87</v>
      </c>
      <c r="M23" s="207">
        <f t="shared" si="0"/>
        <v>3.6364107534962607E-176</v>
      </c>
      <c r="N23" s="183">
        <f>1-'SOCKEYE%'!I23</f>
        <v>0</v>
      </c>
      <c r="O23" s="741">
        <f>'SOCKEYE%'!I23*(1-'SOCKEYE%'!P23)</f>
        <v>0</v>
      </c>
      <c r="P23" s="741">
        <f>'SOCKEYE%'!I23*'SOCKEYE%'!P23*(1-'SOCKEYE%'!V23)</f>
        <v>0</v>
      </c>
      <c r="Q23" s="741">
        <f>'SOCKEYE%'!I23*'SOCKEYE%'!P23*'SOCKEYE%'!V23</f>
        <v>1</v>
      </c>
      <c r="R23" s="200">
        <f t="shared" si="1"/>
        <v>0</v>
      </c>
      <c r="S23" s="195">
        <f t="shared" si="2"/>
        <v>0</v>
      </c>
      <c r="T23" s="196">
        <f t="shared" si="3"/>
        <v>0</v>
      </c>
      <c r="U23" s="197">
        <f t="shared" si="4"/>
        <v>0</v>
      </c>
      <c r="V23" s="198">
        <f t="shared" si="5"/>
        <v>0</v>
      </c>
      <c r="W23" s="199">
        <f t="shared" si="6"/>
        <v>0</v>
      </c>
      <c r="X23" s="178">
        <f t="shared" si="7"/>
        <v>1.352986443768391E-87</v>
      </c>
      <c r="Y23" s="156">
        <f t="shared" si="8"/>
        <v>3.6364107534962607E-176</v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VOL_AREA!H25</f>
        <v>5296556.1839342369</v>
      </c>
      <c r="D24" s="864">
        <v>2.1403224117991386E-5</v>
      </c>
      <c r="E24" s="864">
        <v>10</v>
      </c>
      <c r="F24" s="864">
        <v>1.811323250148328E-5</v>
      </c>
      <c r="G24" s="415"/>
      <c r="H24" s="866">
        <v>1.258925411794118E-100</v>
      </c>
      <c r="I24" s="866">
        <v>56</v>
      </c>
      <c r="J24" s="866">
        <v>0</v>
      </c>
      <c r="K24" s="418">
        <f t="shared" si="9"/>
        <v>5.8819428552162613E-96</v>
      </c>
      <c r="L24" s="206">
        <f t="shared" si="10"/>
        <v>3.1154040803343491E-89</v>
      </c>
      <c r="M24" s="207">
        <f t="shared" si="0"/>
        <v>6.9512401719967286E-179</v>
      </c>
      <c r="N24" s="183">
        <f>1-'SOCKEYE%'!I24</f>
        <v>0</v>
      </c>
      <c r="O24" s="741">
        <f>'SOCKEYE%'!I24*(1-'SOCKEYE%'!P24)</f>
        <v>0</v>
      </c>
      <c r="P24" s="741">
        <f>'SOCKEYE%'!I24*'SOCKEYE%'!P24*(1-'SOCKEYE%'!V24)</f>
        <v>0</v>
      </c>
      <c r="Q24" s="741">
        <f>'SOCKEYE%'!I24*'SOCKEYE%'!P24*'SOCKEYE%'!V24</f>
        <v>1</v>
      </c>
      <c r="R24" s="200">
        <f t="shared" si="1"/>
        <v>0</v>
      </c>
      <c r="S24" s="195">
        <f t="shared" si="2"/>
        <v>0</v>
      </c>
      <c r="T24" s="196">
        <f t="shared" si="3"/>
        <v>0</v>
      </c>
      <c r="U24" s="197">
        <f t="shared" si="4"/>
        <v>0</v>
      </c>
      <c r="V24" s="198">
        <f t="shared" si="5"/>
        <v>0</v>
      </c>
      <c r="W24" s="199">
        <f t="shared" si="6"/>
        <v>0</v>
      </c>
      <c r="X24" s="178">
        <f t="shared" si="7"/>
        <v>3.1154040803343491E-89</v>
      </c>
      <c r="Y24" s="156">
        <f t="shared" si="8"/>
        <v>6.9512401719967286E-179</v>
      </c>
      <c r="Z24" s="109"/>
      <c r="AA24" s="109"/>
      <c r="AB24" s="109"/>
      <c r="AC24" s="109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VOL_AREA!H26</f>
        <v>5246138.7761586104</v>
      </c>
      <c r="D25" s="864"/>
      <c r="E25" s="864"/>
      <c r="F25" s="864"/>
      <c r="G25" s="415"/>
      <c r="H25" s="866">
        <v>1.4678665345525612E-9</v>
      </c>
      <c r="I25" s="866">
        <v>56</v>
      </c>
      <c r="J25" s="866">
        <v>5.8291047601827919E-17</v>
      </c>
      <c r="K25" s="418" t="str">
        <f t="shared" si="9"/>
        <v>no sigma</v>
      </c>
      <c r="L25" s="206" t="str">
        <f t="shared" si="10"/>
        <v/>
      </c>
      <c r="M25" s="207">
        <f t="shared" si="0"/>
        <v>0</v>
      </c>
      <c r="N25" s="183">
        <f>1-'SOCKEYE%'!I25</f>
        <v>0</v>
      </c>
      <c r="O25" s="741">
        <f>'SOCKEYE%'!I25*(1-'SOCKEYE%'!P25)</f>
        <v>0</v>
      </c>
      <c r="P25" s="741">
        <f>'SOCKEYE%'!I25*'SOCKEYE%'!P25*(1-'SOCKEYE%'!V25)</f>
        <v>0</v>
      </c>
      <c r="Q25" s="741">
        <f>'SOCKEYE%'!I25*'SOCKEYE%'!P25*'SOCKEYE%'!V25</f>
        <v>1</v>
      </c>
      <c r="R25" s="200" t="str">
        <f t="shared" si="1"/>
        <v/>
      </c>
      <c r="S25" s="195" t="str">
        <f t="shared" si="2"/>
        <v/>
      </c>
      <c r="T25" s="196" t="str">
        <f t="shared" si="3"/>
        <v/>
      </c>
      <c r="U25" s="197" t="str">
        <f t="shared" si="4"/>
        <v/>
      </c>
      <c r="V25" s="198" t="str">
        <f t="shared" si="5"/>
        <v/>
      </c>
      <c r="W25" s="199" t="str">
        <f t="shared" si="6"/>
        <v/>
      </c>
      <c r="X25" s="178" t="str">
        <f t="shared" si="7"/>
        <v/>
      </c>
      <c r="Y25" s="156" t="str">
        <f t="shared" si="8"/>
        <v/>
      </c>
      <c r="Z25" s="109"/>
      <c r="AA25" s="109"/>
      <c r="AB25" s="109"/>
      <c r="AC25" s="109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VOL_AREA!H27</f>
        <v>5195721.3683829857</v>
      </c>
      <c r="D26" s="776"/>
      <c r="E26" s="776"/>
      <c r="F26" s="776"/>
      <c r="G26" s="415"/>
      <c r="H26" s="866">
        <v>1.258925411794118E-100</v>
      </c>
      <c r="I26" s="866">
        <v>56</v>
      </c>
      <c r="J26" s="866">
        <v>0</v>
      </c>
      <c r="K26" s="418" t="str">
        <f t="shared" si="9"/>
        <v>no sigma</v>
      </c>
      <c r="L26" s="206" t="str">
        <f t="shared" si="10"/>
        <v/>
      </c>
      <c r="M26" s="207">
        <f t="shared" si="0"/>
        <v>0</v>
      </c>
      <c r="N26" s="183">
        <f>1-'SOCKEYE%'!I26</f>
        <v>0</v>
      </c>
      <c r="O26" s="741">
        <f>'SOCKEYE%'!I26*(1-'SOCKEYE%'!P26)</f>
        <v>0</v>
      </c>
      <c r="P26" s="741">
        <f>'SOCKEYE%'!I26*'SOCKEYE%'!P26*(1-'SOCKEYE%'!V26)</f>
        <v>0</v>
      </c>
      <c r="Q26" s="741">
        <f>'SOCKEYE%'!I26*'SOCKEYE%'!P26*'SOCKEYE%'!V26</f>
        <v>1</v>
      </c>
      <c r="R26" s="200" t="str">
        <f t="shared" si="1"/>
        <v/>
      </c>
      <c r="S26" s="195" t="str">
        <f t="shared" si="2"/>
        <v/>
      </c>
      <c r="T26" s="196" t="str">
        <f t="shared" si="3"/>
        <v/>
      </c>
      <c r="U26" s="197" t="str">
        <f t="shared" si="4"/>
        <v/>
      </c>
      <c r="V26" s="198" t="str">
        <f t="shared" si="5"/>
        <v/>
      </c>
      <c r="W26" s="199" t="str">
        <f t="shared" si="6"/>
        <v/>
      </c>
      <c r="X26" s="178" t="str">
        <f t="shared" si="7"/>
        <v/>
      </c>
      <c r="Y26" s="156" t="str">
        <f t="shared" si="8"/>
        <v/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VOL_AREA!H28</f>
        <v>5145303.9606073583</v>
      </c>
      <c r="D27" s="865"/>
      <c r="E27" s="865"/>
      <c r="F27" s="834"/>
      <c r="G27" s="415"/>
      <c r="H27" s="866">
        <v>1.258925411794118E-100</v>
      </c>
      <c r="I27" s="866">
        <v>56</v>
      </c>
      <c r="J27" s="866">
        <v>0</v>
      </c>
      <c r="K27" s="418" t="str">
        <f t="shared" si="9"/>
        <v>no sigma</v>
      </c>
      <c r="L27" s="206" t="str">
        <f t="shared" si="10"/>
        <v/>
      </c>
      <c r="M27" s="207">
        <f t="shared" si="0"/>
        <v>0</v>
      </c>
      <c r="N27" s="183">
        <f>1-'SOCKEYE%'!I27</f>
        <v>0</v>
      </c>
      <c r="O27" s="741">
        <f>'SOCKEYE%'!I27*(1-'SOCKEYE%'!P27)</f>
        <v>0</v>
      </c>
      <c r="P27" s="741">
        <f>'SOCKEYE%'!I27*'SOCKEYE%'!P27*(1-'SOCKEYE%'!V27)</f>
        <v>0</v>
      </c>
      <c r="Q27" s="741">
        <f>'SOCKEYE%'!I27*'SOCKEYE%'!P27*'SOCKEYE%'!V27</f>
        <v>1</v>
      </c>
      <c r="R27" s="200" t="str">
        <f t="shared" si="1"/>
        <v/>
      </c>
      <c r="S27" s="195" t="str">
        <f t="shared" si="2"/>
        <v/>
      </c>
      <c r="T27" s="196" t="str">
        <f t="shared" si="3"/>
        <v/>
      </c>
      <c r="U27" s="197" t="str">
        <f t="shared" si="4"/>
        <v/>
      </c>
      <c r="V27" s="198" t="str">
        <f t="shared" si="5"/>
        <v/>
      </c>
      <c r="W27" s="199" t="str">
        <f t="shared" si="6"/>
        <v/>
      </c>
      <c r="X27" s="178" t="str">
        <f t="shared" si="7"/>
        <v/>
      </c>
      <c r="Y27" s="156" t="str">
        <f t="shared" si="8"/>
        <v/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VOL_AREA!H29</f>
        <v>5093825.1563739395</v>
      </c>
      <c r="D28" s="712"/>
      <c r="E28" s="712"/>
      <c r="F28" s="712"/>
      <c r="G28" s="415"/>
      <c r="H28" s="866">
        <v>1.258925411794118E-100</v>
      </c>
      <c r="I28" s="866">
        <v>56</v>
      </c>
      <c r="J28" s="866">
        <v>0</v>
      </c>
      <c r="K28" s="485" t="str">
        <f t="shared" si="9"/>
        <v>no sigma</v>
      </c>
      <c r="L28" s="206" t="str">
        <f t="shared" si="10"/>
        <v/>
      </c>
      <c r="M28" s="207">
        <f t="shared" si="0"/>
        <v>0</v>
      </c>
      <c r="N28" s="183">
        <f>1-'SOCKEYE%'!I28</f>
        <v>0</v>
      </c>
      <c r="O28" s="741">
        <f>'SOCKEYE%'!I28*(1-'SOCKEYE%'!P28)</f>
        <v>0</v>
      </c>
      <c r="P28" s="741">
        <f>'SOCKEYE%'!I28*'SOCKEYE%'!P28*(1-'SOCKEYE%'!V28)</f>
        <v>0</v>
      </c>
      <c r="Q28" s="741">
        <f>'SOCKEYE%'!I28*'SOCKEYE%'!P28*'SOCKEYE%'!V28</f>
        <v>1</v>
      </c>
      <c r="R28" s="200" t="str">
        <f t="shared" si="1"/>
        <v/>
      </c>
      <c r="S28" s="195" t="str">
        <f t="shared" si="2"/>
        <v/>
      </c>
      <c r="T28" s="196" t="str">
        <f t="shared" si="3"/>
        <v/>
      </c>
      <c r="U28" s="197" t="str">
        <f t="shared" si="4"/>
        <v/>
      </c>
      <c r="V28" s="198" t="str">
        <f t="shared" si="5"/>
        <v/>
      </c>
      <c r="W28" s="199" t="str">
        <f t="shared" si="6"/>
        <v/>
      </c>
      <c r="X28" s="178" t="str">
        <f t="shared" si="7"/>
        <v/>
      </c>
      <c r="Y28" s="156" t="str">
        <f t="shared" si="8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VOL_AREA!H30</f>
        <v>5046356.072092182</v>
      </c>
      <c r="D29" s="712"/>
      <c r="E29" s="712"/>
      <c r="F29" s="712"/>
      <c r="G29" s="415"/>
      <c r="H29" s="701">
        <v>1.258925411794118E-100</v>
      </c>
      <c r="I29" s="701">
        <v>56</v>
      </c>
      <c r="J29" s="707">
        <v>0</v>
      </c>
      <c r="K29" s="418" t="str">
        <f t="shared" si="9"/>
        <v>no sigma</v>
      </c>
      <c r="L29" s="206" t="str">
        <f t="shared" si="10"/>
        <v/>
      </c>
      <c r="M29" s="207">
        <f t="shared" si="0"/>
        <v>0</v>
      </c>
      <c r="N29" s="183">
        <f>1-'SOCKEYE%'!I29</f>
        <v>0</v>
      </c>
      <c r="O29" s="741">
        <f>'SOCKEYE%'!I29*(1-'SOCKEYE%'!P29)</f>
        <v>0</v>
      </c>
      <c r="P29" s="741">
        <f>'SOCKEYE%'!I29*'SOCKEYE%'!P29*(1-'SOCKEYE%'!V29)</f>
        <v>0</v>
      </c>
      <c r="Q29" s="741">
        <f>'SOCKEYE%'!I29*'SOCKEYE%'!P29*'SOCKEYE%'!V29</f>
        <v>1</v>
      </c>
      <c r="R29" s="200" t="str">
        <f t="shared" si="1"/>
        <v/>
      </c>
      <c r="S29" s="195" t="str">
        <f t="shared" si="2"/>
        <v/>
      </c>
      <c r="T29" s="196" t="str">
        <f t="shared" si="3"/>
        <v/>
      </c>
      <c r="U29" s="197" t="str">
        <f t="shared" si="4"/>
        <v/>
      </c>
      <c r="V29" s="198" t="str">
        <f t="shared" si="5"/>
        <v/>
      </c>
      <c r="W29" s="199" t="str">
        <f t="shared" si="6"/>
        <v/>
      </c>
      <c r="X29" s="178" t="str">
        <f t="shared" si="7"/>
        <v/>
      </c>
      <c r="Y29" s="156" t="str">
        <f t="shared" si="8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VOL_AREA!H31</f>
        <v>4998886.9878104245</v>
      </c>
      <c r="D30" s="712"/>
      <c r="E30" s="712"/>
      <c r="F30" s="712"/>
      <c r="G30" s="415"/>
      <c r="H30" s="701">
        <v>1.258925411794118E-100</v>
      </c>
      <c r="I30" s="701">
        <v>54</v>
      </c>
      <c r="J30" s="707">
        <v>0</v>
      </c>
      <c r="K30" s="485" t="str">
        <f t="shared" si="9"/>
        <v>no sigma</v>
      </c>
      <c r="L30" s="206" t="str">
        <f t="shared" si="10"/>
        <v/>
      </c>
      <c r="M30" s="207">
        <f t="shared" si="0"/>
        <v>0</v>
      </c>
      <c r="N30" s="183">
        <f>1-'SOCKEYE%'!I30</f>
        <v>0</v>
      </c>
      <c r="O30" s="741">
        <f>'SOCKEYE%'!I30*(1-'SOCKEYE%'!P30)</f>
        <v>0</v>
      </c>
      <c r="P30" s="741">
        <f>'SOCKEYE%'!I30*'SOCKEYE%'!P30*(1-'SOCKEYE%'!V30)</f>
        <v>0</v>
      </c>
      <c r="Q30" s="741">
        <f>'SOCKEYE%'!I30*'SOCKEYE%'!P30*'SOCKEYE%'!V30</f>
        <v>1</v>
      </c>
      <c r="R30" s="200" t="str">
        <f t="shared" si="1"/>
        <v/>
      </c>
      <c r="S30" s="195" t="str">
        <f t="shared" si="2"/>
        <v/>
      </c>
      <c r="T30" s="196" t="str">
        <f t="shared" si="3"/>
        <v/>
      </c>
      <c r="U30" s="197" t="str">
        <f t="shared" si="4"/>
        <v/>
      </c>
      <c r="V30" s="198" t="str">
        <f t="shared" si="5"/>
        <v/>
      </c>
      <c r="W30" s="199" t="str">
        <f t="shared" si="6"/>
        <v/>
      </c>
      <c r="X30" s="178" t="str">
        <f t="shared" si="7"/>
        <v/>
      </c>
      <c r="Y30" s="156" t="str">
        <f t="shared" si="8"/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VOL_AREA!H32</f>
        <v>4951417.9035286671</v>
      </c>
      <c r="D31" s="712"/>
      <c r="E31" s="712"/>
      <c r="F31" s="712"/>
      <c r="G31" s="415"/>
      <c r="H31" s="701">
        <v>1.258925411794118E-100</v>
      </c>
      <c r="I31" s="701">
        <v>59</v>
      </c>
      <c r="J31" s="707">
        <v>0</v>
      </c>
      <c r="K31" s="418" t="str">
        <f t="shared" si="9"/>
        <v>no sigma</v>
      </c>
      <c r="L31" s="206" t="str">
        <f t="shared" si="10"/>
        <v/>
      </c>
      <c r="M31" s="207">
        <f t="shared" si="0"/>
        <v>0</v>
      </c>
      <c r="N31" s="183">
        <f>1-'SOCKEYE%'!I31</f>
        <v>0</v>
      </c>
      <c r="O31" s="741">
        <f>'SOCKEYE%'!I31*(1-'SOCKEYE%'!P31)</f>
        <v>0</v>
      </c>
      <c r="P31" s="741">
        <f>'SOCKEYE%'!I31*'SOCKEYE%'!P31*(1-'SOCKEYE%'!V31)</f>
        <v>0</v>
      </c>
      <c r="Q31" s="741">
        <f>'SOCKEYE%'!I31*'SOCKEYE%'!P31*'SOCKEYE%'!V31</f>
        <v>1</v>
      </c>
      <c r="R31" s="200" t="str">
        <f t="shared" si="1"/>
        <v/>
      </c>
      <c r="S31" s="195" t="str">
        <f t="shared" si="2"/>
        <v/>
      </c>
      <c r="T31" s="196" t="str">
        <f t="shared" si="3"/>
        <v/>
      </c>
      <c r="U31" s="197" t="str">
        <f t="shared" si="4"/>
        <v/>
      </c>
      <c r="V31" s="198" t="str">
        <f t="shared" si="5"/>
        <v/>
      </c>
      <c r="W31" s="199" t="str">
        <f t="shared" si="6"/>
        <v/>
      </c>
      <c r="X31" s="178" t="str">
        <f t="shared" si="7"/>
        <v/>
      </c>
      <c r="Y31" s="156" t="str">
        <f t="shared" si="8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3.8" thickBot="1">
      <c r="A32" s="724" t="s">
        <v>163</v>
      </c>
      <c r="B32" s="729">
        <f t="shared" si="11"/>
        <v>27</v>
      </c>
      <c r="C32" s="696">
        <f>VOL_AREA!H33</f>
        <v>4903948.8192469096</v>
      </c>
      <c r="D32" s="420"/>
      <c r="E32" s="396"/>
      <c r="F32" s="395"/>
      <c r="G32" s="415"/>
      <c r="H32" s="395"/>
      <c r="I32" s="396"/>
      <c r="J32" s="421"/>
      <c r="K32" s="418" t="str">
        <f t="shared" si="9"/>
        <v>no sigma</v>
      </c>
      <c r="L32" s="206" t="str">
        <f t="shared" si="10"/>
        <v/>
      </c>
      <c r="M32" s="207">
        <f t="shared" si="0"/>
        <v>0</v>
      </c>
      <c r="N32" s="183">
        <f>1-'SOCKEYE%'!I32</f>
        <v>0</v>
      </c>
      <c r="O32" s="741">
        <f>'SOCKEYE%'!I32*(1-'SOCKEYE%'!P32)</f>
        <v>0</v>
      </c>
      <c r="P32" s="741">
        <f>'SOCKEYE%'!I32*'SOCKEYE%'!P32*(1-'SOCKEYE%'!V32)</f>
        <v>0</v>
      </c>
      <c r="Q32" s="741">
        <f>'SOCKEYE%'!I32*'SOCKEYE%'!P32*'SOCKEYE%'!V32</f>
        <v>1</v>
      </c>
      <c r="R32" s="200" t="str">
        <f t="shared" si="1"/>
        <v/>
      </c>
      <c r="S32" s="195" t="str">
        <f t="shared" si="2"/>
        <v/>
      </c>
      <c r="T32" s="196" t="str">
        <f t="shared" si="3"/>
        <v/>
      </c>
      <c r="U32" s="197" t="str">
        <f t="shared" si="4"/>
        <v/>
      </c>
      <c r="V32" s="198" t="str">
        <f t="shared" si="5"/>
        <v/>
      </c>
      <c r="W32" s="199" t="str">
        <f t="shared" si="6"/>
        <v/>
      </c>
      <c r="X32" s="178" t="str">
        <f t="shared" si="7"/>
        <v/>
      </c>
      <c r="Y32" s="156" t="str">
        <f t="shared" si="8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3.8" thickBot="1">
      <c r="A33" s="724" t="s">
        <v>164</v>
      </c>
      <c r="B33" s="729">
        <f t="shared" si="11"/>
        <v>28</v>
      </c>
      <c r="C33" s="696">
        <f>VOL_AREA!H34</f>
        <v>4856479.7349651521</v>
      </c>
      <c r="D33" s="420"/>
      <c r="E33" s="396"/>
      <c r="F33" s="395"/>
      <c r="G33" s="415"/>
      <c r="H33" s="395"/>
      <c r="I33" s="396"/>
      <c r="J33" s="421"/>
      <c r="K33" s="418" t="str">
        <f t="shared" si="9"/>
        <v>no sigma</v>
      </c>
      <c r="L33" s="206" t="str">
        <f t="shared" si="10"/>
        <v/>
      </c>
      <c r="M33" s="207">
        <f t="shared" si="0"/>
        <v>0</v>
      </c>
      <c r="N33" s="183">
        <f>1-'SOCKEYE%'!I33</f>
        <v>0</v>
      </c>
      <c r="O33" s="741">
        <f>'SOCKEYE%'!I33*(1-'SOCKEYE%'!P33)</f>
        <v>0</v>
      </c>
      <c r="P33" s="741">
        <f>'SOCKEYE%'!I33*'SOCKEYE%'!P33*(1-'SOCKEYE%'!V33)</f>
        <v>0</v>
      </c>
      <c r="Q33" s="741">
        <f>'SOCKEYE%'!I33*'SOCKEYE%'!P33*'SOCKEYE%'!V33</f>
        <v>1</v>
      </c>
      <c r="R33" s="200" t="str">
        <f t="shared" si="1"/>
        <v/>
      </c>
      <c r="S33" s="195" t="str">
        <f t="shared" si="2"/>
        <v/>
      </c>
      <c r="T33" s="196" t="str">
        <f t="shared" si="3"/>
        <v/>
      </c>
      <c r="U33" s="197" t="str">
        <f t="shared" si="4"/>
        <v/>
      </c>
      <c r="V33" s="198" t="str">
        <f t="shared" si="5"/>
        <v/>
      </c>
      <c r="W33" s="199" t="str">
        <f t="shared" si="6"/>
        <v/>
      </c>
      <c r="X33" s="154" t="str">
        <f t="shared" si="7"/>
        <v/>
      </c>
      <c r="Y33" s="156" t="str">
        <f t="shared" si="8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3.8" thickBot="1">
      <c r="A34" s="724" t="s">
        <v>165</v>
      </c>
      <c r="B34" s="729">
        <f t="shared" si="11"/>
        <v>29</v>
      </c>
      <c r="C34" s="696">
        <f>VOL_AREA!H35</f>
        <v>4809010.6506833937</v>
      </c>
      <c r="D34" s="420"/>
      <c r="E34" s="396"/>
      <c r="F34" s="395"/>
      <c r="G34" s="415"/>
      <c r="H34" s="395"/>
      <c r="I34" s="396"/>
      <c r="J34" s="421"/>
      <c r="K34" s="418" t="str">
        <f t="shared" si="9"/>
        <v>no sigma</v>
      </c>
      <c r="L34" s="206" t="str">
        <f t="shared" si="10"/>
        <v/>
      </c>
      <c r="M34" s="207">
        <f t="shared" si="0"/>
        <v>0</v>
      </c>
      <c r="N34" s="183">
        <f>1-'SOCKEYE%'!I34</f>
        <v>0</v>
      </c>
      <c r="O34" s="741">
        <f>'SOCKEYE%'!I34*(1-'SOCKEYE%'!P34)</f>
        <v>0</v>
      </c>
      <c r="P34" s="741">
        <f>'SOCKEYE%'!I34*'SOCKEYE%'!P34*(1-'SOCKEYE%'!V34)</f>
        <v>0</v>
      </c>
      <c r="Q34" s="741">
        <f>'SOCKEYE%'!I34*'SOCKEYE%'!P34*'SOCKEYE%'!V34</f>
        <v>1</v>
      </c>
      <c r="R34" s="200" t="str">
        <f t="shared" si="1"/>
        <v/>
      </c>
      <c r="S34" s="195" t="str">
        <f t="shared" si="2"/>
        <v/>
      </c>
      <c r="T34" s="196" t="str">
        <f t="shared" si="3"/>
        <v/>
      </c>
      <c r="U34" s="197" t="str">
        <f t="shared" si="4"/>
        <v/>
      </c>
      <c r="V34" s="198" t="str">
        <f t="shared" si="5"/>
        <v/>
      </c>
      <c r="W34" s="199" t="str">
        <f t="shared" si="6"/>
        <v/>
      </c>
      <c r="X34" s="154" t="str">
        <f t="shared" si="7"/>
        <v/>
      </c>
      <c r="Y34" s="156" t="str">
        <f t="shared" si="8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3.8" thickBot="1">
      <c r="A35" s="724" t="s">
        <v>166</v>
      </c>
      <c r="B35" s="729">
        <f t="shared" si="11"/>
        <v>30</v>
      </c>
      <c r="C35" s="696">
        <f>VOL_AREA!H36</f>
        <v>4761541.5664016362</v>
      </c>
      <c r="D35" s="420"/>
      <c r="E35" s="396"/>
      <c r="F35" s="395"/>
      <c r="G35" s="415"/>
      <c r="H35" s="395"/>
      <c r="I35" s="396"/>
      <c r="J35" s="421"/>
      <c r="K35" s="418" t="str">
        <f t="shared" si="9"/>
        <v>no sigma</v>
      </c>
      <c r="L35" s="206" t="str">
        <f t="shared" si="10"/>
        <v/>
      </c>
      <c r="M35" s="207">
        <f t="shared" si="0"/>
        <v>0</v>
      </c>
      <c r="N35" s="183">
        <f>1-'SOCKEYE%'!I35</f>
        <v>0</v>
      </c>
      <c r="O35" s="741">
        <f>'SOCKEYE%'!I35*(1-'SOCKEYE%'!P35)</f>
        <v>0</v>
      </c>
      <c r="P35" s="741">
        <f>'SOCKEYE%'!I35*'SOCKEYE%'!P35*(1-'SOCKEYE%'!V35)</f>
        <v>0</v>
      </c>
      <c r="Q35" s="741">
        <f>'SOCKEYE%'!I35*'SOCKEYE%'!P35*'SOCKEYE%'!V35</f>
        <v>1</v>
      </c>
      <c r="R35" s="200" t="str">
        <f t="shared" si="1"/>
        <v/>
      </c>
      <c r="S35" s="195" t="str">
        <f t="shared" si="2"/>
        <v/>
      </c>
      <c r="T35" s="196" t="str">
        <f t="shared" si="3"/>
        <v/>
      </c>
      <c r="U35" s="197" t="str">
        <f t="shared" si="4"/>
        <v/>
      </c>
      <c r="V35" s="198" t="str">
        <f t="shared" si="5"/>
        <v/>
      </c>
      <c r="W35" s="199" t="str">
        <f t="shared" si="6"/>
        <v/>
      </c>
      <c r="X35" s="154" t="str">
        <f t="shared" si="7"/>
        <v/>
      </c>
      <c r="Y35" s="156" t="str">
        <f t="shared" si="8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3.8" thickBot="1">
      <c r="A36" s="724" t="s">
        <v>167</v>
      </c>
      <c r="B36" s="729">
        <f t="shared" si="11"/>
        <v>31</v>
      </c>
      <c r="C36" s="696">
        <f>VOL_AREA!H37</f>
        <v>4714005.5376526434</v>
      </c>
      <c r="D36" s="420"/>
      <c r="E36" s="396"/>
      <c r="F36" s="395"/>
      <c r="G36" s="415"/>
      <c r="H36" s="395"/>
      <c r="I36" s="396"/>
      <c r="J36" s="421"/>
      <c r="K36" s="418"/>
      <c r="L36" s="206" t="str">
        <f t="shared" si="10"/>
        <v/>
      </c>
      <c r="M36" s="207">
        <f t="shared" si="0"/>
        <v>0</v>
      </c>
      <c r="N36" s="183">
        <f>1-'SOCKEYE%'!I36</f>
        <v>0</v>
      </c>
      <c r="O36" s="741">
        <f>'SOCKEYE%'!I36*(1-'SOCKEYE%'!P36)</f>
        <v>0</v>
      </c>
      <c r="P36" s="741">
        <f>'SOCKEYE%'!I36*'SOCKEYE%'!P36*(1-'SOCKEYE%'!V36)</f>
        <v>0</v>
      </c>
      <c r="Q36" s="741">
        <f>'SOCKEYE%'!I36*'SOCKEYE%'!P36*'SOCKEYE%'!V36</f>
        <v>1</v>
      </c>
      <c r="R36" s="200" t="str">
        <f t="shared" si="1"/>
        <v/>
      </c>
      <c r="S36" s="195" t="str">
        <f t="shared" si="2"/>
        <v/>
      </c>
      <c r="T36" s="196" t="str">
        <f t="shared" si="3"/>
        <v/>
      </c>
      <c r="U36" s="197" t="str">
        <f t="shared" si="4"/>
        <v/>
      </c>
      <c r="V36" s="198" t="str">
        <f t="shared" si="5"/>
        <v/>
      </c>
      <c r="W36" s="199" t="str">
        <f t="shared" si="6"/>
        <v/>
      </c>
      <c r="X36" s="154" t="str">
        <f t="shared" si="7"/>
        <v/>
      </c>
      <c r="Y36" s="156" t="str">
        <f t="shared" si="8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3.8" thickBot="1">
      <c r="A37" s="724" t="s">
        <v>168</v>
      </c>
      <c r="B37" s="729">
        <f t="shared" si="11"/>
        <v>32</v>
      </c>
      <c r="C37" s="696">
        <f>VOL_AREA!H38</f>
        <v>4663189.2300091032</v>
      </c>
      <c r="D37" s="420"/>
      <c r="E37" s="396"/>
      <c r="F37" s="395"/>
      <c r="G37" s="415"/>
      <c r="H37" s="395"/>
      <c r="I37" s="396"/>
      <c r="J37" s="421"/>
      <c r="K37" s="418"/>
      <c r="L37" s="206" t="str">
        <f t="shared" si="10"/>
        <v/>
      </c>
      <c r="M37" s="207">
        <f t="shared" si="0"/>
        <v>0</v>
      </c>
      <c r="N37" s="183">
        <f>1-'SOCKEYE%'!I37</f>
        <v>0</v>
      </c>
      <c r="O37" s="741">
        <f>'SOCKEYE%'!I37*(1-'SOCKEYE%'!P37)</f>
        <v>0</v>
      </c>
      <c r="P37" s="741">
        <f>'SOCKEYE%'!I37*'SOCKEYE%'!P37*(1-'SOCKEYE%'!V37)</f>
        <v>0</v>
      </c>
      <c r="Q37" s="741">
        <f>'SOCKEYE%'!I37*'SOCKEYE%'!P37*'SOCKEYE%'!V37</f>
        <v>1</v>
      </c>
      <c r="R37" s="200" t="str">
        <f t="shared" si="1"/>
        <v/>
      </c>
      <c r="S37" s="195" t="str">
        <f t="shared" si="2"/>
        <v/>
      </c>
      <c r="T37" s="196" t="str">
        <f t="shared" si="3"/>
        <v/>
      </c>
      <c r="U37" s="197" t="str">
        <f t="shared" si="4"/>
        <v/>
      </c>
      <c r="V37" s="198" t="str">
        <f t="shared" si="5"/>
        <v/>
      </c>
      <c r="W37" s="199" t="str">
        <f t="shared" si="6"/>
        <v/>
      </c>
      <c r="X37" s="154" t="str">
        <f t="shared" si="7"/>
        <v/>
      </c>
      <c r="Y37" s="156" t="str">
        <f t="shared" si="8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3.8" thickBot="1">
      <c r="A38" s="724" t="s">
        <v>169</v>
      </c>
      <c r="B38" s="729">
        <f t="shared" si="11"/>
        <v>33</v>
      </c>
      <c r="C38" s="696">
        <f>VOL_AREA!H39</f>
        <v>4612372.9223655621</v>
      </c>
      <c r="D38" s="420"/>
      <c r="E38" s="396"/>
      <c r="F38" s="395"/>
      <c r="G38" s="415"/>
      <c r="H38" s="395"/>
      <c r="I38" s="396"/>
      <c r="J38" s="421"/>
      <c r="K38" s="418"/>
      <c r="L38" s="206" t="str">
        <f t="shared" si="10"/>
        <v/>
      </c>
      <c r="M38" s="207">
        <f t="shared" si="0"/>
        <v>0</v>
      </c>
      <c r="N38" s="183">
        <f>1-'SOCKEYE%'!I38</f>
        <v>0</v>
      </c>
      <c r="O38" s="741">
        <f>'SOCKEYE%'!I38*(1-'SOCKEYE%'!P38)</f>
        <v>0</v>
      </c>
      <c r="P38" s="741">
        <f>'SOCKEYE%'!I38*'SOCKEYE%'!P38*(1-'SOCKEYE%'!V38)</f>
        <v>0</v>
      </c>
      <c r="Q38" s="741">
        <f>'SOCKEYE%'!I38*'SOCKEYE%'!P38*'SOCKEYE%'!V38</f>
        <v>1</v>
      </c>
      <c r="R38" s="200" t="str">
        <f t="shared" si="1"/>
        <v/>
      </c>
      <c r="S38" s="195" t="str">
        <f t="shared" si="2"/>
        <v/>
      </c>
      <c r="T38" s="196" t="str">
        <f t="shared" si="3"/>
        <v/>
      </c>
      <c r="U38" s="197" t="str">
        <f t="shared" si="4"/>
        <v/>
      </c>
      <c r="V38" s="198" t="str">
        <f t="shared" si="5"/>
        <v/>
      </c>
      <c r="W38" s="199" t="str">
        <f t="shared" si="6"/>
        <v/>
      </c>
      <c r="X38" s="154" t="str">
        <f t="shared" si="7"/>
        <v/>
      </c>
      <c r="Y38" s="156" t="str">
        <f t="shared" si="8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3.8" thickBot="1">
      <c r="A39" s="724" t="s">
        <v>170</v>
      </c>
      <c r="B39" s="729">
        <f t="shared" si="11"/>
        <v>34</v>
      </c>
      <c r="C39" s="696">
        <f>VOL_AREA!H40</f>
        <v>4561556.6147220228</v>
      </c>
      <c r="D39" s="420"/>
      <c r="E39" s="396"/>
      <c r="F39" s="395"/>
      <c r="G39" s="415"/>
      <c r="H39" s="395"/>
      <c r="I39" s="396"/>
      <c r="J39" s="421"/>
      <c r="K39" s="418"/>
      <c r="L39" s="206" t="str">
        <f t="shared" si="10"/>
        <v/>
      </c>
      <c r="M39" s="207">
        <f t="shared" si="0"/>
        <v>0</v>
      </c>
      <c r="N39" s="183">
        <f>1-'SOCKEYE%'!I39</f>
        <v>0</v>
      </c>
      <c r="O39" s="741">
        <f>'SOCKEYE%'!I39*(1-'SOCKEYE%'!P39)</f>
        <v>0</v>
      </c>
      <c r="P39" s="741">
        <f>'SOCKEYE%'!I39*'SOCKEYE%'!P39*(1-'SOCKEYE%'!V39)</f>
        <v>0</v>
      </c>
      <c r="Q39" s="741">
        <f>'SOCKEYE%'!I39*'SOCKEYE%'!P39*'SOCKEYE%'!V39</f>
        <v>1</v>
      </c>
      <c r="R39" s="200" t="str">
        <f t="shared" si="1"/>
        <v/>
      </c>
      <c r="S39" s="195" t="str">
        <f t="shared" si="2"/>
        <v/>
      </c>
      <c r="T39" s="196" t="str">
        <f t="shared" si="3"/>
        <v/>
      </c>
      <c r="U39" s="197" t="str">
        <f t="shared" si="4"/>
        <v/>
      </c>
      <c r="V39" s="198" t="str">
        <f t="shared" si="5"/>
        <v/>
      </c>
      <c r="W39" s="199" t="str">
        <f t="shared" si="6"/>
        <v/>
      </c>
      <c r="X39" s="154" t="str">
        <f t="shared" si="7"/>
        <v/>
      </c>
      <c r="Y39" s="156" t="str">
        <f t="shared" si="8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3.8" thickBot="1">
      <c r="A40" s="724" t="s">
        <v>171</v>
      </c>
      <c r="B40" s="729">
        <f t="shared" si="11"/>
        <v>35</v>
      </c>
      <c r="C40" s="696">
        <f>VOL_AREA!H41</f>
        <v>4510740.3070784826</v>
      </c>
      <c r="D40" s="420"/>
      <c r="E40" s="396"/>
      <c r="F40" s="395"/>
      <c r="G40" s="415"/>
      <c r="H40" s="395"/>
      <c r="I40" s="396"/>
      <c r="J40" s="421"/>
      <c r="K40" s="418"/>
      <c r="L40" s="206" t="str">
        <f t="shared" si="10"/>
        <v/>
      </c>
      <c r="M40" s="207">
        <f t="shared" si="0"/>
        <v>0</v>
      </c>
      <c r="N40" s="183">
        <f>1-'SOCKEYE%'!I40</f>
        <v>0</v>
      </c>
      <c r="O40" s="741">
        <f>'SOCKEYE%'!I40*(1-'SOCKEYE%'!P40)</f>
        <v>0</v>
      </c>
      <c r="P40" s="741">
        <f>'SOCKEYE%'!I40*'SOCKEYE%'!P40*(1-'SOCKEYE%'!V40)</f>
        <v>0</v>
      </c>
      <c r="Q40" s="741">
        <f>'SOCKEYE%'!I40*'SOCKEYE%'!P40*'SOCKEYE%'!V40</f>
        <v>1</v>
      </c>
      <c r="R40" s="200" t="str">
        <f t="shared" si="1"/>
        <v/>
      </c>
      <c r="S40" s="195" t="str">
        <f t="shared" si="2"/>
        <v/>
      </c>
      <c r="T40" s="196" t="str">
        <f t="shared" si="3"/>
        <v/>
      </c>
      <c r="U40" s="197" t="str">
        <f t="shared" si="4"/>
        <v/>
      </c>
      <c r="V40" s="198" t="str">
        <f t="shared" si="5"/>
        <v/>
      </c>
      <c r="W40" s="199" t="str">
        <f t="shared" si="6"/>
        <v/>
      </c>
      <c r="X40" s="154" t="str">
        <f t="shared" si="7"/>
        <v/>
      </c>
      <c r="Y40" s="156" t="str">
        <f t="shared" si="8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3.8" thickBot="1">
      <c r="A41" s="724" t="s">
        <v>172</v>
      </c>
      <c r="B41" s="729">
        <f t="shared" si="11"/>
        <v>36</v>
      </c>
      <c r="C41" s="696">
        <f>VOL_AREA!H42</f>
        <v>4459923.9994349424</v>
      </c>
      <c r="D41" s="420"/>
      <c r="E41" s="396"/>
      <c r="F41" s="395"/>
      <c r="G41" s="415"/>
      <c r="H41" s="395"/>
      <c r="I41" s="396"/>
      <c r="J41" s="421"/>
      <c r="K41" s="418"/>
      <c r="L41" s="206" t="str">
        <f t="shared" si="10"/>
        <v/>
      </c>
      <c r="M41" s="207">
        <f t="shared" si="0"/>
        <v>0</v>
      </c>
      <c r="N41" s="183">
        <f>1-'SOCKEYE%'!I41</f>
        <v>0</v>
      </c>
      <c r="O41" s="741">
        <f>'SOCKEYE%'!I41*(1-'SOCKEYE%'!P41)</f>
        <v>0</v>
      </c>
      <c r="P41" s="741">
        <f>'SOCKEYE%'!I41*'SOCKEYE%'!P41*(1-'SOCKEYE%'!V41)</f>
        <v>0</v>
      </c>
      <c r="Q41" s="741">
        <f>'SOCKEYE%'!I41*'SOCKEYE%'!P41*'SOCKEYE%'!V41</f>
        <v>1</v>
      </c>
      <c r="R41" s="200" t="str">
        <f t="shared" si="1"/>
        <v/>
      </c>
      <c r="S41" s="195" t="str">
        <f t="shared" si="2"/>
        <v/>
      </c>
      <c r="T41" s="196" t="str">
        <f t="shared" si="3"/>
        <v/>
      </c>
      <c r="U41" s="197" t="str">
        <f t="shared" si="4"/>
        <v/>
      </c>
      <c r="V41" s="198" t="str">
        <f t="shared" si="5"/>
        <v/>
      </c>
      <c r="W41" s="199" t="str">
        <f t="shared" si="6"/>
        <v/>
      </c>
      <c r="X41" s="154" t="str">
        <f t="shared" si="7"/>
        <v/>
      </c>
      <c r="Y41" s="156" t="str">
        <f t="shared" si="8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3.8" thickBot="1">
      <c r="A42" s="724" t="s">
        <v>173</v>
      </c>
      <c r="B42" s="729">
        <f t="shared" si="11"/>
        <v>37</v>
      </c>
      <c r="C42" s="696">
        <f>VOL_AREA!H43</f>
        <v>4409107.6917914022</v>
      </c>
      <c r="D42" s="420"/>
      <c r="E42" s="396"/>
      <c r="F42" s="395"/>
      <c r="G42" s="415"/>
      <c r="H42" s="395"/>
      <c r="I42" s="396"/>
      <c r="J42" s="421"/>
      <c r="K42" s="418"/>
      <c r="L42" s="206" t="str">
        <f t="shared" si="10"/>
        <v/>
      </c>
      <c r="M42" s="207">
        <f t="shared" si="0"/>
        <v>0</v>
      </c>
      <c r="N42" s="183">
        <f>1-'SOCKEYE%'!I42</f>
        <v>0</v>
      </c>
      <c r="O42" s="741">
        <f>'SOCKEYE%'!I42*(1-'SOCKEYE%'!P42)</f>
        <v>0</v>
      </c>
      <c r="P42" s="741">
        <f>'SOCKEYE%'!I42*'SOCKEYE%'!P42*(1-'SOCKEYE%'!V42)</f>
        <v>0</v>
      </c>
      <c r="Q42" s="741">
        <f>'SOCKEYE%'!I42*'SOCKEYE%'!P42*'SOCKEYE%'!V42</f>
        <v>1</v>
      </c>
      <c r="R42" s="200" t="str">
        <f t="shared" si="1"/>
        <v/>
      </c>
      <c r="S42" s="195" t="str">
        <f t="shared" si="2"/>
        <v/>
      </c>
      <c r="T42" s="196" t="str">
        <f t="shared" si="3"/>
        <v/>
      </c>
      <c r="U42" s="197" t="str">
        <f t="shared" si="4"/>
        <v/>
      </c>
      <c r="V42" s="198" t="str">
        <f t="shared" si="5"/>
        <v/>
      </c>
      <c r="W42" s="199" t="str">
        <f t="shared" si="6"/>
        <v/>
      </c>
      <c r="X42" s="154" t="str">
        <f t="shared" si="7"/>
        <v/>
      </c>
      <c r="Y42" s="156" t="str">
        <f t="shared" si="8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3.8" thickBot="1">
      <c r="A43" s="724" t="s">
        <v>174</v>
      </c>
      <c r="B43" s="729">
        <f t="shared" si="11"/>
        <v>38</v>
      </c>
      <c r="C43" s="696">
        <f>VOL_AREA!H44</f>
        <v>4358291.384147862</v>
      </c>
      <c r="D43" s="420"/>
      <c r="E43" s="396"/>
      <c r="F43" s="395"/>
      <c r="G43" s="415"/>
      <c r="H43" s="395"/>
      <c r="I43" s="396"/>
      <c r="J43" s="421"/>
      <c r="K43" s="418"/>
      <c r="L43" s="206" t="str">
        <f t="shared" si="10"/>
        <v/>
      </c>
      <c r="M43" s="207">
        <f t="shared" si="0"/>
        <v>0</v>
      </c>
      <c r="N43" s="183">
        <f>1-'SOCKEYE%'!I43</f>
        <v>0</v>
      </c>
      <c r="O43" s="741">
        <f>'SOCKEYE%'!I43*(1-'SOCKEYE%'!P43)</f>
        <v>0</v>
      </c>
      <c r="P43" s="741">
        <f>'SOCKEYE%'!I43*'SOCKEYE%'!P43*(1-'SOCKEYE%'!V43)</f>
        <v>0</v>
      </c>
      <c r="Q43" s="741">
        <f>'SOCKEYE%'!I43*'SOCKEYE%'!P43*'SOCKEYE%'!V43</f>
        <v>1</v>
      </c>
      <c r="R43" s="200" t="str">
        <f t="shared" si="1"/>
        <v/>
      </c>
      <c r="S43" s="195" t="str">
        <f t="shared" si="2"/>
        <v/>
      </c>
      <c r="T43" s="196" t="str">
        <f t="shared" si="3"/>
        <v/>
      </c>
      <c r="U43" s="197" t="str">
        <f t="shared" si="4"/>
        <v/>
      </c>
      <c r="V43" s="198" t="str">
        <f t="shared" si="5"/>
        <v/>
      </c>
      <c r="W43" s="199" t="str">
        <f t="shared" si="6"/>
        <v/>
      </c>
      <c r="X43" s="154" t="str">
        <f t="shared" si="7"/>
        <v/>
      </c>
      <c r="Y43" s="156" t="str">
        <f t="shared" si="8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3.8" thickBot="1">
      <c r="A44" s="724" t="s">
        <v>175</v>
      </c>
      <c r="B44" s="729">
        <f t="shared" si="11"/>
        <v>39</v>
      </c>
      <c r="C44" s="696">
        <f>VOL_AREA!H45</f>
        <v>4305897.0009574993</v>
      </c>
      <c r="D44" s="420"/>
      <c r="E44" s="396"/>
      <c r="F44" s="395"/>
      <c r="G44" s="415"/>
      <c r="H44" s="395"/>
      <c r="I44" s="396"/>
      <c r="J44" s="421"/>
      <c r="K44" s="418"/>
      <c r="L44" s="206" t="str">
        <f t="shared" si="10"/>
        <v/>
      </c>
      <c r="M44" s="207">
        <f t="shared" si="0"/>
        <v>0</v>
      </c>
      <c r="N44" s="183">
        <f>1-'SOCKEYE%'!I44</f>
        <v>0</v>
      </c>
      <c r="O44" s="741">
        <f>'SOCKEYE%'!I44*(1-'SOCKEYE%'!P44)</f>
        <v>0</v>
      </c>
      <c r="P44" s="741">
        <f>'SOCKEYE%'!I44*'SOCKEYE%'!P44*(1-'SOCKEYE%'!V44)</f>
        <v>0</v>
      </c>
      <c r="Q44" s="741">
        <f>'SOCKEYE%'!I44*'SOCKEYE%'!P44*'SOCKEYE%'!V44</f>
        <v>1</v>
      </c>
      <c r="R44" s="200" t="str">
        <f t="shared" si="1"/>
        <v/>
      </c>
      <c r="S44" s="195" t="str">
        <f t="shared" si="2"/>
        <v/>
      </c>
      <c r="T44" s="196" t="str">
        <f t="shared" si="3"/>
        <v/>
      </c>
      <c r="U44" s="197" t="str">
        <f t="shared" si="4"/>
        <v/>
      </c>
      <c r="V44" s="198" t="str">
        <f t="shared" si="5"/>
        <v/>
      </c>
      <c r="W44" s="199" t="str">
        <f t="shared" si="6"/>
        <v/>
      </c>
      <c r="X44" s="154" t="str">
        <f t="shared" si="7"/>
        <v/>
      </c>
      <c r="Y44" s="156" t="str">
        <f t="shared" si="8"/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3.8" thickBot="1">
      <c r="A45" s="724" t="s">
        <v>176</v>
      </c>
      <c r="B45" s="729">
        <f t="shared" si="11"/>
        <v>40</v>
      </c>
      <c r="C45" s="696">
        <f>VOL_AREA!H46</f>
        <v>4251135.5044469032</v>
      </c>
      <c r="D45" s="395"/>
      <c r="E45" s="396"/>
      <c r="F45" s="395"/>
      <c r="G45" s="415"/>
      <c r="H45" s="395"/>
      <c r="I45" s="396"/>
      <c r="J45" s="421"/>
      <c r="K45" s="485"/>
      <c r="L45" s="206"/>
      <c r="M45" s="207"/>
      <c r="N45" s="741">
        <f>1-'SOCKEYE%'!I45</f>
        <v>0</v>
      </c>
      <c r="O45" s="741">
        <f>'SOCKEYE%'!I45*(1-'SOCKEYE%'!P45)</f>
        <v>0</v>
      </c>
      <c r="P45" s="741">
        <f>'SOCKEYE%'!I45*'SOCKEYE%'!P45*(1-'SOCKEYE%'!V45)</f>
        <v>0</v>
      </c>
      <c r="Q45" s="741">
        <f>'SOCKEYE%'!I45*'SOCKEYE%'!P45*'SOCKEYE%'!V45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3.8" thickBot="1">
      <c r="A46" s="724" t="s">
        <v>177</v>
      </c>
      <c r="B46" s="729">
        <f t="shared" si="11"/>
        <v>41</v>
      </c>
      <c r="C46" s="696">
        <f>VOL_AREA!H47</f>
        <v>4196374.0079363063</v>
      </c>
      <c r="D46" s="437"/>
      <c r="E46" s="436"/>
      <c r="F46" s="437"/>
      <c r="G46" s="423"/>
      <c r="H46" s="437"/>
      <c r="I46" s="436"/>
      <c r="J46" s="437"/>
      <c r="K46" s="695" t="str">
        <f t="shared" ref="K46" si="14">IF(D46=0,"no sigma",H46/D46)</f>
        <v>no sigma</v>
      </c>
      <c r="L46" s="487"/>
      <c r="M46" s="484">
        <f t="shared" ref="M46" si="15">IF(OR(OR(H46=0,E46=0),D46=0),0,+(L46^2)*((J46/H46^2)+((F46^2/E46)/D46^2)))</f>
        <v>0</v>
      </c>
      <c r="N46" s="741">
        <f>1-'SOCKEYE%'!I46</f>
        <v>0</v>
      </c>
      <c r="O46" s="741">
        <f>'SOCKEYE%'!I46*(1-'SOCKEYE%'!P46)</f>
        <v>0</v>
      </c>
      <c r="P46" s="741">
        <f>'SOCKEYE%'!I46*'SOCKEYE%'!P46*(1-'SOCKEYE%'!V46)</f>
        <v>0</v>
      </c>
      <c r="Q46" s="741">
        <f>'SOCKEYE%'!I46*'SOCKEYE%'!P46*'SOCKEYE%'!V46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3.8" thickBot="1">
      <c r="A47" s="208" t="s">
        <v>97</v>
      </c>
      <c r="B47" s="728"/>
      <c r="C47" s="209">
        <f>SUM(C6:C46)</f>
        <v>215417154.40753871</v>
      </c>
      <c r="D47" s="423"/>
      <c r="E47" s="423"/>
      <c r="F47" s="423"/>
      <c r="G47" s="423"/>
      <c r="H47" s="423"/>
      <c r="I47" s="423"/>
      <c r="J47" s="424"/>
      <c r="K47" s="209"/>
      <c r="L47" s="209">
        <f>SUM(L6:L46)</f>
        <v>291112.63709553261</v>
      </c>
      <c r="M47" s="209">
        <f>SUM(M6:M46)</f>
        <v>57892346204.275215</v>
      </c>
      <c r="N47" s="209"/>
      <c r="O47" s="209"/>
      <c r="P47" s="209"/>
      <c r="Q47" s="209"/>
      <c r="R47" s="209">
        <f t="shared" ref="R47:Y47" si="16">SUM(R6:R46)</f>
        <v>50027.96627612166</v>
      </c>
      <c r="S47" s="209">
        <f t="shared" si="16"/>
        <v>1451266964.7244515</v>
      </c>
      <c r="T47" s="209">
        <f t="shared" si="16"/>
        <v>0</v>
      </c>
      <c r="U47" s="209">
        <f t="shared" si="16"/>
        <v>0</v>
      </c>
      <c r="V47" s="209">
        <f t="shared" si="16"/>
        <v>0</v>
      </c>
      <c r="W47" s="209">
        <f t="shared" si="16"/>
        <v>0</v>
      </c>
      <c r="X47" s="209">
        <f t="shared" si="16"/>
        <v>241084.67081941094</v>
      </c>
      <c r="Y47" s="209">
        <f t="shared" si="16"/>
        <v>47449579725.134209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20.100000000000001" customHeight="1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headerFooter alignWithMargins="0">
    <oddFooter>&amp;L&amp;PF&amp;C&amp;Pt,  &amp;PDs</oddFooter>
  </headerFooter>
  <rowBreaks count="1" manualBreakCount="1">
    <brk id="46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/>
  <dimension ref="A1:AH102"/>
  <sheetViews>
    <sheetView showGridLines="0" zoomScale="75" workbookViewId="0">
      <selection activeCell="M27" sqref="M27"/>
    </sheetView>
  </sheetViews>
  <sheetFormatPr defaultColWidth="9.109375" defaultRowHeight="12.6"/>
  <cols>
    <col min="1" max="2" width="10.66406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1.3320312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191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VOL_AREA!I7</f>
        <v>8039247.9685137849</v>
      </c>
      <c r="D6" s="683"/>
      <c r="E6" s="684"/>
      <c r="F6" s="684"/>
      <c r="G6" s="422"/>
      <c r="H6" s="684"/>
      <c r="I6" s="684"/>
      <c r="J6" s="685"/>
      <c r="K6" s="489" t="str">
        <f>IF(D6=0,"no sigma",H6/D6)</f>
        <v>no sigma</v>
      </c>
      <c r="L6" s="488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183">
        <f>1-'SOCKEYE%'!J6</f>
        <v>0</v>
      </c>
      <c r="O6" s="183">
        <f>'SOCKEYE%'!J6*(1-'SOCKEYE%'!P6)</f>
        <v>0</v>
      </c>
      <c r="P6" s="183">
        <f>'SOCKEYE%'!J6*'SOCKEYE%'!P6*(1-'SOCKEYE%'!V6)</f>
        <v>0</v>
      </c>
      <c r="Q6" s="183">
        <f>'SOCKEYE%'!J6*'SOCKEYE%'!P6*'SOCKEYE%'!V6</f>
        <v>1</v>
      </c>
      <c r="R6" s="194" t="str">
        <f t="shared" ref="R6:R44" si="2">IF(L6="","",N6*L6)</f>
        <v/>
      </c>
      <c r="S6" s="195" t="str">
        <f t="shared" ref="S6:S44" si="3">IF(M6="","",N6^2*M6)</f>
        <v/>
      </c>
      <c r="T6" s="196" t="str">
        <f t="shared" ref="T6:T44" si="4">IF(L6="","",O6*L6)</f>
        <v/>
      </c>
      <c r="U6" s="197" t="str">
        <f t="shared" ref="U6:U44" si="5">IF(M6="","",O6^2*M6)</f>
        <v/>
      </c>
      <c r="V6" s="198" t="str">
        <f t="shared" ref="V6:V44" si="6">IF(L6="","",P6*L6)</f>
        <v/>
      </c>
      <c r="W6" s="199" t="str">
        <f t="shared" ref="W6:W44" si="7">IF(M6="","",P6^2*M6)</f>
        <v/>
      </c>
      <c r="X6" s="154" t="str">
        <f t="shared" ref="X6:X44" si="8">IF(L6="","",Q6*L6)</f>
        <v/>
      </c>
      <c r="Y6" s="155" t="str">
        <f t="shared" ref="Y6:Y44" si="9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VOL_AREA!I8</f>
        <v>7760007.9055413539</v>
      </c>
      <c r="D7" s="867">
        <v>1.3853981404558067E-5</v>
      </c>
      <c r="E7" s="867">
        <v>3</v>
      </c>
      <c r="F7" s="867">
        <v>1.233110007766896E-5</v>
      </c>
      <c r="G7" s="415"/>
      <c r="H7" s="1014">
        <v>4.1572889166925146E-9</v>
      </c>
      <c r="I7" s="1014">
        <v>39</v>
      </c>
      <c r="J7" s="1014">
        <v>3.6807136197316598E-16</v>
      </c>
      <c r="K7" s="485">
        <f t="shared" ref="K7:K35" si="10">IF(D7=0,"no sigma",H7/D7)</f>
        <v>3.0007900222276426E-4</v>
      </c>
      <c r="L7" s="486">
        <f t="shared" si="0"/>
        <v>2328.6154295356123</v>
      </c>
      <c r="M7" s="207">
        <f t="shared" si="1"/>
        <v>116912053.84130502</v>
      </c>
      <c r="N7" s="183">
        <f>1-'SOCKEYE%'!J7</f>
        <v>0</v>
      </c>
      <c r="O7" s="741">
        <f>'SOCKEYE%'!J7*(1-'SOCKEYE%'!P7)</f>
        <v>0</v>
      </c>
      <c r="P7" s="741">
        <f>'SOCKEYE%'!J7*'SOCKEYE%'!P7*(1-'SOCKEYE%'!V7)</f>
        <v>0</v>
      </c>
      <c r="Q7" s="741">
        <f>'SOCKEYE%'!J7*'SOCKEYE%'!P7*'SOCKEYE%'!V7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2328.6154295356123</v>
      </c>
      <c r="Y7" s="156">
        <f t="shared" si="9"/>
        <v>116912053.84130502</v>
      </c>
      <c r="Z7" s="111"/>
      <c r="AA7" s="112"/>
      <c r="AB7" s="111"/>
      <c r="AC7" s="111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1">B7+1</f>
        <v>3</v>
      </c>
      <c r="C8" s="696">
        <f>VOL_AREA!I9</f>
        <v>7480767.8425689219</v>
      </c>
      <c r="D8" s="867">
        <v>7.3848781669352286E-6</v>
      </c>
      <c r="E8" s="867">
        <v>51</v>
      </c>
      <c r="F8" s="867">
        <v>8.1118596573218792E-6</v>
      </c>
      <c r="G8" s="415"/>
      <c r="H8" s="1014">
        <v>5.8386292049060656E-8</v>
      </c>
      <c r="I8" s="1014">
        <v>78</v>
      </c>
      <c r="J8" s="1014">
        <v>2.9005383829094357E-14</v>
      </c>
      <c r="K8" s="485">
        <f t="shared" si="10"/>
        <v>7.9061957054995455E-3</v>
      </c>
      <c r="L8" s="486">
        <f t="shared" si="0"/>
        <v>59144.414590757508</v>
      </c>
      <c r="M8" s="207">
        <f t="shared" si="1"/>
        <v>29846278924.796524</v>
      </c>
      <c r="N8" s="183">
        <f>1-'SOCKEYE%'!J8</f>
        <v>2.1276595744680882E-2</v>
      </c>
      <c r="O8" s="741">
        <f>'SOCKEYE%'!J8*(1-'SOCKEYE%'!P8)</f>
        <v>0</v>
      </c>
      <c r="P8" s="741">
        <f>'SOCKEYE%'!J8*'SOCKEYE%'!P8*(1-'SOCKEYE%'!V8)</f>
        <v>0</v>
      </c>
      <c r="Q8" s="741">
        <f>'SOCKEYE%'!J8*'SOCKEYE%'!P8*'SOCKEYE%'!V8</f>
        <v>0.97872340425531912</v>
      </c>
      <c r="R8" s="200">
        <f t="shared" si="2"/>
        <v>1258.391799803353</v>
      </c>
      <c r="S8" s="195">
        <f t="shared" si="3"/>
        <v>13511217.258848624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78">
        <f t="shared" si="8"/>
        <v>57886.022790954157</v>
      </c>
      <c r="Y8" s="156">
        <f t="shared" si="9"/>
        <v>28589735719.723602</v>
      </c>
      <c r="Z8" s="111"/>
      <c r="AA8" s="112"/>
      <c r="AB8" s="111"/>
      <c r="AC8" s="111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1"/>
        <v>4</v>
      </c>
      <c r="C9" s="696">
        <f>VOL_AREA!I10</f>
        <v>7292231.9507813044</v>
      </c>
      <c r="D9" s="867">
        <v>7.2699342935250158E-6</v>
      </c>
      <c r="E9" s="867">
        <v>120</v>
      </c>
      <c r="F9" s="867">
        <v>1.1711332568789055E-5</v>
      </c>
      <c r="G9" s="415"/>
      <c r="H9" s="1014">
        <v>1.3341940725441615E-7</v>
      </c>
      <c r="I9" s="1014">
        <v>78</v>
      </c>
      <c r="J9" s="1014">
        <v>7.4840783693241387E-14</v>
      </c>
      <c r="K9" s="485">
        <f t="shared" si="10"/>
        <v>1.8352216384300263E-2</v>
      </c>
      <c r="L9" s="486">
        <f t="shared" si="0"/>
        <v>133828.61868524653</v>
      </c>
      <c r="M9" s="207">
        <f t="shared" si="1"/>
        <v>75687895569.07164</v>
      </c>
      <c r="N9" s="183">
        <f>1-'SOCKEYE%'!J9</f>
        <v>4.7619047619047672E-2</v>
      </c>
      <c r="O9" s="741">
        <f>'SOCKEYE%'!J9*(1-'SOCKEYE%'!P9)</f>
        <v>0</v>
      </c>
      <c r="P9" s="741">
        <f>'SOCKEYE%'!J9*'SOCKEYE%'!P9*(1-'SOCKEYE%'!V9)</f>
        <v>0</v>
      </c>
      <c r="Q9" s="741">
        <f>'SOCKEYE%'!J9*'SOCKEYE%'!P9*'SOCKEYE%'!V9</f>
        <v>0.95238095238095233</v>
      </c>
      <c r="R9" s="200">
        <f t="shared" si="2"/>
        <v>6372.7913659641281</v>
      </c>
      <c r="S9" s="195">
        <f t="shared" si="3"/>
        <v>171627881.10900635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78">
        <f t="shared" si="8"/>
        <v>127455.8273192824</v>
      </c>
      <c r="Y9" s="156">
        <f t="shared" si="9"/>
        <v>68651152443.602386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1"/>
        <v>5</v>
      </c>
      <c r="C10" s="696">
        <f>VOL_AREA!I11</f>
        <v>7213664.8329080185</v>
      </c>
      <c r="D10" s="867">
        <v>8.6927560373246073E-6</v>
      </c>
      <c r="E10" s="867">
        <v>240</v>
      </c>
      <c r="F10" s="867">
        <v>1.0583256142888643E-5</v>
      </c>
      <c r="G10" s="415"/>
      <c r="H10" s="1014">
        <v>1.1691489124375338E-7</v>
      </c>
      <c r="I10" s="1014">
        <v>78</v>
      </c>
      <c r="J10" s="1014">
        <v>4.4326704785548692E-14</v>
      </c>
      <c r="K10" s="485">
        <f t="shared" si="10"/>
        <v>1.3449691989715219E-2</v>
      </c>
      <c r="L10" s="486">
        <f t="shared" si="0"/>
        <v>97021.570119653348</v>
      </c>
      <c r="M10" s="207">
        <f t="shared" si="1"/>
        <v>30583608278.725864</v>
      </c>
      <c r="N10" s="183">
        <f>1-'SOCKEYE%'!J10</f>
        <v>2.1739130434782594E-2</v>
      </c>
      <c r="O10" s="741">
        <f>'SOCKEYE%'!J10*(1-'SOCKEYE%'!P10)</f>
        <v>0</v>
      </c>
      <c r="P10" s="741">
        <f>'SOCKEYE%'!J10*'SOCKEYE%'!P10*(1-'SOCKEYE%'!V10)</f>
        <v>0</v>
      </c>
      <c r="Q10" s="741">
        <f>'SOCKEYE%'!J10*'SOCKEYE%'!P10*'SOCKEYE%'!V10</f>
        <v>0.97826086956521741</v>
      </c>
      <c r="R10" s="200">
        <f t="shared" si="2"/>
        <v>2109.1645678185496</v>
      </c>
      <c r="S10" s="195">
        <f t="shared" si="3"/>
        <v>14453501.076902563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78">
        <f t="shared" si="8"/>
        <v>94912.405551834803</v>
      </c>
      <c r="Y10" s="156">
        <f t="shared" si="9"/>
        <v>29268339680.72773</v>
      </c>
      <c r="Z10" s="112"/>
      <c r="AA10" s="112"/>
      <c r="AB10" s="112"/>
      <c r="AC10" s="112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VOL_AREA!I12</f>
        <v>7135097.7150347317</v>
      </c>
      <c r="D11" s="867">
        <v>9.2323362938495443E-6</v>
      </c>
      <c r="E11" s="867">
        <v>386</v>
      </c>
      <c r="F11" s="867">
        <v>1.0501907217130958E-5</v>
      </c>
      <c r="G11" s="415"/>
      <c r="H11" s="1014">
        <v>1.6749254169605335E-7</v>
      </c>
      <c r="I11" s="1014">
        <v>78</v>
      </c>
      <c r="J11" s="1014">
        <v>3.2107318619283552E-14</v>
      </c>
      <c r="K11" s="485">
        <f t="shared" si="10"/>
        <v>1.8141945480001045E-2</v>
      </c>
      <c r="L11" s="486">
        <f t="shared" si="0"/>
        <v>129444.55374064014</v>
      </c>
      <c r="M11" s="207">
        <f t="shared" si="1"/>
        <v>19233168075.014416</v>
      </c>
      <c r="N11" s="183">
        <f>1-'SOCKEYE%'!J11</f>
        <v>4.6875E-2</v>
      </c>
      <c r="O11" s="741">
        <f>'SOCKEYE%'!J11*(1-'SOCKEYE%'!P11)</f>
        <v>0</v>
      </c>
      <c r="P11" s="741">
        <f>'SOCKEYE%'!J11*'SOCKEYE%'!P11*(1-'SOCKEYE%'!V11)</f>
        <v>0</v>
      </c>
      <c r="Q11" s="741">
        <f>'SOCKEYE%'!J11*'SOCKEYE%'!P11*'SOCKEYE%'!V11</f>
        <v>0.953125</v>
      </c>
      <c r="R11" s="200">
        <f t="shared" si="2"/>
        <v>6067.7134565925062</v>
      </c>
      <c r="S11" s="195">
        <f t="shared" si="3"/>
        <v>42260379.071076594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78">
        <f t="shared" si="8"/>
        <v>123376.84028404763</v>
      </c>
      <c r="Y11" s="156">
        <f t="shared" si="9"/>
        <v>17472318947.052891</v>
      </c>
      <c r="Z11" s="112"/>
      <c r="AA11" s="112"/>
      <c r="AB11" s="112"/>
      <c r="AC11" s="112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1"/>
        <v>7</v>
      </c>
      <c r="C12" s="696">
        <f>VOL_AREA!I13</f>
        <v>7056530.5971614448</v>
      </c>
      <c r="D12" s="1014">
        <v>1.1048430824542633E-5</v>
      </c>
      <c r="E12" s="1014">
        <v>446</v>
      </c>
      <c r="F12" s="867">
        <v>1.3661463617073119E-5</v>
      </c>
      <c r="G12" s="415"/>
      <c r="H12" s="1014">
        <v>2.2555668961624278E-7</v>
      </c>
      <c r="I12" s="1014">
        <v>78</v>
      </c>
      <c r="J12" s="1014">
        <v>5.6544873976326623E-14</v>
      </c>
      <c r="K12" s="485">
        <f t="shared" si="10"/>
        <v>2.0415269208655253E-2</v>
      </c>
      <c r="L12" s="486">
        <f t="shared" si="0"/>
        <v>144060.97182016372</v>
      </c>
      <c r="M12" s="207">
        <f t="shared" si="1"/>
        <v>23137263421.444057</v>
      </c>
      <c r="N12" s="183">
        <f>1-'SOCKEYE%'!J12</f>
        <v>7.9710144927536253E-2</v>
      </c>
      <c r="O12" s="741">
        <f>'SOCKEYE%'!J12*(1-'SOCKEYE%'!P12)</f>
        <v>0</v>
      </c>
      <c r="P12" s="741">
        <f>'SOCKEYE%'!J12*'SOCKEYE%'!P12*(1-'SOCKEYE%'!V12)</f>
        <v>0</v>
      </c>
      <c r="Q12" s="741">
        <f>'SOCKEYE%'!J12*'SOCKEYE%'!P12*'SOCKEYE%'!V12</f>
        <v>0.92028985507246375</v>
      </c>
      <c r="R12" s="200">
        <f t="shared" si="2"/>
        <v>11483.120942186966</v>
      </c>
      <c r="S12" s="195">
        <f t="shared" si="3"/>
        <v>147007397.29020861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78">
        <f t="shared" si="8"/>
        <v>132577.85087797674</v>
      </c>
      <c r="Y12" s="156">
        <f t="shared" si="9"/>
        <v>19595721577.634487</v>
      </c>
      <c r="Z12" s="112"/>
      <c r="AA12" s="112"/>
      <c r="AB12" s="112"/>
      <c r="AC12" s="112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VOL_AREA!I14</f>
        <v>6975083.8158974247</v>
      </c>
      <c r="D13" s="867">
        <v>1.5725187353956022E-5</v>
      </c>
      <c r="E13" s="867">
        <v>632</v>
      </c>
      <c r="F13" s="867">
        <v>1.9824780730846711E-5</v>
      </c>
      <c r="G13" s="415"/>
      <c r="H13" s="1014">
        <v>2.1047097093037342E-7</v>
      </c>
      <c r="I13" s="1014">
        <v>78</v>
      </c>
      <c r="J13" s="1014">
        <v>7.8921763812500477E-14</v>
      </c>
      <c r="K13" s="485">
        <f t="shared" si="10"/>
        <v>1.3384321992031769E-2</v>
      </c>
      <c r="L13" s="486">
        <f t="shared" si="0"/>
        <v>93356.767713380774</v>
      </c>
      <c r="M13" s="207">
        <f t="shared" si="1"/>
        <v>15549505503.969976</v>
      </c>
      <c r="N13" s="183">
        <f>1-'SOCKEYE%'!J13</f>
        <v>0.20967741935483875</v>
      </c>
      <c r="O13" s="741">
        <f>'SOCKEYE%'!J13*(1-'SOCKEYE%'!P13)</f>
        <v>0</v>
      </c>
      <c r="P13" s="741">
        <f>'SOCKEYE%'!J13*'SOCKEYE%'!P13*(1-'SOCKEYE%'!V13)</f>
        <v>0</v>
      </c>
      <c r="Q13" s="741">
        <f>'SOCKEYE%'!J13*'SOCKEYE%'!P13*'SOCKEYE%'!V13</f>
        <v>0.79032258064516125</v>
      </c>
      <c r="R13" s="200">
        <f t="shared" si="2"/>
        <v>19574.806133450809</v>
      </c>
      <c r="S13" s="195">
        <f t="shared" si="3"/>
        <v>683628103.58244717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73781.961579929965</v>
      </c>
      <c r="Y13" s="156">
        <f t="shared" si="9"/>
        <v>9712373234.9198532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VOL_AREA!I15</f>
        <v>6920513.8929469241</v>
      </c>
      <c r="D14" s="867">
        <v>2.2231328038255879E-5</v>
      </c>
      <c r="E14" s="867">
        <v>471</v>
      </c>
      <c r="F14" s="867">
        <v>2.5101078096023415E-5</v>
      </c>
      <c r="G14" s="415"/>
      <c r="H14" s="1014">
        <v>2.8023540305921245E-7</v>
      </c>
      <c r="I14" s="1014">
        <v>77</v>
      </c>
      <c r="J14" s="1014">
        <v>1.4137061828284196E-13</v>
      </c>
      <c r="K14" s="485">
        <f t="shared" si="10"/>
        <v>1.2605427915821346E-2</v>
      </c>
      <c r="L14" s="486">
        <f t="shared" si="0"/>
        <v>87236.039017982621</v>
      </c>
      <c r="M14" s="207">
        <f t="shared" si="1"/>
        <v>13720107969.864437</v>
      </c>
      <c r="N14" s="183">
        <f>1-'SOCKEYE%'!J14</f>
        <v>0.37234042553191493</v>
      </c>
      <c r="O14" s="741">
        <f>'SOCKEYE%'!J14*(1-'SOCKEYE%'!P14)</f>
        <v>0</v>
      </c>
      <c r="P14" s="741">
        <f>'SOCKEYE%'!J14*'SOCKEYE%'!P14*(1-'SOCKEYE%'!V14)</f>
        <v>0</v>
      </c>
      <c r="Q14" s="741">
        <f>'SOCKEYE%'!J14*'SOCKEYE%'!P14*'SOCKEYE%'!V14</f>
        <v>0.62765957446808507</v>
      </c>
      <c r="R14" s="200">
        <f t="shared" si="2"/>
        <v>32481.503889674383</v>
      </c>
      <c r="S14" s="195">
        <f t="shared" si="3"/>
        <v>1902119993.5586166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54754.535128308235</v>
      </c>
      <c r="Y14" s="156">
        <f t="shared" si="9"/>
        <v>5405126283.7367706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VOL_AREA!I16</f>
        <v>6865943.9699964225</v>
      </c>
      <c r="D15" s="867">
        <v>3.9839815224254309E-5</v>
      </c>
      <c r="E15" s="867">
        <v>486</v>
      </c>
      <c r="F15" s="867">
        <v>4.0528457145731618E-5</v>
      </c>
      <c r="G15" s="415"/>
      <c r="H15" s="1014">
        <v>3.0631090398676245E-7</v>
      </c>
      <c r="I15" s="1014">
        <v>75</v>
      </c>
      <c r="J15" s="1014">
        <v>3.7851440686770398E-13</v>
      </c>
      <c r="K15" s="485">
        <f t="shared" si="10"/>
        <v>7.6885623656276821E-3</v>
      </c>
      <c r="L15" s="486">
        <f t="shared" si="0"/>
        <v>52789.23841222281</v>
      </c>
      <c r="M15" s="207">
        <f t="shared" si="1"/>
        <v>11248055875.058945</v>
      </c>
      <c r="N15" s="183">
        <f>1-'SOCKEYE%'!J15</f>
        <v>0.46666666666666667</v>
      </c>
      <c r="O15" s="741">
        <f>'SOCKEYE%'!J15*(1-'SOCKEYE%'!P15)</f>
        <v>0</v>
      </c>
      <c r="P15" s="741">
        <f>'SOCKEYE%'!J15*'SOCKEYE%'!P15*(1-'SOCKEYE%'!V15)</f>
        <v>0</v>
      </c>
      <c r="Q15" s="741">
        <f>'SOCKEYE%'!J15*'SOCKEYE%'!P15*'SOCKEYE%'!V15</f>
        <v>0.53333333333333333</v>
      </c>
      <c r="R15" s="200">
        <f t="shared" si="2"/>
        <v>24634.977925703977</v>
      </c>
      <c r="S15" s="195">
        <f t="shared" si="3"/>
        <v>2449576612.7906146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28154.260486518833</v>
      </c>
      <c r="Y15" s="156">
        <f t="shared" si="9"/>
        <v>3199447004.4612107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VOL_AREA!I17</f>
        <v>6811374.0470459228</v>
      </c>
      <c r="D16" s="867">
        <v>3.5715351488965889E-5</v>
      </c>
      <c r="E16" s="867">
        <v>506</v>
      </c>
      <c r="F16" s="867">
        <v>3.1517735432442623E-5</v>
      </c>
      <c r="G16" s="415"/>
      <c r="H16" s="1014">
        <v>3.4094413553213299E-7</v>
      </c>
      <c r="I16" s="1014">
        <v>74</v>
      </c>
      <c r="J16" s="1014">
        <v>3.0553673869434608E-13</v>
      </c>
      <c r="K16" s="485">
        <f t="shared" si="10"/>
        <v>9.5461509216132525E-3</v>
      </c>
      <c r="L16" s="486">
        <f t="shared" si="0"/>
        <v>65022.404636660023</v>
      </c>
      <c r="M16" s="207">
        <f t="shared" si="1"/>
        <v>11119295248.571701</v>
      </c>
      <c r="N16" s="183">
        <f>1-'SOCKEYE%'!J16</f>
        <v>0.375</v>
      </c>
      <c r="O16" s="741">
        <f>'SOCKEYE%'!J16*(1-'SOCKEYE%'!P16)</f>
        <v>0</v>
      </c>
      <c r="P16" s="741">
        <f>'SOCKEYE%'!J16*'SOCKEYE%'!P16*(1-'SOCKEYE%'!V16)</f>
        <v>0</v>
      </c>
      <c r="Q16" s="741">
        <f>'SOCKEYE%'!J16*'SOCKEYE%'!P16*'SOCKEYE%'!V16</f>
        <v>0.625</v>
      </c>
      <c r="R16" s="200">
        <f t="shared" si="2"/>
        <v>24383.401738747511</v>
      </c>
      <c r="S16" s="195">
        <f t="shared" si="3"/>
        <v>1563650894.3303955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40639.002897912513</v>
      </c>
      <c r="Y16" s="156">
        <f t="shared" si="9"/>
        <v>4343474706.473321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VOL_AREA!I18</f>
        <v>6756804.1240954231</v>
      </c>
      <c r="D17" s="867">
        <v>3.0298514888351848E-5</v>
      </c>
      <c r="E17" s="867">
        <v>305</v>
      </c>
      <c r="F17" s="867">
        <v>2.8069828062934775E-5</v>
      </c>
      <c r="G17" s="415"/>
      <c r="H17" s="1014">
        <v>1.9323749787363418E-7</v>
      </c>
      <c r="I17" s="1014">
        <v>74</v>
      </c>
      <c r="J17" s="1014">
        <v>1.0189795245562585E-13</v>
      </c>
      <c r="K17" s="485">
        <f t="shared" si="10"/>
        <v>6.3777877755956816E-3</v>
      </c>
      <c r="L17" s="486">
        <f t="shared" si="0"/>
        <v>43093.462744750279</v>
      </c>
      <c r="M17" s="207">
        <f t="shared" si="1"/>
        <v>5072862113.8498268</v>
      </c>
      <c r="N17" s="183">
        <f>1-'SOCKEYE%'!J17</f>
        <v>0.33333333333333337</v>
      </c>
      <c r="O17" s="741">
        <f>'SOCKEYE%'!J17*(1-'SOCKEYE%'!P17)</f>
        <v>0</v>
      </c>
      <c r="P17" s="741">
        <f>'SOCKEYE%'!J17*'SOCKEYE%'!P17*(1-'SOCKEYE%'!V17)</f>
        <v>0</v>
      </c>
      <c r="Q17" s="741">
        <f>'SOCKEYE%'!J17*'SOCKEYE%'!P17*'SOCKEYE%'!V17</f>
        <v>0.66666666666666663</v>
      </c>
      <c r="R17" s="200">
        <f t="shared" si="2"/>
        <v>14364.487581583428</v>
      </c>
      <c r="S17" s="195">
        <f t="shared" si="3"/>
        <v>563651345.98331416</v>
      </c>
      <c r="T17" s="196">
        <f t="shared" si="4"/>
        <v>0</v>
      </c>
      <c r="U17" s="197">
        <f t="shared" si="5"/>
        <v>0</v>
      </c>
      <c r="V17" s="198">
        <f t="shared" si="6"/>
        <v>0</v>
      </c>
      <c r="W17" s="199">
        <f t="shared" si="7"/>
        <v>0</v>
      </c>
      <c r="X17" s="178">
        <f t="shared" si="8"/>
        <v>28728.975163166851</v>
      </c>
      <c r="Y17" s="156">
        <f t="shared" si="9"/>
        <v>2254605383.9332561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VOL_AREA!I19</f>
        <v>6702234.2011449225</v>
      </c>
      <c r="D18" s="867">
        <v>2.3070863256852304E-5</v>
      </c>
      <c r="E18" s="867">
        <v>118</v>
      </c>
      <c r="F18" s="867">
        <v>2.4738968577179415E-5</v>
      </c>
      <c r="G18" s="415"/>
      <c r="H18" s="1014">
        <v>6.8596837530027392E-8</v>
      </c>
      <c r="I18" s="1014">
        <v>74</v>
      </c>
      <c r="J18" s="1014">
        <v>2.414856119699279E-14</v>
      </c>
      <c r="K18" s="485">
        <f t="shared" si="10"/>
        <v>2.9733103944280612E-3</v>
      </c>
      <c r="L18" s="486">
        <f t="shared" si="0"/>
        <v>19927.822616155452</v>
      </c>
      <c r="M18" s="207">
        <f t="shared" si="1"/>
        <v>2041863044.0405436</v>
      </c>
      <c r="N18" s="183">
        <f>1-'SOCKEYE%'!J18</f>
        <v>0.3125</v>
      </c>
      <c r="O18" s="741">
        <f>'SOCKEYE%'!J18*(1-'SOCKEYE%'!P18)</f>
        <v>0</v>
      </c>
      <c r="P18" s="741">
        <f>'SOCKEYE%'!J18*'SOCKEYE%'!P18*(1-'SOCKEYE%'!V18)</f>
        <v>0</v>
      </c>
      <c r="Q18" s="741">
        <f>'SOCKEYE%'!J18*'SOCKEYE%'!P18*'SOCKEYE%'!V18</f>
        <v>0.6875</v>
      </c>
      <c r="R18" s="200">
        <f t="shared" si="2"/>
        <v>6227.4445675485786</v>
      </c>
      <c r="S18" s="195">
        <f t="shared" si="3"/>
        <v>199400687.89458433</v>
      </c>
      <c r="T18" s="196">
        <f t="shared" si="4"/>
        <v>0</v>
      </c>
      <c r="U18" s="197">
        <f t="shared" si="5"/>
        <v>0</v>
      </c>
      <c r="V18" s="198">
        <f t="shared" si="6"/>
        <v>0</v>
      </c>
      <c r="W18" s="199">
        <f t="shared" si="7"/>
        <v>0</v>
      </c>
      <c r="X18" s="154">
        <f t="shared" si="8"/>
        <v>13700.378048606874</v>
      </c>
      <c r="Y18" s="156">
        <f t="shared" si="9"/>
        <v>965099329.40978813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VOL_AREA!I20</f>
        <v>6647664.278194421</v>
      </c>
      <c r="D19" s="867">
        <v>1.6766470583622771E-5</v>
      </c>
      <c r="E19" s="867">
        <v>62</v>
      </c>
      <c r="F19" s="867">
        <v>1.553254739085928E-5</v>
      </c>
      <c r="G19" s="415"/>
      <c r="H19" s="1014">
        <v>2.4112577007865405E-8</v>
      </c>
      <c r="I19" s="1014">
        <v>73</v>
      </c>
      <c r="J19" s="1014">
        <v>4.5727756285479289E-15</v>
      </c>
      <c r="K19" s="485">
        <f t="shared" si="10"/>
        <v>1.438142684091081E-3</v>
      </c>
      <c r="L19" s="486">
        <f t="shared" si="0"/>
        <v>9560.2897479789226</v>
      </c>
      <c r="M19" s="207">
        <f t="shared" si="1"/>
        <v>720109337.21673656</v>
      </c>
      <c r="N19" s="183">
        <f>1-'SOCKEYE%'!J19</f>
        <v>0.66666666666666674</v>
      </c>
      <c r="O19" s="741">
        <f>'SOCKEYE%'!J19*(1-'SOCKEYE%'!P19)</f>
        <v>0</v>
      </c>
      <c r="P19" s="741">
        <f>'SOCKEYE%'!J19*'SOCKEYE%'!P19*(1-'SOCKEYE%'!V19)</f>
        <v>0</v>
      </c>
      <c r="Q19" s="741">
        <f>'SOCKEYE%'!J19*'SOCKEYE%'!P19*'SOCKEYE%'!V19</f>
        <v>0.33333333333333331</v>
      </c>
      <c r="R19" s="200">
        <f t="shared" si="2"/>
        <v>6373.5264986526154</v>
      </c>
      <c r="S19" s="195">
        <f t="shared" si="3"/>
        <v>320048594.31854963</v>
      </c>
      <c r="T19" s="196">
        <f t="shared" si="4"/>
        <v>0</v>
      </c>
      <c r="U19" s="197">
        <f t="shared" si="5"/>
        <v>0</v>
      </c>
      <c r="V19" s="198">
        <f t="shared" si="6"/>
        <v>0</v>
      </c>
      <c r="W19" s="199">
        <f t="shared" si="7"/>
        <v>0</v>
      </c>
      <c r="X19" s="154">
        <f t="shared" si="8"/>
        <v>3186.7632493263072</v>
      </c>
      <c r="Y19" s="156">
        <f t="shared" si="9"/>
        <v>80012148.579637393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VOL_AREA!I21</f>
        <v>6593094.3552439213</v>
      </c>
      <c r="D20" s="867">
        <v>5.8501390584680824E-5</v>
      </c>
      <c r="E20" s="867">
        <v>14</v>
      </c>
      <c r="F20" s="867">
        <v>4.0297790656981656E-5</v>
      </c>
      <c r="G20" s="415"/>
      <c r="H20" s="1014">
        <v>3.9956657642980253E-9</v>
      </c>
      <c r="I20" s="1014">
        <v>72</v>
      </c>
      <c r="J20" s="1014">
        <v>6.6892149815787643E-16</v>
      </c>
      <c r="K20" s="485">
        <f t="shared" si="10"/>
        <v>6.830035533111465E-5</v>
      </c>
      <c r="L20" s="486">
        <f t="shared" si="0"/>
        <v>450.31068719472609</v>
      </c>
      <c r="M20" s="207">
        <f t="shared" si="1"/>
        <v>8503006.7577057928</v>
      </c>
      <c r="N20" s="183">
        <f>1-'SOCKEYE%'!J20</f>
        <v>0.33333333333333337</v>
      </c>
      <c r="O20" s="741">
        <f>'SOCKEYE%'!J20*(1-'SOCKEYE%'!P20)</f>
        <v>0</v>
      </c>
      <c r="P20" s="741">
        <f>'SOCKEYE%'!J20*'SOCKEYE%'!P20*(1-'SOCKEYE%'!V20)</f>
        <v>0</v>
      </c>
      <c r="Q20" s="741">
        <f>'SOCKEYE%'!J20*'SOCKEYE%'!P20*'SOCKEYE%'!V20</f>
        <v>0.66666666666666663</v>
      </c>
      <c r="R20" s="200">
        <f t="shared" si="2"/>
        <v>150.10356239824205</v>
      </c>
      <c r="S20" s="195">
        <f t="shared" si="3"/>
        <v>944778.52863397717</v>
      </c>
      <c r="T20" s="196">
        <f t="shared" si="4"/>
        <v>0</v>
      </c>
      <c r="U20" s="197">
        <f t="shared" si="5"/>
        <v>0</v>
      </c>
      <c r="V20" s="198">
        <f t="shared" si="6"/>
        <v>0</v>
      </c>
      <c r="W20" s="199">
        <f t="shared" si="7"/>
        <v>0</v>
      </c>
      <c r="X20" s="178">
        <f t="shared" si="8"/>
        <v>300.20712479648404</v>
      </c>
      <c r="Y20" s="156">
        <f t="shared" si="9"/>
        <v>3779114.1145359077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VOL_AREA!I22</f>
        <v>6529867.8140086653</v>
      </c>
      <c r="D21" s="867">
        <v>8.0277248197162788E-6</v>
      </c>
      <c r="E21" s="867">
        <v>21</v>
      </c>
      <c r="F21" s="867">
        <v>1.0936058870006951E-5</v>
      </c>
      <c r="G21" s="415"/>
      <c r="H21" s="1014">
        <v>6.2982816408188478E-9</v>
      </c>
      <c r="I21" s="1014">
        <v>70</v>
      </c>
      <c r="J21" s="1014">
        <v>2.7126517278227341E-15</v>
      </c>
      <c r="K21" s="485">
        <f t="shared" si="10"/>
        <v>7.8456621050962308E-4</v>
      </c>
      <c r="L21" s="486">
        <f t="shared" si="0"/>
        <v>5123.1136459655345</v>
      </c>
      <c r="M21" s="207">
        <f t="shared" si="1"/>
        <v>1797126906.9226627</v>
      </c>
      <c r="N21" s="183">
        <f>1-'SOCKEYE%'!J21</f>
        <v>0</v>
      </c>
      <c r="O21" s="741">
        <f>'SOCKEYE%'!J21*(1-'SOCKEYE%'!P21)</f>
        <v>0</v>
      </c>
      <c r="P21" s="741">
        <f>'SOCKEYE%'!J21*'SOCKEYE%'!P21*(1-'SOCKEYE%'!V21)</f>
        <v>0</v>
      </c>
      <c r="Q21" s="741">
        <f>'SOCKEYE%'!J21*'SOCKEYE%'!P21*'SOCKEYE%'!V21</f>
        <v>1</v>
      </c>
      <c r="R21" s="200">
        <f t="shared" si="2"/>
        <v>0</v>
      </c>
      <c r="S21" s="195">
        <f t="shared" si="3"/>
        <v>0</v>
      </c>
      <c r="T21" s="196">
        <f t="shared" si="4"/>
        <v>0</v>
      </c>
      <c r="U21" s="197">
        <f t="shared" si="5"/>
        <v>0</v>
      </c>
      <c r="V21" s="198">
        <f t="shared" si="6"/>
        <v>0</v>
      </c>
      <c r="W21" s="199">
        <f t="shared" si="7"/>
        <v>0</v>
      </c>
      <c r="X21" s="178">
        <f t="shared" si="8"/>
        <v>5123.1136459655345</v>
      </c>
      <c r="Y21" s="156">
        <f t="shared" si="9"/>
        <v>1797126906.9226627</v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VOL_AREA!I23</f>
        <v>6442003.2053475687</v>
      </c>
      <c r="D22" s="867">
        <v>6.0383377317821519E-6</v>
      </c>
      <c r="E22" s="867">
        <v>1</v>
      </c>
      <c r="F22" s="867"/>
      <c r="G22" s="415"/>
      <c r="H22" s="1014">
        <v>1.4126149438535183E-9</v>
      </c>
      <c r="I22" s="1014">
        <v>70</v>
      </c>
      <c r="J22" s="1014">
        <v>7.012012536251803E-17</v>
      </c>
      <c r="K22" s="485">
        <f t="shared" si="10"/>
        <v>2.3394102923696516E-4</v>
      </c>
      <c r="L22" s="486">
        <f t="shared" si="0"/>
        <v>1507.0488602068388</v>
      </c>
      <c r="M22" s="207">
        <f t="shared" si="1"/>
        <v>79808611.856847242</v>
      </c>
      <c r="N22" s="183">
        <f>1-'SOCKEYE%'!J22</f>
        <v>0</v>
      </c>
      <c r="O22" s="741">
        <f>'SOCKEYE%'!J22*(1-'SOCKEYE%'!P22)</f>
        <v>0</v>
      </c>
      <c r="P22" s="741">
        <f>'SOCKEYE%'!J22*'SOCKEYE%'!P22*(1-'SOCKEYE%'!V22)</f>
        <v>0</v>
      </c>
      <c r="Q22" s="741">
        <f>'SOCKEYE%'!J22*'SOCKEYE%'!P22*'SOCKEYE%'!V22</f>
        <v>1</v>
      </c>
      <c r="R22" s="200">
        <f t="shared" si="2"/>
        <v>0</v>
      </c>
      <c r="S22" s="195">
        <f t="shared" si="3"/>
        <v>0</v>
      </c>
      <c r="T22" s="196">
        <f t="shared" si="4"/>
        <v>0</v>
      </c>
      <c r="U22" s="197">
        <f t="shared" si="5"/>
        <v>0</v>
      </c>
      <c r="V22" s="198">
        <f t="shared" si="6"/>
        <v>0</v>
      </c>
      <c r="W22" s="199">
        <f t="shared" si="7"/>
        <v>0</v>
      </c>
      <c r="X22" s="178">
        <f t="shared" si="8"/>
        <v>1507.0488602068388</v>
      </c>
      <c r="Y22" s="156">
        <f t="shared" si="9"/>
        <v>79808611.856847242</v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VOL_AREA!I24</f>
        <v>6354138.5966864731</v>
      </c>
      <c r="D23" s="867"/>
      <c r="E23" s="867"/>
      <c r="F23" s="867"/>
      <c r="G23" s="415"/>
      <c r="H23" s="1014">
        <v>1.6450378211727021E-11</v>
      </c>
      <c r="I23" s="1014">
        <v>68</v>
      </c>
      <c r="J23" s="1014">
        <v>1.8131201201693827E-20</v>
      </c>
      <c r="K23" s="485" t="str">
        <f t="shared" si="10"/>
        <v>no sigma</v>
      </c>
      <c r="L23" s="486" t="str">
        <f t="shared" si="0"/>
        <v/>
      </c>
      <c r="M23" s="207">
        <f t="shared" si="1"/>
        <v>0</v>
      </c>
      <c r="N23" s="183">
        <f>1-'SOCKEYE%'!J23</f>
        <v>0</v>
      </c>
      <c r="O23" s="741">
        <f>'SOCKEYE%'!J23*(1-'SOCKEYE%'!P23)</f>
        <v>0</v>
      </c>
      <c r="P23" s="741">
        <f>'SOCKEYE%'!J23*'SOCKEYE%'!P23*(1-'SOCKEYE%'!V23)</f>
        <v>0</v>
      </c>
      <c r="Q23" s="741">
        <f>'SOCKEYE%'!J23*'SOCKEYE%'!P23*'SOCKEYE%'!V23</f>
        <v>1</v>
      </c>
      <c r="R23" s="200" t="str">
        <f t="shared" si="2"/>
        <v/>
      </c>
      <c r="S23" s="195" t="str">
        <f t="shared" si="3"/>
        <v/>
      </c>
      <c r="T23" s="196" t="str">
        <f t="shared" si="4"/>
        <v/>
      </c>
      <c r="U23" s="197" t="str">
        <f t="shared" si="5"/>
        <v/>
      </c>
      <c r="V23" s="198" t="str">
        <f t="shared" si="6"/>
        <v/>
      </c>
      <c r="W23" s="199" t="str">
        <f t="shared" si="7"/>
        <v/>
      </c>
      <c r="X23" s="178" t="str">
        <f t="shared" si="8"/>
        <v/>
      </c>
      <c r="Y23" s="156" t="str">
        <f t="shared" si="9"/>
        <v/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VOL_AREA!I25</f>
        <v>6266273.9880253775</v>
      </c>
      <c r="D24" s="843">
        <v>2.2057808114150085E-6</v>
      </c>
      <c r="E24" s="843">
        <v>13</v>
      </c>
      <c r="F24" s="843">
        <v>5.8458424356852989E-7</v>
      </c>
      <c r="G24" s="415"/>
      <c r="H24" s="1014">
        <v>1.2589254117941183E-100</v>
      </c>
      <c r="I24" s="1014">
        <v>68</v>
      </c>
      <c r="J24" s="1014">
        <v>0</v>
      </c>
      <c r="K24" s="485">
        <f t="shared" si="10"/>
        <v>5.7073912570058017E-95</v>
      </c>
      <c r="L24" s="486">
        <f t="shared" si="0"/>
        <v>3.5764077373258918E-88</v>
      </c>
      <c r="M24" s="207">
        <f t="shared" si="1"/>
        <v>6.9106707422992775E-178</v>
      </c>
      <c r="N24" s="183">
        <f>1-'SOCKEYE%'!J24</f>
        <v>0</v>
      </c>
      <c r="O24" s="741">
        <f>'SOCKEYE%'!J24*(1-'SOCKEYE%'!P24)</f>
        <v>0</v>
      </c>
      <c r="P24" s="741">
        <f>'SOCKEYE%'!J24*'SOCKEYE%'!P24*(1-'SOCKEYE%'!V24)</f>
        <v>0</v>
      </c>
      <c r="Q24" s="741">
        <f>'SOCKEYE%'!J24*'SOCKEYE%'!P24*'SOCKEYE%'!V24</f>
        <v>1</v>
      </c>
      <c r="R24" s="200">
        <f t="shared" si="2"/>
        <v>0</v>
      </c>
      <c r="S24" s="195">
        <f t="shared" si="3"/>
        <v>0</v>
      </c>
      <c r="T24" s="196">
        <f t="shared" si="4"/>
        <v>0</v>
      </c>
      <c r="U24" s="197">
        <f t="shared" si="5"/>
        <v>0</v>
      </c>
      <c r="V24" s="198">
        <f t="shared" si="6"/>
        <v>0</v>
      </c>
      <c r="W24" s="199">
        <f t="shared" si="7"/>
        <v>0</v>
      </c>
      <c r="X24" s="178">
        <f t="shared" si="8"/>
        <v>3.5764077373258918E-88</v>
      </c>
      <c r="Y24" s="156">
        <f t="shared" si="9"/>
        <v>6.9106707422992775E-178</v>
      </c>
      <c r="Z24" s="111"/>
      <c r="AA24" s="112"/>
      <c r="AB24" s="111"/>
      <c r="AC24" s="111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VOL_AREA!I26</f>
        <v>6178409.379364281</v>
      </c>
      <c r="D25" s="868">
        <v>6.10777541912797E-7</v>
      </c>
      <c r="E25" s="868">
        <v>7</v>
      </c>
      <c r="F25" s="834">
        <v>2.2672739477236452E-7</v>
      </c>
      <c r="G25" s="415"/>
      <c r="H25" s="1014">
        <v>1.1377757271276011E-10</v>
      </c>
      <c r="I25" s="1014">
        <v>66</v>
      </c>
      <c r="J25" s="1014">
        <v>8.414468434064818E-19</v>
      </c>
      <c r="K25" s="485">
        <f t="shared" si="10"/>
        <v>1.8628316351717555E-4</v>
      </c>
      <c r="L25" s="486">
        <f t="shared" si="0"/>
        <v>1150.9336446921675</v>
      </c>
      <c r="M25" s="207">
        <f t="shared" si="1"/>
        <v>86128212.747734815</v>
      </c>
      <c r="N25" s="183">
        <f>1-'SOCKEYE%'!J25</f>
        <v>0</v>
      </c>
      <c r="O25" s="741">
        <f>'SOCKEYE%'!J25*(1-'SOCKEYE%'!P25)</f>
        <v>0</v>
      </c>
      <c r="P25" s="741">
        <f>'SOCKEYE%'!J25*'SOCKEYE%'!P25*(1-'SOCKEYE%'!V25)</f>
        <v>0</v>
      </c>
      <c r="Q25" s="741">
        <f>'SOCKEYE%'!J25*'SOCKEYE%'!P25*'SOCKEYE%'!V25</f>
        <v>1</v>
      </c>
      <c r="R25" s="200">
        <f t="shared" si="2"/>
        <v>0</v>
      </c>
      <c r="S25" s="195">
        <f t="shared" si="3"/>
        <v>0</v>
      </c>
      <c r="T25" s="196">
        <f t="shared" si="4"/>
        <v>0</v>
      </c>
      <c r="U25" s="197">
        <f t="shared" si="5"/>
        <v>0</v>
      </c>
      <c r="V25" s="198">
        <f t="shared" si="6"/>
        <v>0</v>
      </c>
      <c r="W25" s="199">
        <f t="shared" si="7"/>
        <v>0</v>
      </c>
      <c r="X25" s="178">
        <f t="shared" si="8"/>
        <v>1150.9336446921675</v>
      </c>
      <c r="Y25" s="156">
        <f t="shared" si="9"/>
        <v>86128212.747734815</v>
      </c>
      <c r="Z25" s="111"/>
      <c r="AA25" s="112"/>
      <c r="AB25" s="111"/>
      <c r="AC25" s="111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VOL_AREA!I27</f>
        <v>6090544.7707031844</v>
      </c>
      <c r="D26" s="841"/>
      <c r="E26" s="842"/>
      <c r="F26" s="842"/>
      <c r="G26" s="415"/>
      <c r="H26" s="1014">
        <v>1.7740140146668178E-11</v>
      </c>
      <c r="I26" s="1014">
        <v>66</v>
      </c>
      <c r="J26" s="1014">
        <v>1.014178680931487E-20</v>
      </c>
      <c r="K26" s="485" t="str">
        <f t="shared" si="10"/>
        <v>no sigma</v>
      </c>
      <c r="L26" s="486" t="str">
        <f t="shared" si="0"/>
        <v/>
      </c>
      <c r="M26" s="207">
        <f t="shared" si="1"/>
        <v>0</v>
      </c>
      <c r="N26" s="183">
        <f>1-'SOCKEYE%'!J26</f>
        <v>0</v>
      </c>
      <c r="O26" s="741">
        <f>'SOCKEYE%'!J26*(1-'SOCKEYE%'!P26)</f>
        <v>0</v>
      </c>
      <c r="P26" s="741">
        <f>'SOCKEYE%'!J26*'SOCKEYE%'!P26*(1-'SOCKEYE%'!V26)</f>
        <v>0</v>
      </c>
      <c r="Q26" s="741">
        <f>'SOCKEYE%'!J26*'SOCKEYE%'!P26*'SOCKEYE%'!V26</f>
        <v>1</v>
      </c>
      <c r="R26" s="200" t="str">
        <f t="shared" si="2"/>
        <v/>
      </c>
      <c r="S26" s="195" t="str">
        <f t="shared" si="3"/>
        <v/>
      </c>
      <c r="T26" s="196" t="str">
        <f t="shared" si="4"/>
        <v/>
      </c>
      <c r="U26" s="197" t="str">
        <f t="shared" si="5"/>
        <v/>
      </c>
      <c r="V26" s="198" t="str">
        <f t="shared" si="6"/>
        <v/>
      </c>
      <c r="W26" s="199" t="str">
        <f t="shared" si="7"/>
        <v/>
      </c>
      <c r="X26" s="178" t="str">
        <f t="shared" si="8"/>
        <v/>
      </c>
      <c r="Y26" s="156" t="str">
        <f t="shared" si="9"/>
        <v/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VOL_AREA!I28</f>
        <v>6002680.1620420888</v>
      </c>
      <c r="D27" s="841"/>
      <c r="E27" s="842"/>
      <c r="F27" s="842"/>
      <c r="G27" s="415"/>
      <c r="H27" s="1014">
        <v>2.5864799525500851E-10</v>
      </c>
      <c r="I27" s="1014">
        <v>64</v>
      </c>
      <c r="J27" s="1014">
        <v>2.5163261734261364E-18</v>
      </c>
      <c r="K27" s="485" t="str">
        <f t="shared" si="10"/>
        <v>no sigma</v>
      </c>
      <c r="L27" s="486" t="str">
        <f t="shared" si="0"/>
        <v/>
      </c>
      <c r="M27" s="207">
        <f t="shared" si="1"/>
        <v>0</v>
      </c>
      <c r="N27" s="183">
        <f>1-'SOCKEYE%'!J27</f>
        <v>0</v>
      </c>
      <c r="O27" s="741">
        <f>'SOCKEYE%'!J27*(1-'SOCKEYE%'!P27)</f>
        <v>0</v>
      </c>
      <c r="P27" s="741">
        <f>'SOCKEYE%'!J27*'SOCKEYE%'!P27*(1-'SOCKEYE%'!V27)</f>
        <v>0</v>
      </c>
      <c r="Q27" s="741">
        <f>'SOCKEYE%'!J27*'SOCKEYE%'!P27*'SOCKEYE%'!V27</f>
        <v>1</v>
      </c>
      <c r="R27" s="200" t="str">
        <f t="shared" si="2"/>
        <v/>
      </c>
      <c r="S27" s="195" t="str">
        <f t="shared" si="3"/>
        <v/>
      </c>
      <c r="T27" s="196" t="str">
        <f t="shared" si="4"/>
        <v/>
      </c>
      <c r="U27" s="197" t="str">
        <f t="shared" si="5"/>
        <v/>
      </c>
      <c r="V27" s="198" t="str">
        <f t="shared" si="6"/>
        <v/>
      </c>
      <c r="W27" s="199" t="str">
        <f t="shared" si="7"/>
        <v/>
      </c>
      <c r="X27" s="178" t="str">
        <f t="shared" si="8"/>
        <v/>
      </c>
      <c r="Y27" s="156" t="str">
        <f t="shared" si="9"/>
        <v/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VOL_AREA!I29</f>
        <v>5916921.5053200545</v>
      </c>
      <c r="D28" s="869"/>
      <c r="E28" s="869"/>
      <c r="F28" s="869"/>
      <c r="G28" s="415"/>
      <c r="H28" s="1014">
        <v>1.2589254117941183E-100</v>
      </c>
      <c r="I28" s="1014">
        <v>62</v>
      </c>
      <c r="J28" s="1014">
        <v>0</v>
      </c>
      <c r="K28" s="485" t="str">
        <f t="shared" si="10"/>
        <v>no sigma</v>
      </c>
      <c r="L28" s="206" t="str">
        <f t="shared" si="0"/>
        <v/>
      </c>
      <c r="M28" s="207">
        <f t="shared" si="1"/>
        <v>0</v>
      </c>
      <c r="N28" s="183">
        <f>1-'SOCKEYE%'!J28</f>
        <v>0</v>
      </c>
      <c r="O28" s="741">
        <f>'SOCKEYE%'!J28*(1-'SOCKEYE%'!P28)</f>
        <v>0</v>
      </c>
      <c r="P28" s="741">
        <f>'SOCKEYE%'!J28*'SOCKEYE%'!P28*(1-'SOCKEYE%'!V28)</f>
        <v>0</v>
      </c>
      <c r="Q28" s="741">
        <f>'SOCKEYE%'!J28*'SOCKEYE%'!P28*'SOCKEYE%'!V28</f>
        <v>1</v>
      </c>
      <c r="R28" s="200" t="str">
        <f t="shared" si="2"/>
        <v/>
      </c>
      <c r="S28" s="195" t="str">
        <f t="shared" si="3"/>
        <v/>
      </c>
      <c r="T28" s="196" t="str">
        <f t="shared" si="4"/>
        <v/>
      </c>
      <c r="U28" s="197" t="str">
        <f t="shared" si="5"/>
        <v/>
      </c>
      <c r="V28" s="198" t="str">
        <f t="shared" si="6"/>
        <v/>
      </c>
      <c r="W28" s="199" t="str">
        <f t="shared" si="7"/>
        <v/>
      </c>
      <c r="X28" s="178" t="str">
        <f t="shared" si="8"/>
        <v/>
      </c>
      <c r="Y28" s="156" t="str">
        <f t="shared" si="9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VOL_AREA!I30</f>
        <v>5823207.0301615624</v>
      </c>
      <c r="D29" s="843"/>
      <c r="E29" s="843"/>
      <c r="F29" s="843"/>
      <c r="G29" s="415"/>
      <c r="H29" s="1014">
        <v>1.2589254117941183E-100</v>
      </c>
      <c r="I29" s="1014">
        <v>62</v>
      </c>
      <c r="J29" s="1014">
        <v>0</v>
      </c>
      <c r="K29" s="485" t="str">
        <f t="shared" si="10"/>
        <v>no sigma</v>
      </c>
      <c r="L29" s="486" t="str">
        <f t="shared" si="0"/>
        <v/>
      </c>
      <c r="M29" s="207">
        <f t="shared" si="1"/>
        <v>0</v>
      </c>
      <c r="N29" s="183">
        <f>1-'SOCKEYE%'!J29</f>
        <v>0</v>
      </c>
      <c r="O29" s="741">
        <f>'SOCKEYE%'!J29*(1-'SOCKEYE%'!P29)</f>
        <v>0</v>
      </c>
      <c r="P29" s="741">
        <f>'SOCKEYE%'!J29*'SOCKEYE%'!P29*(1-'SOCKEYE%'!V29)</f>
        <v>0</v>
      </c>
      <c r="Q29" s="741">
        <f>'SOCKEYE%'!J29*'SOCKEYE%'!P29*'SOCKEYE%'!V29</f>
        <v>1</v>
      </c>
      <c r="R29" s="200" t="str">
        <f t="shared" si="2"/>
        <v/>
      </c>
      <c r="S29" s="195" t="str">
        <f t="shared" si="3"/>
        <v/>
      </c>
      <c r="T29" s="196" t="str">
        <f t="shared" si="4"/>
        <v/>
      </c>
      <c r="U29" s="197" t="str">
        <f t="shared" si="5"/>
        <v/>
      </c>
      <c r="V29" s="198" t="str">
        <f t="shared" si="6"/>
        <v/>
      </c>
      <c r="W29" s="199" t="str">
        <f t="shared" si="7"/>
        <v/>
      </c>
      <c r="X29" s="178" t="str">
        <f t="shared" si="8"/>
        <v/>
      </c>
      <c r="Y29" s="156" t="str">
        <f t="shared" si="9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VOL_AREA!I31</f>
        <v>5729492.5550030703</v>
      </c>
      <c r="D30" s="841"/>
      <c r="E30" s="842"/>
      <c r="F30" s="842"/>
      <c r="G30" s="415"/>
      <c r="H30" s="1014">
        <v>1.2589254117941183E-100</v>
      </c>
      <c r="I30" s="1014">
        <v>61</v>
      </c>
      <c r="J30" s="1014">
        <v>0</v>
      </c>
      <c r="K30" s="485" t="str">
        <f t="shared" si="10"/>
        <v>no sigma</v>
      </c>
      <c r="L30" s="486" t="str">
        <f t="shared" si="0"/>
        <v/>
      </c>
      <c r="M30" s="207">
        <f t="shared" si="1"/>
        <v>0</v>
      </c>
      <c r="N30" s="183">
        <f>1-'SOCKEYE%'!J30</f>
        <v>0</v>
      </c>
      <c r="O30" s="741">
        <f>'SOCKEYE%'!J30*(1-'SOCKEYE%'!P30)</f>
        <v>0</v>
      </c>
      <c r="P30" s="741">
        <f>'SOCKEYE%'!J30*'SOCKEYE%'!P30*(1-'SOCKEYE%'!V30)</f>
        <v>0</v>
      </c>
      <c r="Q30" s="741">
        <f>'SOCKEYE%'!J30*'SOCKEYE%'!P30*'SOCKEYE%'!V30</f>
        <v>1</v>
      </c>
      <c r="R30" s="200" t="str">
        <f t="shared" ref="R30:R39" si="12">IF(L30="","",N30*L30)</f>
        <v/>
      </c>
      <c r="S30" s="195" t="str">
        <f t="shared" ref="S30:S39" si="13">IF(M30="","",N30^2*M30)</f>
        <v/>
      </c>
      <c r="T30" s="196" t="str">
        <f t="shared" ref="T30:T39" si="14">IF(L30="","",O30*L30)</f>
        <v/>
      </c>
      <c r="U30" s="197" t="str">
        <f t="shared" ref="U30:U39" si="15">IF(M30="","",O30^2*M30)</f>
        <v/>
      </c>
      <c r="V30" s="198" t="str">
        <f t="shared" ref="V30:V39" si="16">IF(L30="","",P30*L30)</f>
        <v/>
      </c>
      <c r="W30" s="199" t="str">
        <f t="shared" ref="W30:W39" si="17">IF(M30="","",P30^2*M30)</f>
        <v/>
      </c>
      <c r="X30" s="178" t="str">
        <f t="shared" ref="X30:X39" si="18">IF(L30="","",Q30*L30)</f>
        <v/>
      </c>
      <c r="Y30" s="156" t="str">
        <f t="shared" ref="Y30:Y39" si="19">IF(M30="","",Q30^2*M30)</f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VOL_AREA!I32</f>
        <v>5635778.0798445763</v>
      </c>
      <c r="D31" s="841"/>
      <c r="E31" s="842"/>
      <c r="F31" s="842"/>
      <c r="G31" s="415"/>
      <c r="H31" s="1014">
        <v>1.258925411794118E-100</v>
      </c>
      <c r="I31" s="1014">
        <v>60</v>
      </c>
      <c r="J31" s="1014">
        <v>0</v>
      </c>
      <c r="K31" s="485" t="str">
        <f t="shared" si="10"/>
        <v>no sigma</v>
      </c>
      <c r="L31" s="486" t="str">
        <f t="shared" si="0"/>
        <v/>
      </c>
      <c r="M31" s="207">
        <f t="shared" si="1"/>
        <v>0</v>
      </c>
      <c r="N31" s="183">
        <f>1-'SOCKEYE%'!J31</f>
        <v>0</v>
      </c>
      <c r="O31" s="741">
        <f>'SOCKEYE%'!J31*(1-'SOCKEYE%'!P31)</f>
        <v>0</v>
      </c>
      <c r="P31" s="741">
        <f>'SOCKEYE%'!J31*'SOCKEYE%'!P31*(1-'SOCKEYE%'!V31)</f>
        <v>0</v>
      </c>
      <c r="Q31" s="741">
        <f>'SOCKEYE%'!J31*'SOCKEYE%'!P31*'SOCKEYE%'!V31</f>
        <v>1</v>
      </c>
      <c r="R31" s="200" t="str">
        <f t="shared" si="12"/>
        <v/>
      </c>
      <c r="S31" s="195" t="str">
        <f t="shared" si="13"/>
        <v/>
      </c>
      <c r="T31" s="196" t="str">
        <f t="shared" si="14"/>
        <v/>
      </c>
      <c r="U31" s="197" t="str">
        <f t="shared" si="15"/>
        <v/>
      </c>
      <c r="V31" s="198" t="str">
        <f t="shared" si="16"/>
        <v/>
      </c>
      <c r="W31" s="199" t="str">
        <f t="shared" si="17"/>
        <v/>
      </c>
      <c r="X31" s="178" t="str">
        <f t="shared" si="18"/>
        <v/>
      </c>
      <c r="Y31" s="156" t="str">
        <f t="shared" si="19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1"/>
        <v>27</v>
      </c>
      <c r="C32" s="696">
        <f>VOL_AREA!I33</f>
        <v>5542063.6046860842</v>
      </c>
      <c r="D32" s="841"/>
      <c r="E32" s="842"/>
      <c r="F32" s="842"/>
      <c r="G32" s="415"/>
      <c r="H32" s="701"/>
      <c r="I32" s="701"/>
      <c r="J32" s="707"/>
      <c r="K32" s="485" t="str">
        <f t="shared" si="10"/>
        <v>no sigma</v>
      </c>
      <c r="L32" s="486" t="str">
        <f t="shared" si="0"/>
        <v/>
      </c>
      <c r="M32" s="207">
        <f t="shared" si="1"/>
        <v>0</v>
      </c>
      <c r="N32" s="183">
        <f>1-'SOCKEYE%'!J32</f>
        <v>0</v>
      </c>
      <c r="O32" s="741">
        <f>'SOCKEYE%'!J32*(1-'SOCKEYE%'!P32)</f>
        <v>0</v>
      </c>
      <c r="P32" s="741">
        <f>'SOCKEYE%'!J32*'SOCKEYE%'!P32*(1-'SOCKEYE%'!V32)</f>
        <v>0</v>
      </c>
      <c r="Q32" s="741">
        <f>'SOCKEYE%'!J32*'SOCKEYE%'!P32*'SOCKEYE%'!V32</f>
        <v>1</v>
      </c>
      <c r="R32" s="200" t="str">
        <f t="shared" si="12"/>
        <v/>
      </c>
      <c r="S32" s="195" t="str">
        <f t="shared" si="13"/>
        <v/>
      </c>
      <c r="T32" s="196" t="str">
        <f t="shared" si="14"/>
        <v/>
      </c>
      <c r="U32" s="197" t="str">
        <f t="shared" si="15"/>
        <v/>
      </c>
      <c r="V32" s="198" t="str">
        <f t="shared" si="16"/>
        <v/>
      </c>
      <c r="W32" s="199" t="str">
        <f t="shared" si="17"/>
        <v/>
      </c>
      <c r="X32" s="178" t="str">
        <f t="shared" si="18"/>
        <v/>
      </c>
      <c r="Y32" s="156" t="str">
        <f t="shared" si="19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1"/>
        <v>28</v>
      </c>
      <c r="C33" s="696">
        <f>VOL_AREA!I34</f>
        <v>5448349.1295275921</v>
      </c>
      <c r="D33" s="841"/>
      <c r="E33" s="842"/>
      <c r="F33" s="842"/>
      <c r="G33" s="415"/>
      <c r="H33" s="701"/>
      <c r="I33" s="701"/>
      <c r="J33" s="707"/>
      <c r="K33" s="485" t="str">
        <f t="shared" si="10"/>
        <v>no sigma</v>
      </c>
      <c r="L33" s="486" t="str">
        <f t="shared" si="0"/>
        <v/>
      </c>
      <c r="M33" s="207">
        <f t="shared" si="1"/>
        <v>0</v>
      </c>
      <c r="N33" s="183">
        <f>1-'SOCKEYE%'!J33</f>
        <v>0</v>
      </c>
      <c r="O33" s="741">
        <f>'SOCKEYE%'!J33*(1-'SOCKEYE%'!P33)</f>
        <v>0</v>
      </c>
      <c r="P33" s="741">
        <f>'SOCKEYE%'!J33*'SOCKEYE%'!P33*(1-'SOCKEYE%'!V33)</f>
        <v>0</v>
      </c>
      <c r="Q33" s="741">
        <f>'SOCKEYE%'!J33*'SOCKEYE%'!P33*'SOCKEYE%'!V33</f>
        <v>1</v>
      </c>
      <c r="R33" s="200" t="str">
        <f t="shared" si="12"/>
        <v/>
      </c>
      <c r="S33" s="195" t="str">
        <f t="shared" si="13"/>
        <v/>
      </c>
      <c r="T33" s="196" t="str">
        <f t="shared" si="14"/>
        <v/>
      </c>
      <c r="U33" s="197" t="str">
        <f t="shared" si="15"/>
        <v/>
      </c>
      <c r="V33" s="198" t="str">
        <f t="shared" si="16"/>
        <v/>
      </c>
      <c r="W33" s="199" t="str">
        <f t="shared" si="17"/>
        <v/>
      </c>
      <c r="X33" s="178" t="str">
        <f t="shared" si="18"/>
        <v/>
      </c>
      <c r="Y33" s="156" t="str">
        <f t="shared" si="19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1"/>
        <v>29</v>
      </c>
      <c r="C34" s="696">
        <f>VOL_AREA!I35</f>
        <v>5354634.6543690981</v>
      </c>
      <c r="D34" s="843"/>
      <c r="E34" s="843"/>
      <c r="F34" s="843"/>
      <c r="G34" s="415"/>
      <c r="H34" s="701"/>
      <c r="I34" s="701"/>
      <c r="J34" s="707"/>
      <c r="K34" s="485" t="str">
        <f t="shared" si="10"/>
        <v>no sigma</v>
      </c>
      <c r="L34" s="206" t="str">
        <f t="shared" si="0"/>
        <v/>
      </c>
      <c r="M34" s="207">
        <f t="shared" si="1"/>
        <v>0</v>
      </c>
      <c r="N34" s="183">
        <f>1-'SOCKEYE%'!J34</f>
        <v>0</v>
      </c>
      <c r="O34" s="741">
        <f>'SOCKEYE%'!J34*(1-'SOCKEYE%'!P34)</f>
        <v>0</v>
      </c>
      <c r="P34" s="741">
        <f>'SOCKEYE%'!J34*'SOCKEYE%'!P34*(1-'SOCKEYE%'!V34)</f>
        <v>0</v>
      </c>
      <c r="Q34" s="741">
        <f>'SOCKEYE%'!J34*'SOCKEYE%'!P34*'SOCKEYE%'!V34</f>
        <v>1</v>
      </c>
      <c r="R34" s="200" t="str">
        <f t="shared" si="12"/>
        <v/>
      </c>
      <c r="S34" s="195" t="str">
        <f t="shared" si="13"/>
        <v/>
      </c>
      <c r="T34" s="196" t="str">
        <f t="shared" si="14"/>
        <v/>
      </c>
      <c r="U34" s="197" t="str">
        <f t="shared" si="15"/>
        <v/>
      </c>
      <c r="V34" s="198" t="str">
        <f t="shared" si="16"/>
        <v/>
      </c>
      <c r="W34" s="199" t="str">
        <f t="shared" si="17"/>
        <v/>
      </c>
      <c r="X34" s="178" t="str">
        <f t="shared" si="18"/>
        <v/>
      </c>
      <c r="Y34" s="156" t="str">
        <f t="shared" si="19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1"/>
        <v>30</v>
      </c>
      <c r="C35" s="696">
        <f>VOL_AREA!I36</f>
        <v>5260920.179210606</v>
      </c>
      <c r="D35" s="843"/>
      <c r="E35" s="843"/>
      <c r="F35" s="843"/>
      <c r="G35" s="415"/>
      <c r="H35" s="701"/>
      <c r="I35" s="701"/>
      <c r="J35" s="707"/>
      <c r="K35" s="485" t="str">
        <f t="shared" si="10"/>
        <v>no sigma</v>
      </c>
      <c r="L35" s="206" t="str">
        <f t="shared" si="0"/>
        <v/>
      </c>
      <c r="M35" s="207">
        <f t="shared" si="1"/>
        <v>0</v>
      </c>
      <c r="N35" s="183">
        <f>1-'SOCKEYE%'!J35</f>
        <v>0</v>
      </c>
      <c r="O35" s="741">
        <f>'SOCKEYE%'!J35*(1-'SOCKEYE%'!P35)</f>
        <v>0</v>
      </c>
      <c r="P35" s="741">
        <f>'SOCKEYE%'!J35*'SOCKEYE%'!P35*(1-'SOCKEYE%'!V35)</f>
        <v>0</v>
      </c>
      <c r="Q35" s="741">
        <f>'SOCKEYE%'!J35*'SOCKEYE%'!P35*'SOCKEYE%'!V35</f>
        <v>1</v>
      </c>
      <c r="R35" s="200" t="str">
        <f t="shared" si="12"/>
        <v/>
      </c>
      <c r="S35" s="195" t="str">
        <f t="shared" si="13"/>
        <v/>
      </c>
      <c r="T35" s="196" t="str">
        <f t="shared" si="14"/>
        <v/>
      </c>
      <c r="U35" s="197" t="str">
        <f t="shared" si="15"/>
        <v/>
      </c>
      <c r="V35" s="198" t="str">
        <f t="shared" si="16"/>
        <v/>
      </c>
      <c r="W35" s="199" t="str">
        <f t="shared" si="17"/>
        <v/>
      </c>
      <c r="X35" s="178" t="str">
        <f t="shared" si="18"/>
        <v/>
      </c>
      <c r="Y35" s="156" t="str">
        <f t="shared" si="19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1"/>
        <v>31</v>
      </c>
      <c r="C36" s="696">
        <f>VOL_AREA!I37</f>
        <v>5165866.7552029658</v>
      </c>
      <c r="D36" s="841"/>
      <c r="E36" s="842"/>
      <c r="F36" s="842"/>
      <c r="G36" s="415"/>
      <c r="H36" s="701"/>
      <c r="I36" s="701"/>
      <c r="J36" s="707"/>
      <c r="K36" s="418"/>
      <c r="L36" s="206" t="str">
        <f t="shared" si="0"/>
        <v/>
      </c>
      <c r="M36" s="207">
        <f t="shared" si="1"/>
        <v>0</v>
      </c>
      <c r="N36" s="183">
        <f>1-'SOCKEYE%'!J36</f>
        <v>0</v>
      </c>
      <c r="O36" s="741">
        <f>'SOCKEYE%'!J36*(1-'SOCKEYE%'!P36)</f>
        <v>0</v>
      </c>
      <c r="P36" s="741">
        <f>'SOCKEYE%'!J36*'SOCKEYE%'!P36*(1-'SOCKEYE%'!V36)</f>
        <v>0</v>
      </c>
      <c r="Q36" s="741">
        <f>'SOCKEYE%'!J36*'SOCKEYE%'!P36*'SOCKEYE%'!V36</f>
        <v>1</v>
      </c>
      <c r="R36" s="200" t="str">
        <f t="shared" si="12"/>
        <v/>
      </c>
      <c r="S36" s="195" t="str">
        <f t="shared" si="13"/>
        <v/>
      </c>
      <c r="T36" s="196" t="str">
        <f t="shared" si="14"/>
        <v/>
      </c>
      <c r="U36" s="197" t="str">
        <f t="shared" si="15"/>
        <v/>
      </c>
      <c r="V36" s="198" t="str">
        <f t="shared" si="16"/>
        <v/>
      </c>
      <c r="W36" s="199" t="str">
        <f t="shared" si="17"/>
        <v/>
      </c>
      <c r="X36" s="178" t="str">
        <f t="shared" si="18"/>
        <v/>
      </c>
      <c r="Y36" s="156" t="str">
        <f t="shared" si="19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1"/>
        <v>32</v>
      </c>
      <c r="C37" s="696">
        <f>VOL_AREA!I38</f>
        <v>5005204.8375870707</v>
      </c>
      <c r="D37" s="718"/>
      <c r="E37" s="701"/>
      <c r="F37" s="701"/>
      <c r="G37" s="415"/>
      <c r="H37" s="701"/>
      <c r="I37" s="701"/>
      <c r="J37" s="707"/>
      <c r="K37" s="418"/>
      <c r="L37" s="206" t="str">
        <f t="shared" si="0"/>
        <v/>
      </c>
      <c r="M37" s="207">
        <f t="shared" si="1"/>
        <v>0</v>
      </c>
      <c r="N37" s="183">
        <f>1-'SOCKEYE%'!J37</f>
        <v>0</v>
      </c>
      <c r="O37" s="741">
        <f>'SOCKEYE%'!J37*(1-'SOCKEYE%'!P37)</f>
        <v>0</v>
      </c>
      <c r="P37" s="741">
        <f>'SOCKEYE%'!J37*'SOCKEYE%'!P37*(1-'SOCKEYE%'!V37)</f>
        <v>0</v>
      </c>
      <c r="Q37" s="741">
        <f>'SOCKEYE%'!J37*'SOCKEYE%'!P37*'SOCKEYE%'!V37</f>
        <v>1</v>
      </c>
      <c r="R37" s="200" t="str">
        <f t="shared" si="12"/>
        <v/>
      </c>
      <c r="S37" s="195" t="str">
        <f t="shared" si="13"/>
        <v/>
      </c>
      <c r="T37" s="196" t="str">
        <f t="shared" si="14"/>
        <v/>
      </c>
      <c r="U37" s="197" t="str">
        <f t="shared" si="15"/>
        <v/>
      </c>
      <c r="V37" s="198" t="str">
        <f t="shared" si="16"/>
        <v/>
      </c>
      <c r="W37" s="199" t="str">
        <f t="shared" si="17"/>
        <v/>
      </c>
      <c r="X37" s="178" t="str">
        <f t="shared" si="18"/>
        <v/>
      </c>
      <c r="Y37" s="156" t="str">
        <f t="shared" si="19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1"/>
        <v>33</v>
      </c>
      <c r="C38" s="696">
        <f>VOL_AREA!I39</f>
        <v>4844542.9199711764</v>
      </c>
      <c r="D38" s="718"/>
      <c r="E38" s="701"/>
      <c r="F38" s="701"/>
      <c r="G38" s="415"/>
      <c r="H38" s="701"/>
      <c r="I38" s="701"/>
      <c r="J38" s="707"/>
      <c r="K38" s="418"/>
      <c r="L38" s="206" t="str">
        <f t="shared" si="0"/>
        <v/>
      </c>
      <c r="M38" s="207">
        <f t="shared" si="1"/>
        <v>0</v>
      </c>
      <c r="N38" s="183">
        <f>1-'SOCKEYE%'!J38</f>
        <v>0</v>
      </c>
      <c r="O38" s="741">
        <f>'SOCKEYE%'!J38*(1-'SOCKEYE%'!P38)</f>
        <v>0</v>
      </c>
      <c r="P38" s="741">
        <f>'SOCKEYE%'!J38*'SOCKEYE%'!P38*(1-'SOCKEYE%'!V38)</f>
        <v>0</v>
      </c>
      <c r="Q38" s="741">
        <f>'SOCKEYE%'!J38*'SOCKEYE%'!P38*'SOCKEYE%'!V38</f>
        <v>1</v>
      </c>
      <c r="R38" s="200" t="str">
        <f t="shared" si="12"/>
        <v/>
      </c>
      <c r="S38" s="195" t="str">
        <f t="shared" si="13"/>
        <v/>
      </c>
      <c r="T38" s="196" t="str">
        <f t="shared" si="14"/>
        <v/>
      </c>
      <c r="U38" s="197" t="str">
        <f t="shared" si="15"/>
        <v/>
      </c>
      <c r="V38" s="198" t="str">
        <f t="shared" si="16"/>
        <v/>
      </c>
      <c r="W38" s="199" t="str">
        <f t="shared" si="17"/>
        <v/>
      </c>
      <c r="X38" s="178" t="str">
        <f t="shared" si="18"/>
        <v/>
      </c>
      <c r="Y38" s="156" t="str">
        <f t="shared" si="19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1"/>
        <v>34</v>
      </c>
      <c r="C39" s="696">
        <f>VOL_AREA!I40</f>
        <v>4683881.0023552822</v>
      </c>
      <c r="D39" s="718"/>
      <c r="E39" s="701"/>
      <c r="F39" s="701"/>
      <c r="G39" s="415"/>
      <c r="H39" s="701"/>
      <c r="I39" s="701"/>
      <c r="J39" s="707"/>
      <c r="K39" s="418"/>
      <c r="L39" s="206" t="str">
        <f t="shared" si="0"/>
        <v/>
      </c>
      <c r="M39" s="207">
        <f t="shared" si="1"/>
        <v>0</v>
      </c>
      <c r="N39" s="183">
        <f>1-'SOCKEYE%'!J39</f>
        <v>0</v>
      </c>
      <c r="O39" s="741">
        <f>'SOCKEYE%'!J39*(1-'SOCKEYE%'!P39)</f>
        <v>0</v>
      </c>
      <c r="P39" s="741">
        <f>'SOCKEYE%'!J39*'SOCKEYE%'!P39*(1-'SOCKEYE%'!V39)</f>
        <v>0</v>
      </c>
      <c r="Q39" s="741">
        <f>'SOCKEYE%'!J39*'SOCKEYE%'!P39*'SOCKEYE%'!V39</f>
        <v>1</v>
      </c>
      <c r="R39" s="200" t="str">
        <f t="shared" si="12"/>
        <v/>
      </c>
      <c r="S39" s="195" t="str">
        <f t="shared" si="13"/>
        <v/>
      </c>
      <c r="T39" s="196" t="str">
        <f t="shared" si="14"/>
        <v/>
      </c>
      <c r="U39" s="197" t="str">
        <f t="shared" si="15"/>
        <v/>
      </c>
      <c r="V39" s="198" t="str">
        <f t="shared" si="16"/>
        <v/>
      </c>
      <c r="W39" s="199" t="str">
        <f t="shared" si="17"/>
        <v/>
      </c>
      <c r="X39" s="178" t="str">
        <f t="shared" si="18"/>
        <v/>
      </c>
      <c r="Y39" s="156" t="str">
        <f t="shared" si="19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1"/>
        <v>35</v>
      </c>
      <c r="C40" s="696">
        <f>VOL_AREA!I41</f>
        <v>4523219.084739388</v>
      </c>
      <c r="D40" s="718"/>
      <c r="E40" s="701"/>
      <c r="F40" s="701"/>
      <c r="G40" s="415"/>
      <c r="H40" s="701"/>
      <c r="I40" s="701"/>
      <c r="J40" s="707"/>
      <c r="K40" s="418"/>
      <c r="L40" s="206" t="str">
        <f t="shared" si="0"/>
        <v/>
      </c>
      <c r="M40" s="207">
        <f t="shared" si="1"/>
        <v>0</v>
      </c>
      <c r="N40" s="183">
        <f>1-'SOCKEYE%'!J40</f>
        <v>0</v>
      </c>
      <c r="O40" s="741">
        <f>'SOCKEYE%'!J40*(1-'SOCKEYE%'!P40)</f>
        <v>0</v>
      </c>
      <c r="P40" s="741">
        <f>'SOCKEYE%'!J40*'SOCKEYE%'!P40*(1-'SOCKEYE%'!V40)</f>
        <v>0</v>
      </c>
      <c r="Q40" s="741">
        <f>'SOCKEYE%'!J40*'SOCKEYE%'!P40*'SOCKEYE%'!V40</f>
        <v>1</v>
      </c>
      <c r="R40" s="200" t="str">
        <f t="shared" si="2"/>
        <v/>
      </c>
      <c r="S40" s="195" t="str">
        <f t="shared" si="3"/>
        <v/>
      </c>
      <c r="T40" s="196" t="str">
        <f t="shared" si="4"/>
        <v/>
      </c>
      <c r="U40" s="197" t="str">
        <f t="shared" si="5"/>
        <v/>
      </c>
      <c r="V40" s="198" t="str">
        <f t="shared" si="6"/>
        <v/>
      </c>
      <c r="W40" s="199" t="str">
        <f t="shared" si="7"/>
        <v/>
      </c>
      <c r="X40" s="154" t="str">
        <f t="shared" si="8"/>
        <v/>
      </c>
      <c r="Y40" s="156" t="str">
        <f t="shared" si="9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1"/>
        <v>36</v>
      </c>
      <c r="C41" s="696">
        <f>VOL_AREA!I42</f>
        <v>4362557.1671234947</v>
      </c>
      <c r="D41" s="718"/>
      <c r="E41" s="701"/>
      <c r="F41" s="701"/>
      <c r="G41" s="415"/>
      <c r="H41" s="701"/>
      <c r="I41" s="701"/>
      <c r="J41" s="707"/>
      <c r="K41" s="418"/>
      <c r="L41" s="206" t="str">
        <f t="shared" si="0"/>
        <v/>
      </c>
      <c r="M41" s="207">
        <f t="shared" si="1"/>
        <v>0</v>
      </c>
      <c r="N41" s="183">
        <f>1-'SOCKEYE%'!J41</f>
        <v>0</v>
      </c>
      <c r="O41" s="741">
        <f>'SOCKEYE%'!J41*(1-'SOCKEYE%'!P41)</f>
        <v>0</v>
      </c>
      <c r="P41" s="741">
        <f>'SOCKEYE%'!J41*'SOCKEYE%'!P41*(1-'SOCKEYE%'!V41)</f>
        <v>0</v>
      </c>
      <c r="Q41" s="741">
        <f>'SOCKEYE%'!J41*'SOCKEYE%'!P41*'SOCKEYE%'!V41</f>
        <v>1</v>
      </c>
      <c r="R41" s="200" t="str">
        <f t="shared" si="2"/>
        <v/>
      </c>
      <c r="S41" s="195" t="str">
        <f t="shared" si="3"/>
        <v/>
      </c>
      <c r="T41" s="196" t="str">
        <f t="shared" si="4"/>
        <v/>
      </c>
      <c r="U41" s="197" t="str">
        <f t="shared" si="5"/>
        <v/>
      </c>
      <c r="V41" s="198" t="str">
        <f t="shared" si="6"/>
        <v/>
      </c>
      <c r="W41" s="199" t="str">
        <f t="shared" si="7"/>
        <v/>
      </c>
      <c r="X41" s="154" t="str">
        <f t="shared" si="8"/>
        <v/>
      </c>
      <c r="Y41" s="156" t="str">
        <f t="shared" si="9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5" thickBot="1">
      <c r="A42" s="724" t="s">
        <v>173</v>
      </c>
      <c r="B42" s="729">
        <f t="shared" si="11"/>
        <v>37</v>
      </c>
      <c r="C42" s="696">
        <f>VOL_AREA!I43</f>
        <v>4201895.2495076004</v>
      </c>
      <c r="D42" s="718"/>
      <c r="E42" s="701"/>
      <c r="F42" s="701"/>
      <c r="G42" s="415"/>
      <c r="H42" s="701"/>
      <c r="I42" s="701"/>
      <c r="J42" s="707"/>
      <c r="K42" s="418"/>
      <c r="L42" s="206" t="str">
        <f t="shared" si="0"/>
        <v/>
      </c>
      <c r="M42" s="207">
        <f t="shared" si="1"/>
        <v>0</v>
      </c>
      <c r="N42" s="183">
        <f>1-'SOCKEYE%'!J42</f>
        <v>0</v>
      </c>
      <c r="O42" s="741">
        <f>'SOCKEYE%'!J42*(1-'SOCKEYE%'!P42)</f>
        <v>0</v>
      </c>
      <c r="P42" s="741">
        <f>'SOCKEYE%'!J42*'SOCKEYE%'!P42*(1-'SOCKEYE%'!V42)</f>
        <v>0</v>
      </c>
      <c r="Q42" s="741">
        <f>'SOCKEYE%'!J42*'SOCKEYE%'!P42*'SOCKEYE%'!V42</f>
        <v>1</v>
      </c>
      <c r="R42" s="200" t="str">
        <f t="shared" si="2"/>
        <v/>
      </c>
      <c r="S42" s="195" t="str">
        <f t="shared" si="3"/>
        <v/>
      </c>
      <c r="T42" s="196" t="str">
        <f t="shared" si="4"/>
        <v/>
      </c>
      <c r="U42" s="197" t="str">
        <f t="shared" si="5"/>
        <v/>
      </c>
      <c r="V42" s="198" t="str">
        <f t="shared" si="6"/>
        <v/>
      </c>
      <c r="W42" s="199" t="str">
        <f t="shared" si="7"/>
        <v/>
      </c>
      <c r="X42" s="154" t="str">
        <f t="shared" si="8"/>
        <v/>
      </c>
      <c r="Y42" s="156" t="str">
        <f t="shared" si="9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5" thickBot="1">
      <c r="A43" s="724" t="s">
        <v>174</v>
      </c>
      <c r="B43" s="729">
        <f t="shared" si="11"/>
        <v>38</v>
      </c>
      <c r="C43" s="696">
        <f>VOL_AREA!I44</f>
        <v>4041233.3318917057</v>
      </c>
      <c r="D43" s="718"/>
      <c r="E43" s="701"/>
      <c r="F43" s="701"/>
      <c r="G43" s="415"/>
      <c r="H43" s="701"/>
      <c r="I43" s="701"/>
      <c r="J43" s="707"/>
      <c r="K43" s="418"/>
      <c r="L43" s="206" t="str">
        <f t="shared" si="0"/>
        <v/>
      </c>
      <c r="M43" s="207">
        <f t="shared" si="1"/>
        <v>0</v>
      </c>
      <c r="N43" s="183">
        <f>1-'SOCKEYE%'!J43</f>
        <v>0</v>
      </c>
      <c r="O43" s="741">
        <f>'SOCKEYE%'!J43*(1-'SOCKEYE%'!P43)</f>
        <v>0</v>
      </c>
      <c r="P43" s="741">
        <f>'SOCKEYE%'!J43*'SOCKEYE%'!P43*(1-'SOCKEYE%'!V43)</f>
        <v>0</v>
      </c>
      <c r="Q43" s="741">
        <f>'SOCKEYE%'!J43*'SOCKEYE%'!P43*'SOCKEYE%'!V43</f>
        <v>1</v>
      </c>
      <c r="R43" s="200" t="str">
        <f t="shared" si="2"/>
        <v/>
      </c>
      <c r="S43" s="195" t="str">
        <f t="shared" si="3"/>
        <v/>
      </c>
      <c r="T43" s="196" t="str">
        <f t="shared" si="4"/>
        <v/>
      </c>
      <c r="U43" s="197" t="str">
        <f t="shared" si="5"/>
        <v/>
      </c>
      <c r="V43" s="198" t="str">
        <f t="shared" si="6"/>
        <v/>
      </c>
      <c r="W43" s="199" t="str">
        <f t="shared" si="7"/>
        <v/>
      </c>
      <c r="X43" s="154" t="str">
        <f t="shared" si="8"/>
        <v/>
      </c>
      <c r="Y43" s="156" t="str">
        <f t="shared" si="9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5" thickBot="1">
      <c r="A44" s="724" t="s">
        <v>175</v>
      </c>
      <c r="B44" s="729">
        <f t="shared" si="11"/>
        <v>39</v>
      </c>
      <c r="C44" s="696">
        <f>VOL_AREA!I45</f>
        <v>3887953.9071825459</v>
      </c>
      <c r="D44" s="718"/>
      <c r="E44" s="701"/>
      <c r="F44" s="701"/>
      <c r="G44" s="415"/>
      <c r="H44" s="701"/>
      <c r="I44" s="701"/>
      <c r="J44" s="707"/>
      <c r="K44" s="418"/>
      <c r="L44" s="206" t="str">
        <f t="shared" si="0"/>
        <v/>
      </c>
      <c r="M44" s="207">
        <f t="shared" si="1"/>
        <v>0</v>
      </c>
      <c r="N44" s="183">
        <f>1-'SOCKEYE%'!J44</f>
        <v>0</v>
      </c>
      <c r="O44" s="741">
        <f>'SOCKEYE%'!J44*(1-'SOCKEYE%'!P44)</f>
        <v>0</v>
      </c>
      <c r="P44" s="741">
        <f>'SOCKEYE%'!J44*'SOCKEYE%'!P44*(1-'SOCKEYE%'!V44)</f>
        <v>0</v>
      </c>
      <c r="Q44" s="741">
        <f>'SOCKEYE%'!J44*'SOCKEYE%'!P44*'SOCKEYE%'!V44</f>
        <v>1</v>
      </c>
      <c r="R44" s="200" t="str">
        <f t="shared" si="2"/>
        <v/>
      </c>
      <c r="S44" s="195" t="str">
        <f t="shared" si="3"/>
        <v/>
      </c>
      <c r="T44" s="196" t="str">
        <f t="shared" si="4"/>
        <v/>
      </c>
      <c r="U44" s="197" t="str">
        <f t="shared" si="5"/>
        <v/>
      </c>
      <c r="V44" s="198" t="str">
        <f t="shared" si="6"/>
        <v/>
      </c>
      <c r="W44" s="199" t="str">
        <f t="shared" si="7"/>
        <v/>
      </c>
      <c r="X44" s="154" t="str">
        <f t="shared" si="8"/>
        <v/>
      </c>
      <c r="Y44" s="156" t="str">
        <f t="shared" si="9"/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5" thickBot="1">
      <c r="A45" s="724" t="s">
        <v>176</v>
      </c>
      <c r="B45" s="729">
        <f t="shared" si="11"/>
        <v>40</v>
      </c>
      <c r="C45" s="696">
        <f>VOL_AREA!I46</f>
        <v>3745748.2218334875</v>
      </c>
      <c r="D45" s="718"/>
      <c r="E45" s="701"/>
      <c r="F45" s="701"/>
      <c r="G45" s="415"/>
      <c r="H45" s="701"/>
      <c r="I45" s="701"/>
      <c r="J45" s="707"/>
      <c r="K45" s="485"/>
      <c r="L45" s="206"/>
      <c r="M45" s="207"/>
      <c r="N45" s="741">
        <f>1-'SOCKEYE%'!J45</f>
        <v>0</v>
      </c>
      <c r="O45" s="741">
        <f>'SOCKEYE%'!J45*(1-'SOCKEYE%'!P45)</f>
        <v>0</v>
      </c>
      <c r="P45" s="741">
        <f>'SOCKEYE%'!J45*'SOCKEYE%'!P45*(1-'SOCKEYE%'!V45)</f>
        <v>0</v>
      </c>
      <c r="Q45" s="741">
        <f>'SOCKEYE%'!J45*'SOCKEYE%'!P45*'SOCKEYE%'!V45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5" thickBot="1">
      <c r="A46" s="724" t="s">
        <v>177</v>
      </c>
      <c r="B46" s="729">
        <f t="shared" si="11"/>
        <v>41</v>
      </c>
      <c r="C46" s="696">
        <f>VOL_AREA!I47</f>
        <v>3603542.5364844296</v>
      </c>
      <c r="D46" s="725"/>
      <c r="E46" s="705"/>
      <c r="F46" s="705"/>
      <c r="G46" s="423"/>
      <c r="H46" s="705"/>
      <c r="I46" s="705"/>
      <c r="J46" s="716"/>
      <c r="K46" s="490" t="str">
        <f t="shared" ref="K46" si="20">IF(D46=0,"no sigma",H46/D46)</f>
        <v>no sigma</v>
      </c>
      <c r="L46" s="487"/>
      <c r="M46" s="484">
        <f t="shared" ref="M46" si="21">IF(OR(OR(H46=0,E46=0),D46=0),0,+(L46^2)*((J46/H46^2)+((F46^2/E46)/D46^2)))</f>
        <v>0</v>
      </c>
      <c r="N46" s="741">
        <f>1-'SOCKEYE%'!J46</f>
        <v>0</v>
      </c>
      <c r="O46" s="741">
        <f>'SOCKEYE%'!J46*(1-'SOCKEYE%'!P46)</f>
        <v>0</v>
      </c>
      <c r="P46" s="741">
        <f>'SOCKEYE%'!J46*'SOCKEYE%'!P46*(1-'SOCKEYE%'!V46)</f>
        <v>0</v>
      </c>
      <c r="Q46" s="741">
        <f>'SOCKEYE%'!J46*'SOCKEYE%'!P46*'SOCKEYE%'!V46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5" thickBot="1">
      <c r="A47" s="208" t="s">
        <v>97</v>
      </c>
      <c r="B47" s="728"/>
      <c r="C47" s="209">
        <f>SUM(C6:C46)</f>
        <v>242891191.16525432</v>
      </c>
      <c r="D47" s="717"/>
      <c r="E47" s="717"/>
      <c r="F47" s="717"/>
      <c r="G47" s="423"/>
      <c r="H47" s="423"/>
      <c r="I47" s="423"/>
      <c r="J47" s="424"/>
      <c r="K47" s="209"/>
      <c r="L47" s="209">
        <f>SUM(L6:L46)</f>
        <v>945046.1761131871</v>
      </c>
      <c r="M47" s="209">
        <f>SUM(M6:M46)</f>
        <v>240048492153.75098</v>
      </c>
      <c r="N47" s="209"/>
      <c r="O47" s="209"/>
      <c r="P47" s="209"/>
      <c r="Q47" s="209"/>
      <c r="R47" s="209">
        <f t="shared" ref="R47:Y47" si="22">SUM(R6:R46)</f>
        <v>155481.43403012503</v>
      </c>
      <c r="S47" s="209">
        <f t="shared" si="22"/>
        <v>8071881386.7931986</v>
      </c>
      <c r="T47" s="209">
        <f t="shared" si="22"/>
        <v>0</v>
      </c>
      <c r="U47" s="209">
        <f t="shared" si="22"/>
        <v>0</v>
      </c>
      <c r="V47" s="209">
        <f t="shared" si="22"/>
        <v>0</v>
      </c>
      <c r="W47" s="209">
        <f t="shared" si="22"/>
        <v>0</v>
      </c>
      <c r="X47" s="209">
        <f t="shared" si="22"/>
        <v>789564.74208306207</v>
      </c>
      <c r="Y47" s="209">
        <f t="shared" si="22"/>
        <v>191621161359.73804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 s="8" customFormat="1">
      <c r="Q81" s="9"/>
    </row>
    <row r="82" spans="17:17" s="8" customFormat="1">
      <c r="Q82" s="9"/>
    </row>
    <row r="83" spans="17:17" s="8" customFormat="1">
      <c r="Q83" s="9"/>
    </row>
    <row r="84" spans="17:17" s="8" customFormat="1">
      <c r="Q84" s="9"/>
    </row>
    <row r="85" spans="17:17" s="8" customFormat="1">
      <c r="Q85" s="9"/>
    </row>
    <row r="86" spans="17:17" s="8" customFormat="1">
      <c r="Q86" s="9"/>
    </row>
    <row r="87" spans="17:17" s="8" customFormat="1">
      <c r="Q87" s="9"/>
    </row>
    <row r="88" spans="17:17" s="8" customFormat="1">
      <c r="Q88" s="9"/>
    </row>
    <row r="89" spans="17:17" s="8" customFormat="1">
      <c r="Q89" s="9"/>
    </row>
    <row r="90" spans="17:17" s="8" customFormat="1">
      <c r="Q90" s="9"/>
    </row>
    <row r="91" spans="17:17" s="8" customFormat="1">
      <c r="Q91" s="9"/>
    </row>
    <row r="92" spans="17:17" s="8" customFormat="1">
      <c r="Q92" s="9"/>
    </row>
    <row r="93" spans="17:17" s="8" customFormat="1">
      <c r="Q93" s="9"/>
    </row>
    <row r="94" spans="17:17" s="8" customFormat="1">
      <c r="Q94" s="9"/>
    </row>
    <row r="95" spans="17:17" s="8" customFormat="1">
      <c r="Q95" s="9"/>
    </row>
    <row r="96" spans="17:17" s="8" customFormat="1">
      <c r="Q96" s="9"/>
    </row>
    <row r="97" spans="17:17" s="8" customFormat="1">
      <c r="Q97" s="9"/>
    </row>
    <row r="98" spans="17:17" s="8" customFormat="1">
      <c r="Q98" s="9"/>
    </row>
    <row r="99" spans="17:17" s="8" customFormat="1">
      <c r="Q99" s="9"/>
    </row>
    <row r="100" spans="17:17" s="8" customFormat="1">
      <c r="Q100" s="9"/>
    </row>
    <row r="101" spans="17:17" s="8" customFormat="1">
      <c r="Q101" s="9"/>
    </row>
    <row r="102" spans="17:17" s="8" customFormat="1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headerFooter alignWithMargins="0">
    <oddFooter>&amp;L&amp;PF&amp;C&amp;Pt,  &amp;PDs</oddFooter>
  </headerFooter>
  <rowBreaks count="1" manualBreakCount="1">
    <brk id="46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02"/>
  <sheetViews>
    <sheetView zoomScale="70" zoomScaleNormal="70" workbookViewId="0">
      <selection activeCell="H7" sqref="H7:J31"/>
    </sheetView>
  </sheetViews>
  <sheetFormatPr defaultColWidth="9.109375" defaultRowHeight="12.6"/>
  <cols>
    <col min="1" max="2" width="10.6640625" style="737" customWidth="1"/>
    <col min="3" max="3" width="13.5546875" style="737" customWidth="1"/>
    <col min="4" max="4" width="10.5546875" style="737" customWidth="1"/>
    <col min="5" max="5" width="6.6640625" style="737" customWidth="1"/>
    <col min="6" max="6" width="10.6640625" style="737" customWidth="1"/>
    <col min="7" max="7" width="11.6640625" style="737" customWidth="1"/>
    <col min="8" max="8" width="11.33203125" style="737" customWidth="1"/>
    <col min="9" max="9" width="4.6640625" style="737" customWidth="1"/>
    <col min="10" max="10" width="11.6640625" style="737" customWidth="1"/>
    <col min="11" max="11" width="10.44140625" style="737" customWidth="1"/>
    <col min="12" max="12" width="11.33203125" style="737" customWidth="1"/>
    <col min="13" max="13" width="10.6640625" style="737" customWidth="1"/>
    <col min="14" max="16" width="10.44140625" style="737" customWidth="1"/>
    <col min="17" max="17" width="9.109375" style="737"/>
    <col min="18" max="19" width="12" style="736" customWidth="1"/>
    <col min="20" max="25" width="12" style="737" customWidth="1"/>
    <col min="26" max="16384" width="9.109375" style="737"/>
  </cols>
  <sheetData>
    <row r="1" spans="1:34" ht="13.2">
      <c r="A1" s="158" t="s">
        <v>190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40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VOL_AREA!J7</f>
        <v>9337196.0187275242</v>
      </c>
      <c r="D6" s="683"/>
      <c r="E6" s="684"/>
      <c r="F6" s="684"/>
      <c r="G6" s="422"/>
      <c r="H6" s="684"/>
      <c r="I6" s="684"/>
      <c r="J6" s="685"/>
      <c r="K6" s="489" t="str">
        <f>IF(D6=0,"no sigma",H6/D6)</f>
        <v>no sigma</v>
      </c>
      <c r="L6" s="488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741">
        <f>1-'SOCKEYE%'!J6</f>
        <v>0</v>
      </c>
      <c r="O6" s="741">
        <f>'SOCKEYE%'!J6*(1-'SOCKEYE%'!P6)</f>
        <v>0</v>
      </c>
      <c r="P6" s="741">
        <f>'SOCKEYE%'!J6*'SOCKEYE%'!P6*(1-'SOCKEYE%'!V6)</f>
        <v>0</v>
      </c>
      <c r="Q6" s="741">
        <f>'SOCKEYE%'!J6*'SOCKEYE%'!P6*'SOCKEYE%'!V6</f>
        <v>1</v>
      </c>
      <c r="R6" s="194" t="str">
        <f t="shared" ref="R6:R44" si="2">IF(L6="","",N6*L6)</f>
        <v/>
      </c>
      <c r="S6" s="195">
        <f t="shared" ref="S6:S44" si="3">IF(M6="","",N6^2*M6)</f>
        <v>0</v>
      </c>
      <c r="T6" s="196" t="str">
        <f t="shared" ref="T6:T44" si="4">IF(L6="","",O6*L6)</f>
        <v/>
      </c>
      <c r="U6" s="197">
        <f t="shared" ref="U6:U44" si="5">IF(M6="","",O6^2*M6)</f>
        <v>0</v>
      </c>
      <c r="V6" s="198" t="str">
        <f t="shared" ref="V6:V44" si="6">IF(L6="","",P6*L6)</f>
        <v/>
      </c>
      <c r="W6" s="199">
        <f t="shared" ref="W6:W44" si="7">IF(M6="","",P6^2*M6)</f>
        <v>0</v>
      </c>
      <c r="X6" s="154" t="str">
        <f t="shared" ref="X6:X44" si="8">IF(L6="","",Q6*L6)</f>
        <v/>
      </c>
      <c r="Y6" s="155">
        <f t="shared" ref="Y6:Y44" si="9">IF(M6="","",Q6^2*M6)</f>
        <v>0</v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VOL_AREA!J8</f>
        <v>8907872.0561825745</v>
      </c>
      <c r="D7" s="870">
        <v>3.4514937598082848E-6</v>
      </c>
      <c r="E7" s="870">
        <v>5</v>
      </c>
      <c r="F7" s="870">
        <v>5.896675819631E-6</v>
      </c>
      <c r="G7" s="415"/>
      <c r="H7" s="873">
        <v>1.3092967228488052E-9</v>
      </c>
      <c r="I7" s="873">
        <v>35</v>
      </c>
      <c r="J7" s="873">
        <v>2.8684847931821246E-17</v>
      </c>
      <c r="K7" s="485">
        <f t="shared" ref="K7:K35" si="10">IF(D7=0,"no sigma",H7/D7)</f>
        <v>3.7934205128666688E-4</v>
      </c>
      <c r="L7" s="486">
        <f t="shared" si="0"/>
        <v>3379.1304583914771</v>
      </c>
      <c r="M7" s="207">
        <f t="shared" si="1"/>
        <v>197732889.38203996</v>
      </c>
      <c r="N7" s="741">
        <f>1-'SOCKEYE%'!J7</f>
        <v>0</v>
      </c>
      <c r="O7" s="741">
        <f>'SOCKEYE%'!J7*(1-'SOCKEYE%'!P7)</f>
        <v>0</v>
      </c>
      <c r="P7" s="741">
        <f>'SOCKEYE%'!J7*'SOCKEYE%'!P7*(1-'SOCKEYE%'!V7)</f>
        <v>0</v>
      </c>
      <c r="Q7" s="741">
        <f>'SOCKEYE%'!J7*'SOCKEYE%'!P7*'SOCKEYE%'!V7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3379.1304583914771</v>
      </c>
      <c r="Y7" s="156">
        <f t="shared" si="9"/>
        <v>197732889.38203996</v>
      </c>
      <c r="Z7" s="111"/>
      <c r="AA7" s="112"/>
      <c r="AB7" s="111"/>
      <c r="AC7" s="111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1">B7+1</f>
        <v>3</v>
      </c>
      <c r="C8" s="696">
        <f>VOL_AREA!J9</f>
        <v>8478548.0936376266</v>
      </c>
      <c r="D8" s="870">
        <v>7.6489261135815482E-6</v>
      </c>
      <c r="E8" s="870">
        <v>21</v>
      </c>
      <c r="F8" s="870">
        <v>1.0874663462140381E-5</v>
      </c>
      <c r="G8" s="415"/>
      <c r="H8" s="873">
        <v>1.7969132067795937E-8</v>
      </c>
      <c r="I8" s="873">
        <v>70</v>
      </c>
      <c r="J8" s="873">
        <v>2.8469848488550949E-15</v>
      </c>
      <c r="K8" s="485">
        <f t="shared" si="10"/>
        <v>2.3492359320728272E-3</v>
      </c>
      <c r="L8" s="486">
        <f t="shared" si="0"/>
        <v>19918.109833381081</v>
      </c>
      <c r="M8" s="207">
        <f t="shared" si="1"/>
        <v>3536245872.7287822</v>
      </c>
      <c r="N8" s="741">
        <f>1-'SOCKEYE%'!J8</f>
        <v>2.1276595744680882E-2</v>
      </c>
      <c r="O8" s="741">
        <f>'SOCKEYE%'!J8*(1-'SOCKEYE%'!P8)</f>
        <v>0</v>
      </c>
      <c r="P8" s="741">
        <f>'SOCKEYE%'!J8*'SOCKEYE%'!P8*(1-'SOCKEYE%'!V8)</f>
        <v>0</v>
      </c>
      <c r="Q8" s="741">
        <f>'SOCKEYE%'!J8*'SOCKEYE%'!P8*'SOCKEYE%'!V8</f>
        <v>0.97872340425531912</v>
      </c>
      <c r="R8" s="200">
        <f t="shared" si="2"/>
        <v>423.78957092300232</v>
      </c>
      <c r="S8" s="195">
        <f t="shared" si="3"/>
        <v>1600835.6146350349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78">
        <f t="shared" si="8"/>
        <v>19494.320262458077</v>
      </c>
      <c r="Y8" s="156">
        <f t="shared" si="9"/>
        <v>3387368160.5677242</v>
      </c>
      <c r="Z8" s="111"/>
      <c r="AA8" s="112"/>
      <c r="AB8" s="111"/>
      <c r="AC8" s="111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1"/>
        <v>4</v>
      </c>
      <c r="C9" s="696">
        <f>VOL_AREA!J10</f>
        <v>8068999.7146573532</v>
      </c>
      <c r="D9" s="870">
        <v>6.7749015825421139E-6</v>
      </c>
      <c r="E9" s="870">
        <v>58</v>
      </c>
      <c r="F9" s="870">
        <v>7.4727151845073351E-6</v>
      </c>
      <c r="G9" s="415"/>
      <c r="H9" s="873">
        <v>7.2098631755801398E-8</v>
      </c>
      <c r="I9" s="873">
        <v>70</v>
      </c>
      <c r="J9" s="873">
        <v>3.8910271363518405E-14</v>
      </c>
      <c r="K9" s="485">
        <f t="shared" si="10"/>
        <v>1.0642019057751121E-2</v>
      </c>
      <c r="L9" s="486">
        <f t="shared" si="0"/>
        <v>85870.44874037191</v>
      </c>
      <c r="M9" s="207">
        <f t="shared" si="1"/>
        <v>55349409809.145126</v>
      </c>
      <c r="N9" s="741">
        <f>1-'SOCKEYE%'!J9</f>
        <v>4.7619047619047672E-2</v>
      </c>
      <c r="O9" s="741">
        <f>'SOCKEYE%'!J9*(1-'SOCKEYE%'!P9)</f>
        <v>0</v>
      </c>
      <c r="P9" s="741">
        <f>'SOCKEYE%'!J9*'SOCKEYE%'!P9*(1-'SOCKEYE%'!V9)</f>
        <v>0</v>
      </c>
      <c r="Q9" s="741">
        <f>'SOCKEYE%'!J9*'SOCKEYE%'!P9*'SOCKEYE%'!V9</f>
        <v>0.95238095238095233</v>
      </c>
      <c r="R9" s="200">
        <f t="shared" si="2"/>
        <v>4089.0689876367624</v>
      </c>
      <c r="S9" s="195">
        <f t="shared" si="3"/>
        <v>125508865.78037471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78">
        <f t="shared" si="8"/>
        <v>81781.379752735142</v>
      </c>
      <c r="Y9" s="156">
        <f t="shared" si="9"/>
        <v>50203546312.149773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1"/>
        <v>5</v>
      </c>
      <c r="C10" s="696">
        <f>VOL_AREA!J11</f>
        <v>7683427.0431847014</v>
      </c>
      <c r="D10" s="870">
        <v>4.0850136476603976E-6</v>
      </c>
      <c r="E10" s="870">
        <v>81</v>
      </c>
      <c r="F10" s="870">
        <v>6.0005902637373393E-6</v>
      </c>
      <c r="G10" s="415"/>
      <c r="H10" s="873">
        <v>4.4461731535984557E-8</v>
      </c>
      <c r="I10" s="873">
        <v>70</v>
      </c>
      <c r="J10" s="873">
        <v>9.2279990518229418E-15</v>
      </c>
      <c r="K10" s="485">
        <f t="shared" si="10"/>
        <v>1.0884108443909126E-2</v>
      </c>
      <c r="L10" s="486">
        <f t="shared" si="0"/>
        <v>83627.253158886335</v>
      </c>
      <c r="M10" s="207">
        <f t="shared" si="1"/>
        <v>32832335906.751579</v>
      </c>
      <c r="N10" s="741">
        <f>1-'SOCKEYE%'!J10</f>
        <v>2.1739130434782594E-2</v>
      </c>
      <c r="O10" s="741">
        <f>'SOCKEYE%'!J10*(1-'SOCKEYE%'!P10)</f>
        <v>0</v>
      </c>
      <c r="P10" s="741">
        <f>'SOCKEYE%'!J10*'SOCKEYE%'!P10*(1-'SOCKEYE%'!V10)</f>
        <v>0</v>
      </c>
      <c r="Q10" s="741">
        <f>'SOCKEYE%'!J10*'SOCKEYE%'!P10*'SOCKEYE%'!V10</f>
        <v>0.97826086956521741</v>
      </c>
      <c r="R10" s="200">
        <f t="shared" si="2"/>
        <v>1817.9837643236147</v>
      </c>
      <c r="S10" s="195">
        <f t="shared" si="3"/>
        <v>15516226.799031917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78">
        <f t="shared" si="8"/>
        <v>81809.269394562725</v>
      </c>
      <c r="Y10" s="156">
        <f t="shared" si="9"/>
        <v>31420359268.039673</v>
      </c>
      <c r="Z10" s="112"/>
      <c r="AA10" s="112"/>
      <c r="AB10" s="112"/>
      <c r="AC10" s="112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VOL_AREA!J12</f>
        <v>7297854.3717120485</v>
      </c>
      <c r="D11" s="870">
        <v>7.355013539446311E-6</v>
      </c>
      <c r="E11" s="870">
        <v>311</v>
      </c>
      <c r="F11" s="870">
        <v>8.298109786620017E-6</v>
      </c>
      <c r="G11" s="415"/>
      <c r="H11" s="873">
        <v>6.5886058289640981E-8</v>
      </c>
      <c r="I11" s="873">
        <v>70</v>
      </c>
      <c r="J11" s="873">
        <v>9.3885290485028869E-15</v>
      </c>
      <c r="K11" s="485">
        <f t="shared" si="10"/>
        <v>8.9579791983089834E-3</v>
      </c>
      <c r="L11" s="486">
        <f t="shared" si="0"/>
        <v>65374.027654084806</v>
      </c>
      <c r="M11" s="207">
        <f t="shared" si="1"/>
        <v>9260663065.2960892</v>
      </c>
      <c r="N11" s="741">
        <f>1-'SOCKEYE%'!J11</f>
        <v>4.6875E-2</v>
      </c>
      <c r="O11" s="741">
        <f>'SOCKEYE%'!J11*(1-'SOCKEYE%'!P11)</f>
        <v>0</v>
      </c>
      <c r="P11" s="741">
        <f>'SOCKEYE%'!J11*'SOCKEYE%'!P11*(1-'SOCKEYE%'!V11)</f>
        <v>0</v>
      </c>
      <c r="Q11" s="741">
        <f>'SOCKEYE%'!J11*'SOCKEYE%'!P11*'SOCKEYE%'!V11</f>
        <v>0.953125</v>
      </c>
      <c r="R11" s="200">
        <f t="shared" si="2"/>
        <v>3064.4075462852252</v>
      </c>
      <c r="S11" s="195">
        <f t="shared" si="3"/>
        <v>20348136.618082225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78">
        <f t="shared" si="8"/>
        <v>62309.620107799579</v>
      </c>
      <c r="Y11" s="156">
        <f t="shared" si="9"/>
        <v>8412824039.5426626</v>
      </c>
      <c r="Z11" s="112"/>
      <c r="AA11" s="112"/>
      <c r="AB11" s="112"/>
      <c r="AC11" s="112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1"/>
        <v>7</v>
      </c>
      <c r="C12" s="696">
        <f>VOL_AREA!J13</f>
        <v>6912281.7002393957</v>
      </c>
      <c r="D12" s="870">
        <v>8.1258565524503627E-6</v>
      </c>
      <c r="E12" s="870">
        <v>453</v>
      </c>
      <c r="F12" s="870">
        <v>1.0451094246322481E-5</v>
      </c>
      <c r="G12" s="415"/>
      <c r="H12" s="873">
        <v>1.9296403381207721E-7</v>
      </c>
      <c r="I12" s="873">
        <v>68</v>
      </c>
      <c r="J12" s="873">
        <v>4.3081921701557668E-14</v>
      </c>
      <c r="K12" s="485">
        <f>IF(D12=0,"no sigma",H12/D12)</f>
        <v>2.3746916102510899E-2</v>
      </c>
      <c r="L12" s="486">
        <f t="shared" si="0"/>
        <v>164145.37361250632</v>
      </c>
      <c r="M12" s="207">
        <f>IF(OR(OR(H12=0,E12=0),D12=0),0,+(L12^2)*((J12/H12^2)+((F12^2/E12)/D12^2)))</f>
        <v>31272897501.893398</v>
      </c>
      <c r="N12" s="741">
        <f>1-'SOCKEYE%'!J12</f>
        <v>7.9710144927536253E-2</v>
      </c>
      <c r="O12" s="741">
        <f>'SOCKEYE%'!J12*(1-'SOCKEYE%'!P12)</f>
        <v>0</v>
      </c>
      <c r="P12" s="741">
        <f>'SOCKEYE%'!J12*'SOCKEYE%'!P12*(1-'SOCKEYE%'!V12)</f>
        <v>0</v>
      </c>
      <c r="Q12" s="741">
        <f>'SOCKEYE%'!J12*'SOCKEYE%'!P12*'SOCKEYE%'!V12</f>
        <v>0.92028985507246375</v>
      </c>
      <c r="R12" s="200">
        <f t="shared" si="2"/>
        <v>13084.051519837463</v>
      </c>
      <c r="S12" s="195">
        <f t="shared" si="3"/>
        <v>198698834.15926817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78">
        <f t="shared" si="8"/>
        <v>151061.32209266885</v>
      </c>
      <c r="Y12" s="156">
        <f t="shared" si="9"/>
        <v>26486061951.692848</v>
      </c>
      <c r="Z12" s="112"/>
      <c r="AA12" s="112"/>
      <c r="AB12" s="112"/>
      <c r="AC12" s="112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VOL_AREA!J14</f>
        <v>6494521.8444361323</v>
      </c>
      <c r="D13" s="870">
        <v>8.793275600568502E-6</v>
      </c>
      <c r="E13" s="870">
        <v>370</v>
      </c>
      <c r="F13" s="870">
        <v>1.1613113212643804E-5</v>
      </c>
      <c r="G13" s="415"/>
      <c r="H13" s="873">
        <v>1.4297561464418679E-7</v>
      </c>
      <c r="I13" s="873">
        <v>68</v>
      </c>
      <c r="J13" s="873">
        <v>3.1503468961465134E-14</v>
      </c>
      <c r="K13" s="485">
        <f>IF(D13=0,"no sigma",H13/D13)</f>
        <v>1.6259653528310103E-2</v>
      </c>
      <c r="L13" s="486">
        <f t="shared" si="0"/>
        <v>105598.67502257299</v>
      </c>
      <c r="M13" s="207">
        <f>IF(OR(OR(H13=0,E13=0),D13=0),0,+(L13^2)*((J13/H13^2)+((F13^2/E13)/D13^2)))</f>
        <v>17237639375.529537</v>
      </c>
      <c r="N13" s="741">
        <f>1-'SOCKEYE%'!J13</f>
        <v>0.20967741935483875</v>
      </c>
      <c r="O13" s="741">
        <f>'SOCKEYE%'!J13*(1-'SOCKEYE%'!P13)</f>
        <v>0</v>
      </c>
      <c r="P13" s="741">
        <f>'SOCKEYE%'!J13*'SOCKEYE%'!P13*(1-'SOCKEYE%'!V13)</f>
        <v>0</v>
      </c>
      <c r="Q13" s="741">
        <f>'SOCKEYE%'!J13*'SOCKEYE%'!P13*'SOCKEYE%'!V13</f>
        <v>0.79032258064516125</v>
      </c>
      <c r="R13" s="200">
        <f t="shared" si="2"/>
        <v>22141.657666023373</v>
      </c>
      <c r="S13" s="195">
        <f t="shared" si="3"/>
        <v>757846268.0708878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83457.017356549622</v>
      </c>
      <c r="Y13" s="156">
        <f t="shared" si="9"/>
        <v>10766798163.539652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VOL_AREA!J15</f>
        <v>6377175.7090519099</v>
      </c>
      <c r="D14" s="870">
        <v>1.2444225055132472E-5</v>
      </c>
      <c r="E14" s="870">
        <v>304</v>
      </c>
      <c r="F14" s="870">
        <v>1.6813635175257653E-5</v>
      </c>
      <c r="G14" s="415"/>
      <c r="H14" s="873">
        <v>8.4933430686293909E-8</v>
      </c>
      <c r="I14" s="873">
        <v>68</v>
      </c>
      <c r="J14" s="873">
        <v>1.5217975373105055E-14</v>
      </c>
      <c r="K14" s="485">
        <f t="shared" si="10"/>
        <v>6.8251281465907055E-3</v>
      </c>
      <c r="L14" s="486">
        <f t="shared" si="0"/>
        <v>43525.04142760473</v>
      </c>
      <c r="M14" s="207">
        <f t="shared" si="1"/>
        <v>4007858702.4090748</v>
      </c>
      <c r="N14" s="741">
        <f>1-'SOCKEYE%'!J14</f>
        <v>0.37234042553191493</v>
      </c>
      <c r="O14" s="741">
        <f>'SOCKEYE%'!J14*(1-'SOCKEYE%'!P14)</f>
        <v>0</v>
      </c>
      <c r="P14" s="741">
        <f>'SOCKEYE%'!J14*'SOCKEYE%'!P14*(1-'SOCKEYE%'!V14)</f>
        <v>0</v>
      </c>
      <c r="Q14" s="741">
        <f>'SOCKEYE%'!J14*'SOCKEYE%'!P14*'SOCKEYE%'!V14</f>
        <v>0.62765957446808507</v>
      </c>
      <c r="R14" s="200">
        <f t="shared" si="2"/>
        <v>16206.132446448571</v>
      </c>
      <c r="S14" s="195">
        <f t="shared" si="3"/>
        <v>555639079.95146191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27318.908981156161</v>
      </c>
      <c r="Y14" s="156">
        <f t="shared" si="9"/>
        <v>1578922152.90697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VOL_AREA!J16</f>
        <v>6259829.5736676892</v>
      </c>
      <c r="D15" s="870">
        <v>1.8151299009222316E-5</v>
      </c>
      <c r="E15" s="870">
        <v>379</v>
      </c>
      <c r="F15" s="870">
        <v>2.2457245288594861E-5</v>
      </c>
      <c r="G15" s="415"/>
      <c r="H15" s="873">
        <v>1.1531299903975524E-7</v>
      </c>
      <c r="I15" s="873">
        <v>68</v>
      </c>
      <c r="J15" s="873">
        <v>3.5395095714811263E-14</v>
      </c>
      <c r="K15" s="485">
        <f t="shared" si="10"/>
        <v>6.3528786001027801E-3</v>
      </c>
      <c r="L15" s="486">
        <f t="shared" si="0"/>
        <v>39767.937338843971</v>
      </c>
      <c r="M15" s="207">
        <f t="shared" si="1"/>
        <v>4216102339.21664</v>
      </c>
      <c r="N15" s="741">
        <f>1-'SOCKEYE%'!J15</f>
        <v>0.46666666666666667</v>
      </c>
      <c r="O15" s="741">
        <f>'SOCKEYE%'!J15*(1-'SOCKEYE%'!P15)</f>
        <v>0</v>
      </c>
      <c r="P15" s="741">
        <f>'SOCKEYE%'!J15*'SOCKEYE%'!P15*(1-'SOCKEYE%'!V15)</f>
        <v>0</v>
      </c>
      <c r="Q15" s="741">
        <f>'SOCKEYE%'!J15*'SOCKEYE%'!P15*'SOCKEYE%'!V15</f>
        <v>0.53333333333333333</v>
      </c>
      <c r="R15" s="200">
        <f t="shared" si="2"/>
        <v>18558.370758127188</v>
      </c>
      <c r="S15" s="195">
        <f t="shared" si="3"/>
        <v>918173398.31829059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21209.566580716782</v>
      </c>
      <c r="Y15" s="156">
        <f t="shared" si="9"/>
        <v>1199246887.5993998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VOL_AREA!J17</f>
        <v>6142483.4382834686</v>
      </c>
      <c r="D16" s="870">
        <v>2.1919941039699328E-5</v>
      </c>
      <c r="E16" s="870">
        <v>411</v>
      </c>
      <c r="F16" s="870">
        <v>2.705559575398368E-5</v>
      </c>
      <c r="G16" s="415"/>
      <c r="H16" s="873">
        <v>1.4553468055446932E-7</v>
      </c>
      <c r="I16" s="873">
        <v>68</v>
      </c>
      <c r="J16" s="873">
        <v>3.8809581713301404E-14</v>
      </c>
      <c r="K16" s="485">
        <f t="shared" si="10"/>
        <v>6.6393737232637003E-3</v>
      </c>
      <c r="L16" s="486">
        <f t="shared" si="0"/>
        <v>40782.243135721728</v>
      </c>
      <c r="M16" s="207">
        <f t="shared" si="1"/>
        <v>3053696425.1711416</v>
      </c>
      <c r="N16" s="741">
        <f>1-'SOCKEYE%'!J16</f>
        <v>0.375</v>
      </c>
      <c r="O16" s="741">
        <f>'SOCKEYE%'!J16*(1-'SOCKEYE%'!P16)</f>
        <v>0</v>
      </c>
      <c r="P16" s="741">
        <f>'SOCKEYE%'!J16*'SOCKEYE%'!P16*(1-'SOCKEYE%'!V16)</f>
        <v>0</v>
      </c>
      <c r="Q16" s="741">
        <f>'SOCKEYE%'!J16*'SOCKEYE%'!P16*'SOCKEYE%'!V16</f>
        <v>0.625</v>
      </c>
      <c r="R16" s="200">
        <f t="shared" si="2"/>
        <v>15293.341175895648</v>
      </c>
      <c r="S16" s="195">
        <f t="shared" si="3"/>
        <v>429426059.78969181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25488.901959826078</v>
      </c>
      <c r="Y16" s="156">
        <f t="shared" si="9"/>
        <v>1192850166.0824771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VOL_AREA!J18</f>
        <v>6025137.3028992461</v>
      </c>
      <c r="D17" s="870">
        <v>3.3131111806300233E-5</v>
      </c>
      <c r="E17" s="870">
        <v>463</v>
      </c>
      <c r="F17" s="870">
        <v>3.0833189127508076E-5</v>
      </c>
      <c r="G17" s="415"/>
      <c r="H17" s="873">
        <v>1.7046476560327606E-7</v>
      </c>
      <c r="I17" s="873">
        <v>68</v>
      </c>
      <c r="J17" s="873">
        <v>6.5124776882034128E-14</v>
      </c>
      <c r="K17" s="485">
        <f t="shared" si="10"/>
        <v>5.1451568121194287E-3</v>
      </c>
      <c r="L17" s="486">
        <f t="shared" si="0"/>
        <v>31000.276237966937</v>
      </c>
      <c r="M17" s="207">
        <f t="shared" si="1"/>
        <v>2155611339.1565189</v>
      </c>
      <c r="N17" s="741">
        <f>1-'SOCKEYE%'!J17</f>
        <v>0.33333333333333337</v>
      </c>
      <c r="O17" s="741">
        <f>'SOCKEYE%'!J17*(1-'SOCKEYE%'!P17)</f>
        <v>0</v>
      </c>
      <c r="P17" s="741">
        <f>'SOCKEYE%'!J17*'SOCKEYE%'!P17*(1-'SOCKEYE%'!V17)</f>
        <v>0</v>
      </c>
      <c r="Q17" s="741">
        <f>'SOCKEYE%'!J17*'SOCKEYE%'!P17*'SOCKEYE%'!V17</f>
        <v>0.66666666666666663</v>
      </c>
      <c r="R17" s="200">
        <f t="shared" si="2"/>
        <v>10333.425412655646</v>
      </c>
      <c r="S17" s="195">
        <f t="shared" si="3"/>
        <v>239512371.01739103</v>
      </c>
      <c r="T17" s="196">
        <f t="shared" si="4"/>
        <v>0</v>
      </c>
      <c r="U17" s="197">
        <f t="shared" si="5"/>
        <v>0</v>
      </c>
      <c r="V17" s="198">
        <f t="shared" si="6"/>
        <v>0</v>
      </c>
      <c r="W17" s="199">
        <f t="shared" si="7"/>
        <v>0</v>
      </c>
      <c r="X17" s="178">
        <f t="shared" si="8"/>
        <v>20666.850825311289</v>
      </c>
      <c r="Y17" s="156">
        <f t="shared" si="9"/>
        <v>958049484.06956387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VOL_AREA!J19</f>
        <v>5907791.1675150255</v>
      </c>
      <c r="D18" s="870">
        <v>2.659153210106322E-5</v>
      </c>
      <c r="E18" s="870">
        <v>330</v>
      </c>
      <c r="F18" s="870">
        <v>3.1842723965608834E-5</v>
      </c>
      <c r="G18" s="415"/>
      <c r="H18" s="873">
        <v>1.8530389217706385E-7</v>
      </c>
      <c r="I18" s="873">
        <v>68</v>
      </c>
      <c r="J18" s="873">
        <v>2.2400235493088578E-13</v>
      </c>
      <c r="K18" s="485">
        <f t="shared" si="10"/>
        <v>6.9685301122478296E-3</v>
      </c>
      <c r="L18" s="486">
        <f t="shared" si="0"/>
        <v>41168.62064770022</v>
      </c>
      <c r="M18" s="207">
        <f t="shared" si="1"/>
        <v>11063825534.337658</v>
      </c>
      <c r="N18" s="741">
        <f>1-'SOCKEYE%'!J18</f>
        <v>0.3125</v>
      </c>
      <c r="O18" s="741">
        <f>'SOCKEYE%'!J18*(1-'SOCKEYE%'!P18)</f>
        <v>0</v>
      </c>
      <c r="P18" s="741">
        <f>'SOCKEYE%'!J18*'SOCKEYE%'!P18*(1-'SOCKEYE%'!V18)</f>
        <v>0</v>
      </c>
      <c r="Q18" s="741">
        <f>'SOCKEYE%'!J18*'SOCKEYE%'!P18*'SOCKEYE%'!V18</f>
        <v>0.6875</v>
      </c>
      <c r="R18" s="200">
        <f t="shared" si="2"/>
        <v>12865.193952406318</v>
      </c>
      <c r="S18" s="195">
        <f t="shared" si="3"/>
        <v>1080451712.337662</v>
      </c>
      <c r="T18" s="196">
        <f t="shared" si="4"/>
        <v>0</v>
      </c>
      <c r="U18" s="197">
        <f t="shared" si="5"/>
        <v>0</v>
      </c>
      <c r="V18" s="198">
        <f t="shared" si="6"/>
        <v>0</v>
      </c>
      <c r="W18" s="199">
        <f t="shared" si="7"/>
        <v>0</v>
      </c>
      <c r="X18" s="154">
        <f t="shared" si="8"/>
        <v>28303.4266952939</v>
      </c>
      <c r="Y18" s="156">
        <f t="shared" si="9"/>
        <v>5229386287.7142839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VOL_AREA!J20</f>
        <v>5790445.0321308039</v>
      </c>
      <c r="D19" s="870">
        <v>1.5372603357956731E-5</v>
      </c>
      <c r="E19" s="870">
        <v>154</v>
      </c>
      <c r="F19" s="870">
        <v>1.5479500529786714E-5</v>
      </c>
      <c r="G19" s="415"/>
      <c r="H19" s="873">
        <v>7.3436321726236821E-8</v>
      </c>
      <c r="I19" s="873">
        <v>66</v>
      </c>
      <c r="J19" s="873">
        <v>1.775960060178395E-14</v>
      </c>
      <c r="K19" s="485">
        <f t="shared" si="10"/>
        <v>4.7770907774203905E-3</v>
      </c>
      <c r="L19" s="486">
        <f t="shared" si="0"/>
        <v>27661.48156015178</v>
      </c>
      <c r="M19" s="207">
        <f t="shared" si="1"/>
        <v>2524815651.9734483</v>
      </c>
      <c r="N19" s="741">
        <f>1-'SOCKEYE%'!J19</f>
        <v>0.66666666666666674</v>
      </c>
      <c r="O19" s="741">
        <f>'SOCKEYE%'!J19*(1-'SOCKEYE%'!P19)</f>
        <v>0</v>
      </c>
      <c r="P19" s="741">
        <f>'SOCKEYE%'!J19*'SOCKEYE%'!P19*(1-'SOCKEYE%'!V19)</f>
        <v>0</v>
      </c>
      <c r="Q19" s="741">
        <f>'SOCKEYE%'!J19*'SOCKEYE%'!P19*'SOCKEYE%'!V19</f>
        <v>0.33333333333333331</v>
      </c>
      <c r="R19" s="200">
        <f t="shared" si="2"/>
        <v>18440.987706767857</v>
      </c>
      <c r="S19" s="195">
        <f t="shared" si="3"/>
        <v>1122140289.7659771</v>
      </c>
      <c r="T19" s="196">
        <f t="shared" si="4"/>
        <v>0</v>
      </c>
      <c r="U19" s="197">
        <f t="shared" si="5"/>
        <v>0</v>
      </c>
      <c r="V19" s="198">
        <f t="shared" si="6"/>
        <v>0</v>
      </c>
      <c r="W19" s="199">
        <f t="shared" si="7"/>
        <v>0</v>
      </c>
      <c r="X19" s="154">
        <f t="shared" si="8"/>
        <v>9220.4938533839268</v>
      </c>
      <c r="Y19" s="156">
        <f t="shared" si="9"/>
        <v>280535072.44149423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VOL_AREA!J21</f>
        <v>5673098.8967465814</v>
      </c>
      <c r="D20" s="870">
        <v>1.8911692747021231E-5</v>
      </c>
      <c r="E20" s="870">
        <v>87</v>
      </c>
      <c r="F20" s="870">
        <v>1.9435661244307715E-5</v>
      </c>
      <c r="G20" s="415"/>
      <c r="H20" s="873">
        <v>1.6912131263229105E-8</v>
      </c>
      <c r="I20" s="873">
        <v>64</v>
      </c>
      <c r="J20" s="873">
        <v>1.5784123349739182E-15</v>
      </c>
      <c r="K20" s="485">
        <f t="shared" si="10"/>
        <v>8.9426850834877934E-4</v>
      </c>
      <c r="L20" s="486">
        <f t="shared" si="0"/>
        <v>5073.2736881086712</v>
      </c>
      <c r="M20" s="207">
        <f t="shared" si="1"/>
        <v>142349093.41902569</v>
      </c>
      <c r="N20" s="741">
        <f>1-'SOCKEYE%'!J20</f>
        <v>0.33333333333333337</v>
      </c>
      <c r="O20" s="741">
        <f>'SOCKEYE%'!J20*(1-'SOCKEYE%'!P20)</f>
        <v>0</v>
      </c>
      <c r="P20" s="741">
        <f>'SOCKEYE%'!J20*'SOCKEYE%'!P20*(1-'SOCKEYE%'!V20)</f>
        <v>0</v>
      </c>
      <c r="Q20" s="741">
        <f>'SOCKEYE%'!J20*'SOCKEYE%'!P20*'SOCKEYE%'!V20</f>
        <v>0.66666666666666663</v>
      </c>
      <c r="R20" s="200">
        <f t="shared" si="2"/>
        <v>1691.0912293695571</v>
      </c>
      <c r="S20" s="195">
        <f t="shared" si="3"/>
        <v>15816565.935447302</v>
      </c>
      <c r="T20" s="196">
        <f t="shared" si="4"/>
        <v>0</v>
      </c>
      <c r="U20" s="197">
        <f t="shared" si="5"/>
        <v>0</v>
      </c>
      <c r="V20" s="198">
        <f t="shared" si="6"/>
        <v>0</v>
      </c>
      <c r="W20" s="199">
        <f t="shared" si="7"/>
        <v>0</v>
      </c>
      <c r="X20" s="178">
        <f t="shared" si="8"/>
        <v>3382.1824587391138</v>
      </c>
      <c r="Y20" s="156">
        <f t="shared" si="9"/>
        <v>63266263.741789192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VOL_AREA!J22</f>
        <v>5548977.5625573453</v>
      </c>
      <c r="D21" s="870">
        <v>1.9964463396536513E-5</v>
      </c>
      <c r="E21" s="870">
        <v>44</v>
      </c>
      <c r="F21" s="870">
        <v>2.7275547816931411E-5</v>
      </c>
      <c r="G21" s="415"/>
      <c r="H21" s="873">
        <v>1.5939230584857531E-8</v>
      </c>
      <c r="I21" s="873">
        <v>64</v>
      </c>
      <c r="J21" s="873">
        <v>4.5945787157806781E-15</v>
      </c>
      <c r="K21" s="485">
        <f t="shared" si="10"/>
        <v>7.9838011512108607E-4</v>
      </c>
      <c r="L21" s="486">
        <f t="shared" si="0"/>
        <v>4430.1933451988571</v>
      </c>
      <c r="M21" s="207">
        <f t="shared" si="1"/>
        <v>355773725.52217889</v>
      </c>
      <c r="N21" s="741">
        <f>1-'SOCKEYE%'!J21</f>
        <v>0</v>
      </c>
      <c r="O21" s="741">
        <f>'SOCKEYE%'!J21*(1-'SOCKEYE%'!P21)</f>
        <v>0</v>
      </c>
      <c r="P21" s="741">
        <f>'SOCKEYE%'!J21*'SOCKEYE%'!P21*(1-'SOCKEYE%'!V21)</f>
        <v>0</v>
      </c>
      <c r="Q21" s="741">
        <f>'SOCKEYE%'!J21*'SOCKEYE%'!P21*'SOCKEYE%'!V21</f>
        <v>1</v>
      </c>
      <c r="R21" s="200">
        <f t="shared" si="2"/>
        <v>0</v>
      </c>
      <c r="S21" s="195">
        <f t="shared" si="3"/>
        <v>0</v>
      </c>
      <c r="T21" s="196">
        <f t="shared" si="4"/>
        <v>0</v>
      </c>
      <c r="U21" s="197">
        <f t="shared" si="5"/>
        <v>0</v>
      </c>
      <c r="V21" s="198">
        <f t="shared" si="6"/>
        <v>0</v>
      </c>
      <c r="W21" s="199">
        <f t="shared" si="7"/>
        <v>0</v>
      </c>
      <c r="X21" s="178">
        <f t="shared" si="8"/>
        <v>4430.1933451988571</v>
      </c>
      <c r="Y21" s="156">
        <f t="shared" si="9"/>
        <v>355773725.52217889</v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VOL_AREA!J23</f>
        <v>5405572.9702307554</v>
      </c>
      <c r="D22" s="870"/>
      <c r="E22" s="870"/>
      <c r="F22" s="870"/>
      <c r="G22" s="415"/>
      <c r="H22" s="873">
        <v>2.3968032148335272E-10</v>
      </c>
      <c r="I22" s="873">
        <v>63</v>
      </c>
      <c r="J22" s="873">
        <v>3.0248470396934251E-18</v>
      </c>
      <c r="K22" s="485" t="str">
        <f t="shared" si="10"/>
        <v>no sigma</v>
      </c>
      <c r="L22" s="486" t="str">
        <f t="shared" si="0"/>
        <v/>
      </c>
      <c r="M22" s="207">
        <f t="shared" si="1"/>
        <v>0</v>
      </c>
      <c r="N22" s="741">
        <f>1-'SOCKEYE%'!J22</f>
        <v>0</v>
      </c>
      <c r="O22" s="741">
        <f>'SOCKEYE%'!J22*(1-'SOCKEYE%'!P22)</f>
        <v>0</v>
      </c>
      <c r="P22" s="741">
        <f>'SOCKEYE%'!J22*'SOCKEYE%'!P22*(1-'SOCKEYE%'!V22)</f>
        <v>0</v>
      </c>
      <c r="Q22" s="741">
        <f>'SOCKEYE%'!J22*'SOCKEYE%'!P22*'SOCKEYE%'!V22</f>
        <v>1</v>
      </c>
      <c r="R22" s="200" t="str">
        <f t="shared" si="2"/>
        <v/>
      </c>
      <c r="S22" s="195">
        <f t="shared" si="3"/>
        <v>0</v>
      </c>
      <c r="T22" s="196" t="str">
        <f t="shared" si="4"/>
        <v/>
      </c>
      <c r="U22" s="197">
        <f t="shared" si="5"/>
        <v>0</v>
      </c>
      <c r="V22" s="198" t="str">
        <f t="shared" si="6"/>
        <v/>
      </c>
      <c r="W22" s="199">
        <f t="shared" si="7"/>
        <v>0</v>
      </c>
      <c r="X22" s="178" t="str">
        <f t="shared" si="8"/>
        <v/>
      </c>
      <c r="Y22" s="156">
        <f t="shared" si="9"/>
        <v>0</v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VOL_AREA!J24</f>
        <v>5262168.3779041655</v>
      </c>
      <c r="D23" s="870">
        <v>3.6471210264866867E-7</v>
      </c>
      <c r="E23" s="870">
        <v>2</v>
      </c>
      <c r="F23" s="870">
        <v>2.2586900353572553E-8</v>
      </c>
      <c r="G23" s="415"/>
      <c r="H23" s="873">
        <v>1.2589254117941183E-100</v>
      </c>
      <c r="I23" s="873">
        <v>62</v>
      </c>
      <c r="J23" s="873">
        <v>0</v>
      </c>
      <c r="K23" s="485">
        <f t="shared" si="10"/>
        <v>3.4518333848845578E-94</v>
      </c>
      <c r="L23" s="486">
        <f t="shared" si="0"/>
        <v>1.8164128483733418E-87</v>
      </c>
      <c r="M23" s="207">
        <f t="shared" si="1"/>
        <v>6.3272071905787327E-177</v>
      </c>
      <c r="N23" s="741">
        <f>1-'SOCKEYE%'!J23</f>
        <v>0</v>
      </c>
      <c r="O23" s="741">
        <f>'SOCKEYE%'!J23*(1-'SOCKEYE%'!P23)</f>
        <v>0</v>
      </c>
      <c r="P23" s="741">
        <f>'SOCKEYE%'!J23*'SOCKEYE%'!P23*(1-'SOCKEYE%'!V23)</f>
        <v>0</v>
      </c>
      <c r="Q23" s="741">
        <f>'SOCKEYE%'!J23*'SOCKEYE%'!P23*'SOCKEYE%'!V23</f>
        <v>1</v>
      </c>
      <c r="R23" s="200">
        <f t="shared" si="2"/>
        <v>0</v>
      </c>
      <c r="S23" s="195">
        <f t="shared" si="3"/>
        <v>0</v>
      </c>
      <c r="T23" s="196">
        <f t="shared" si="4"/>
        <v>0</v>
      </c>
      <c r="U23" s="197">
        <f t="shared" si="5"/>
        <v>0</v>
      </c>
      <c r="V23" s="198">
        <f t="shared" si="6"/>
        <v>0</v>
      </c>
      <c r="W23" s="199">
        <f t="shared" si="7"/>
        <v>0</v>
      </c>
      <c r="X23" s="178">
        <f t="shared" si="8"/>
        <v>1.8164128483733418E-87</v>
      </c>
      <c r="Y23" s="156">
        <f t="shared" si="9"/>
        <v>6.3272071905787327E-177</v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VOL_AREA!J25</f>
        <v>5118763.7855775766</v>
      </c>
      <c r="D24" s="843">
        <v>2.1787966558037234E-5</v>
      </c>
      <c r="E24" s="843">
        <v>4</v>
      </c>
      <c r="F24" s="843">
        <v>2.2552523844260843E-5</v>
      </c>
      <c r="G24" s="415"/>
      <c r="H24" s="873">
        <v>1.258925411794118E-100</v>
      </c>
      <c r="I24" s="873">
        <v>60</v>
      </c>
      <c r="J24" s="873">
        <v>0</v>
      </c>
      <c r="K24" s="485">
        <f t="shared" si="10"/>
        <v>5.7780766664969954E-96</v>
      </c>
      <c r="L24" s="486">
        <f t="shared" si="0"/>
        <v>2.9576609590755626E-89</v>
      </c>
      <c r="M24" s="207">
        <f t="shared" si="1"/>
        <v>2.3431154484741976E-178</v>
      </c>
      <c r="N24" s="741">
        <f>1-'SOCKEYE%'!J24</f>
        <v>0</v>
      </c>
      <c r="O24" s="741">
        <f>'SOCKEYE%'!J24*(1-'SOCKEYE%'!P24)</f>
        <v>0</v>
      </c>
      <c r="P24" s="741">
        <f>'SOCKEYE%'!J24*'SOCKEYE%'!P24*(1-'SOCKEYE%'!V24)</f>
        <v>0</v>
      </c>
      <c r="Q24" s="741">
        <f>'SOCKEYE%'!J24*'SOCKEYE%'!P24*'SOCKEYE%'!V24</f>
        <v>1</v>
      </c>
      <c r="R24" s="200">
        <f t="shared" si="2"/>
        <v>0</v>
      </c>
      <c r="S24" s="195">
        <f t="shared" si="3"/>
        <v>0</v>
      </c>
      <c r="T24" s="196">
        <f t="shared" si="4"/>
        <v>0</v>
      </c>
      <c r="U24" s="197">
        <f t="shared" si="5"/>
        <v>0</v>
      </c>
      <c r="V24" s="198">
        <f t="shared" si="6"/>
        <v>0</v>
      </c>
      <c r="W24" s="199">
        <f t="shared" si="7"/>
        <v>0</v>
      </c>
      <c r="X24" s="178">
        <f t="shared" si="8"/>
        <v>2.9576609590755626E-89</v>
      </c>
      <c r="Y24" s="156">
        <f t="shared" si="9"/>
        <v>2.3431154484741976E-178</v>
      </c>
      <c r="Z24" s="111"/>
      <c r="AA24" s="112"/>
      <c r="AB24" s="111"/>
      <c r="AC24" s="111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VOL_AREA!J26</f>
        <v>4975359.1932509877</v>
      </c>
      <c r="D25" s="871">
        <v>9.5928244321947494E-7</v>
      </c>
      <c r="E25" s="871">
        <v>5</v>
      </c>
      <c r="F25" s="871">
        <v>1.6650585693609923E-7</v>
      </c>
      <c r="G25" s="415"/>
      <c r="H25" s="873">
        <v>5.3888226185828931E-10</v>
      </c>
      <c r="I25" s="873">
        <v>59</v>
      </c>
      <c r="J25" s="873">
        <v>1.6842857344439344E-17</v>
      </c>
      <c r="K25" s="485">
        <f t="shared" si="10"/>
        <v>5.6175557643870899E-4</v>
      </c>
      <c r="L25" s="486">
        <f t="shared" si="0"/>
        <v>2794.9357715943388</v>
      </c>
      <c r="M25" s="207">
        <f t="shared" si="1"/>
        <v>453123695.61772937</v>
      </c>
      <c r="N25" s="741">
        <f>1-'SOCKEYE%'!J25</f>
        <v>0</v>
      </c>
      <c r="O25" s="741">
        <f>'SOCKEYE%'!J25*(1-'SOCKEYE%'!P25)</f>
        <v>0</v>
      </c>
      <c r="P25" s="741">
        <f>'SOCKEYE%'!J25*'SOCKEYE%'!P25*(1-'SOCKEYE%'!V25)</f>
        <v>0</v>
      </c>
      <c r="Q25" s="741">
        <f>'SOCKEYE%'!J25*'SOCKEYE%'!P25*'SOCKEYE%'!V25</f>
        <v>1</v>
      </c>
      <c r="R25" s="200">
        <f t="shared" si="2"/>
        <v>0</v>
      </c>
      <c r="S25" s="195">
        <f t="shared" si="3"/>
        <v>0</v>
      </c>
      <c r="T25" s="196">
        <f t="shared" si="4"/>
        <v>0</v>
      </c>
      <c r="U25" s="197">
        <f t="shared" si="5"/>
        <v>0</v>
      </c>
      <c r="V25" s="198">
        <f t="shared" si="6"/>
        <v>0</v>
      </c>
      <c r="W25" s="199">
        <f t="shared" si="7"/>
        <v>0</v>
      </c>
      <c r="X25" s="178">
        <f t="shared" si="8"/>
        <v>2794.9357715943388</v>
      </c>
      <c r="Y25" s="156">
        <f t="shared" si="9"/>
        <v>453123695.61772937</v>
      </c>
      <c r="Z25" s="111"/>
      <c r="AA25" s="112"/>
      <c r="AB25" s="111"/>
      <c r="AC25" s="111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VOL_AREA!J27</f>
        <v>4831954.6009243988</v>
      </c>
      <c r="D26" s="871"/>
      <c r="E26" s="871"/>
      <c r="F26" s="871"/>
      <c r="G26" s="415"/>
      <c r="H26" s="873">
        <v>1.258925411794118E-100</v>
      </c>
      <c r="I26" s="873">
        <v>58</v>
      </c>
      <c r="J26" s="873">
        <v>0</v>
      </c>
      <c r="K26" s="485" t="str">
        <f t="shared" si="10"/>
        <v>no sigma</v>
      </c>
      <c r="L26" s="486" t="str">
        <f t="shared" si="0"/>
        <v/>
      </c>
      <c r="M26" s="207">
        <f t="shared" si="1"/>
        <v>0</v>
      </c>
      <c r="N26" s="741">
        <f>1-'SOCKEYE%'!J26</f>
        <v>0</v>
      </c>
      <c r="O26" s="741">
        <f>'SOCKEYE%'!J26*(1-'SOCKEYE%'!P26)</f>
        <v>0</v>
      </c>
      <c r="P26" s="741">
        <f>'SOCKEYE%'!J26*'SOCKEYE%'!P26*(1-'SOCKEYE%'!V26)</f>
        <v>0</v>
      </c>
      <c r="Q26" s="741">
        <f>'SOCKEYE%'!J26*'SOCKEYE%'!P26*'SOCKEYE%'!V26</f>
        <v>1</v>
      </c>
      <c r="R26" s="200" t="str">
        <f t="shared" si="2"/>
        <v/>
      </c>
      <c r="S26" s="195">
        <f t="shared" si="3"/>
        <v>0</v>
      </c>
      <c r="T26" s="196" t="str">
        <f t="shared" si="4"/>
        <v/>
      </c>
      <c r="U26" s="197">
        <f t="shared" si="5"/>
        <v>0</v>
      </c>
      <c r="V26" s="198" t="str">
        <f t="shared" si="6"/>
        <v/>
      </c>
      <c r="W26" s="199">
        <f t="shared" si="7"/>
        <v>0</v>
      </c>
      <c r="X26" s="178" t="str">
        <f t="shared" si="8"/>
        <v/>
      </c>
      <c r="Y26" s="156">
        <f t="shared" si="9"/>
        <v>0</v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VOL_AREA!J28</f>
        <v>4688550.0085978098</v>
      </c>
      <c r="D27" s="841"/>
      <c r="E27" s="842"/>
      <c r="F27" s="842"/>
      <c r="G27" s="415"/>
      <c r="H27" s="873">
        <v>1.258925411794118E-100</v>
      </c>
      <c r="I27" s="873">
        <v>57</v>
      </c>
      <c r="J27" s="873">
        <v>0</v>
      </c>
      <c r="K27" s="485" t="str">
        <f t="shared" si="10"/>
        <v>no sigma</v>
      </c>
      <c r="L27" s="486" t="str">
        <f t="shared" si="0"/>
        <v/>
      </c>
      <c r="M27" s="207">
        <f t="shared" si="1"/>
        <v>0</v>
      </c>
      <c r="N27" s="741">
        <f>1-'SOCKEYE%'!J27</f>
        <v>0</v>
      </c>
      <c r="O27" s="741">
        <f>'SOCKEYE%'!J27*(1-'SOCKEYE%'!P27)</f>
        <v>0</v>
      </c>
      <c r="P27" s="741">
        <f>'SOCKEYE%'!J27*'SOCKEYE%'!P27*(1-'SOCKEYE%'!V27)</f>
        <v>0</v>
      </c>
      <c r="Q27" s="741">
        <f>'SOCKEYE%'!J27*'SOCKEYE%'!P27*'SOCKEYE%'!V27</f>
        <v>1</v>
      </c>
      <c r="R27" s="200" t="str">
        <f t="shared" si="2"/>
        <v/>
      </c>
      <c r="S27" s="195">
        <f t="shared" si="3"/>
        <v>0</v>
      </c>
      <c r="T27" s="196" t="str">
        <f t="shared" si="4"/>
        <v/>
      </c>
      <c r="U27" s="197">
        <f t="shared" si="5"/>
        <v>0</v>
      </c>
      <c r="V27" s="198" t="str">
        <f t="shared" si="6"/>
        <v/>
      </c>
      <c r="W27" s="199">
        <f t="shared" si="7"/>
        <v>0</v>
      </c>
      <c r="X27" s="178" t="str">
        <f t="shared" si="8"/>
        <v/>
      </c>
      <c r="Y27" s="156">
        <f t="shared" si="9"/>
        <v>0</v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VOL_AREA!J29</f>
        <v>4624137.5286940187</v>
      </c>
      <c r="D28" s="872">
        <v>4.293260097201819E-7</v>
      </c>
      <c r="E28" s="872">
        <v>1</v>
      </c>
      <c r="F28" s="872"/>
      <c r="G28" s="415"/>
      <c r="H28" s="873">
        <v>4.0466297774468137E-10</v>
      </c>
      <c r="I28" s="873">
        <v>56</v>
      </c>
      <c r="J28" s="873">
        <v>9.0063669056455851E-18</v>
      </c>
      <c r="K28" s="485">
        <f t="shared" si="10"/>
        <v>9.4255406982778674E-4</v>
      </c>
      <c r="L28" s="206">
        <f t="shared" si="0"/>
        <v>4358.4996471139511</v>
      </c>
      <c r="M28" s="207">
        <f t="shared" si="1"/>
        <v>1044808554.5640838</v>
      </c>
      <c r="N28" s="741">
        <f>1-'SOCKEYE%'!J28</f>
        <v>0</v>
      </c>
      <c r="O28" s="741">
        <f>'SOCKEYE%'!J28*(1-'SOCKEYE%'!P28)</f>
        <v>0</v>
      </c>
      <c r="P28" s="741">
        <f>'SOCKEYE%'!J28*'SOCKEYE%'!P28*(1-'SOCKEYE%'!V28)</f>
        <v>0</v>
      </c>
      <c r="Q28" s="741">
        <f>'SOCKEYE%'!J28*'SOCKEYE%'!P28*'SOCKEYE%'!V28</f>
        <v>1</v>
      </c>
      <c r="R28" s="200">
        <f t="shared" si="2"/>
        <v>0</v>
      </c>
      <c r="S28" s="195">
        <f t="shared" si="3"/>
        <v>0</v>
      </c>
      <c r="T28" s="196">
        <f t="shared" si="4"/>
        <v>0</v>
      </c>
      <c r="U28" s="197">
        <f t="shared" si="5"/>
        <v>0</v>
      </c>
      <c r="V28" s="198">
        <f t="shared" si="6"/>
        <v>0</v>
      </c>
      <c r="W28" s="199">
        <f t="shared" si="7"/>
        <v>0</v>
      </c>
      <c r="X28" s="178">
        <f t="shared" si="8"/>
        <v>4358.4996471139511</v>
      </c>
      <c r="Y28" s="156">
        <f t="shared" si="9"/>
        <v>1044808554.5640838</v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VOL_AREA!J30</f>
        <v>4261310.4018596578</v>
      </c>
      <c r="D29" s="843">
        <v>9.6690405514310368E-6</v>
      </c>
      <c r="E29" s="843">
        <v>13</v>
      </c>
      <c r="F29" s="843">
        <v>7.1606144143567064E-6</v>
      </c>
      <c r="G29" s="415"/>
      <c r="H29" s="777">
        <v>1.258925411794118E-100</v>
      </c>
      <c r="I29" s="701">
        <v>54</v>
      </c>
      <c r="J29" s="707">
        <v>0</v>
      </c>
      <c r="K29" s="485">
        <f t="shared" si="10"/>
        <v>1.3020168910221342E-95</v>
      </c>
      <c r="L29" s="486">
        <f t="shared" si="0"/>
        <v>5.5482981211095933E-89</v>
      </c>
      <c r="M29" s="207">
        <f t="shared" si="1"/>
        <v>1.2987035817841019E-178</v>
      </c>
      <c r="N29" s="741">
        <f>1-'SOCKEYE%'!J29</f>
        <v>0</v>
      </c>
      <c r="O29" s="741">
        <f>'SOCKEYE%'!J29*(1-'SOCKEYE%'!P29)</f>
        <v>0</v>
      </c>
      <c r="P29" s="741">
        <f>'SOCKEYE%'!J29*'SOCKEYE%'!P29*(1-'SOCKEYE%'!V29)</f>
        <v>0</v>
      </c>
      <c r="Q29" s="741">
        <f>'SOCKEYE%'!J29*'SOCKEYE%'!P29*'SOCKEYE%'!V29</f>
        <v>1</v>
      </c>
      <c r="R29" s="200">
        <f t="shared" si="2"/>
        <v>0</v>
      </c>
      <c r="S29" s="195">
        <f t="shared" si="3"/>
        <v>0</v>
      </c>
      <c r="T29" s="196">
        <f t="shared" si="4"/>
        <v>0</v>
      </c>
      <c r="U29" s="197">
        <f t="shared" si="5"/>
        <v>0</v>
      </c>
      <c r="V29" s="198">
        <f t="shared" si="6"/>
        <v>0</v>
      </c>
      <c r="W29" s="199">
        <f t="shared" si="7"/>
        <v>0</v>
      </c>
      <c r="X29" s="178">
        <f t="shared" si="8"/>
        <v>5.5482981211095933E-89</v>
      </c>
      <c r="Y29" s="156">
        <f t="shared" si="9"/>
        <v>1.2987035817841019E-178</v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VOL_AREA!J31</f>
        <v>3898483.275025297</v>
      </c>
      <c r="D30" s="841"/>
      <c r="E30" s="842"/>
      <c r="F30" s="842"/>
      <c r="G30" s="415"/>
      <c r="H30" s="777">
        <v>1.2589254117941178E-100</v>
      </c>
      <c r="I30" s="701">
        <v>53</v>
      </c>
      <c r="J30" s="707">
        <v>0</v>
      </c>
      <c r="K30" s="485" t="str">
        <f t="shared" si="10"/>
        <v>no sigma</v>
      </c>
      <c r="L30" s="486" t="str">
        <f t="shared" si="0"/>
        <v/>
      </c>
      <c r="M30" s="207">
        <f t="shared" si="1"/>
        <v>0</v>
      </c>
      <c r="N30" s="741">
        <f>1-'SOCKEYE%'!J30</f>
        <v>0</v>
      </c>
      <c r="O30" s="741">
        <f>'SOCKEYE%'!J30*(1-'SOCKEYE%'!P30)</f>
        <v>0</v>
      </c>
      <c r="P30" s="741">
        <f>'SOCKEYE%'!J30*'SOCKEYE%'!P30*(1-'SOCKEYE%'!V30)</f>
        <v>0</v>
      </c>
      <c r="Q30" s="741">
        <f>'SOCKEYE%'!J30*'SOCKEYE%'!P30*'SOCKEYE%'!V30</f>
        <v>1</v>
      </c>
      <c r="R30" s="200" t="str">
        <f t="shared" si="2"/>
        <v/>
      </c>
      <c r="S30" s="195">
        <f t="shared" si="3"/>
        <v>0</v>
      </c>
      <c r="T30" s="196" t="str">
        <f t="shared" si="4"/>
        <v/>
      </c>
      <c r="U30" s="197">
        <f t="shared" si="5"/>
        <v>0</v>
      </c>
      <c r="V30" s="198" t="str">
        <f t="shared" si="6"/>
        <v/>
      </c>
      <c r="W30" s="199">
        <f t="shared" si="7"/>
        <v>0</v>
      </c>
      <c r="X30" s="178" t="str">
        <f t="shared" si="8"/>
        <v/>
      </c>
      <c r="Y30" s="156">
        <f t="shared" si="9"/>
        <v>0</v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VOL_AREA!J32</f>
        <v>3535656.1481909356</v>
      </c>
      <c r="D31" s="841"/>
      <c r="E31" s="842"/>
      <c r="F31" s="842"/>
      <c r="G31" s="415"/>
      <c r="H31" s="777">
        <v>1.2589254117941178E-100</v>
      </c>
      <c r="I31" s="701">
        <v>51</v>
      </c>
      <c r="J31" s="707">
        <v>0</v>
      </c>
      <c r="K31" s="485" t="str">
        <f t="shared" si="10"/>
        <v>no sigma</v>
      </c>
      <c r="L31" s="486" t="str">
        <f t="shared" si="0"/>
        <v/>
      </c>
      <c r="M31" s="207">
        <f t="shared" si="1"/>
        <v>0</v>
      </c>
      <c r="N31" s="741">
        <f>1-'SOCKEYE%'!J31</f>
        <v>0</v>
      </c>
      <c r="O31" s="741">
        <f>'SOCKEYE%'!J31*(1-'SOCKEYE%'!P31)</f>
        <v>0</v>
      </c>
      <c r="P31" s="741">
        <f>'SOCKEYE%'!J31*'SOCKEYE%'!P31*(1-'SOCKEYE%'!V31)</f>
        <v>0</v>
      </c>
      <c r="Q31" s="741">
        <f>'SOCKEYE%'!J31*'SOCKEYE%'!P31*'SOCKEYE%'!V31</f>
        <v>1</v>
      </c>
      <c r="R31" s="200" t="str">
        <f t="shared" si="2"/>
        <v/>
      </c>
      <c r="S31" s="195">
        <f t="shared" si="3"/>
        <v>0</v>
      </c>
      <c r="T31" s="196" t="str">
        <f t="shared" si="4"/>
        <v/>
      </c>
      <c r="U31" s="197">
        <f t="shared" si="5"/>
        <v>0</v>
      </c>
      <c r="V31" s="198" t="str">
        <f t="shared" si="6"/>
        <v/>
      </c>
      <c r="W31" s="199">
        <f t="shared" si="7"/>
        <v>0</v>
      </c>
      <c r="X31" s="178" t="str">
        <f t="shared" si="8"/>
        <v/>
      </c>
      <c r="Y31" s="156">
        <f t="shared" si="9"/>
        <v>0</v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1"/>
        <v>27</v>
      </c>
      <c r="C32" s="696">
        <f>VOL_AREA!J33</f>
        <v>3172829.0213565752</v>
      </c>
      <c r="D32" s="841"/>
      <c r="E32" s="842"/>
      <c r="F32" s="842"/>
      <c r="G32" s="415"/>
      <c r="H32" s="777"/>
      <c r="I32" s="701"/>
      <c r="J32" s="707"/>
      <c r="K32" s="485" t="str">
        <f t="shared" si="10"/>
        <v>no sigma</v>
      </c>
      <c r="L32" s="486" t="str">
        <f t="shared" si="0"/>
        <v/>
      </c>
      <c r="M32" s="207">
        <f t="shared" si="1"/>
        <v>0</v>
      </c>
      <c r="N32" s="741">
        <f>1-'SOCKEYE%'!J32</f>
        <v>0</v>
      </c>
      <c r="O32" s="741">
        <f>'SOCKEYE%'!J32*(1-'SOCKEYE%'!P32)</f>
        <v>0</v>
      </c>
      <c r="P32" s="741">
        <f>'SOCKEYE%'!J32*'SOCKEYE%'!P32*(1-'SOCKEYE%'!V32)</f>
        <v>0</v>
      </c>
      <c r="Q32" s="741">
        <f>'SOCKEYE%'!J32*'SOCKEYE%'!P32*'SOCKEYE%'!V32</f>
        <v>1</v>
      </c>
      <c r="R32" s="200" t="str">
        <f t="shared" si="2"/>
        <v/>
      </c>
      <c r="S32" s="195">
        <f t="shared" si="3"/>
        <v>0</v>
      </c>
      <c r="T32" s="196" t="str">
        <f t="shared" si="4"/>
        <v/>
      </c>
      <c r="U32" s="197">
        <f t="shared" si="5"/>
        <v>0</v>
      </c>
      <c r="V32" s="198" t="str">
        <f t="shared" si="6"/>
        <v/>
      </c>
      <c r="W32" s="199">
        <f t="shared" si="7"/>
        <v>0</v>
      </c>
      <c r="X32" s="178" t="str">
        <f t="shared" si="8"/>
        <v/>
      </c>
      <c r="Y32" s="156">
        <f t="shared" si="9"/>
        <v>0</v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1"/>
        <v>28</v>
      </c>
      <c r="C33" s="696">
        <f>VOL_AREA!J34</f>
        <v>2810001.8945222143</v>
      </c>
      <c r="D33" s="841"/>
      <c r="E33" s="842"/>
      <c r="F33" s="842"/>
      <c r="G33" s="415"/>
      <c r="H33" s="777"/>
      <c r="I33" s="701"/>
      <c r="J33" s="707"/>
      <c r="K33" s="485" t="str">
        <f t="shared" si="10"/>
        <v>no sigma</v>
      </c>
      <c r="L33" s="486" t="str">
        <f t="shared" si="0"/>
        <v/>
      </c>
      <c r="M33" s="207">
        <f t="shared" si="1"/>
        <v>0</v>
      </c>
      <c r="N33" s="741">
        <f>1-'SOCKEYE%'!J33</f>
        <v>0</v>
      </c>
      <c r="O33" s="741">
        <f>'SOCKEYE%'!J33*(1-'SOCKEYE%'!P33)</f>
        <v>0</v>
      </c>
      <c r="P33" s="741">
        <f>'SOCKEYE%'!J33*'SOCKEYE%'!P33*(1-'SOCKEYE%'!V33)</f>
        <v>0</v>
      </c>
      <c r="Q33" s="741">
        <f>'SOCKEYE%'!J33*'SOCKEYE%'!P33*'SOCKEYE%'!V33</f>
        <v>1</v>
      </c>
      <c r="R33" s="200" t="str">
        <f t="shared" si="2"/>
        <v/>
      </c>
      <c r="S33" s="195">
        <f t="shared" si="3"/>
        <v>0</v>
      </c>
      <c r="T33" s="196" t="str">
        <f t="shared" si="4"/>
        <v/>
      </c>
      <c r="U33" s="197">
        <f t="shared" si="5"/>
        <v>0</v>
      </c>
      <c r="V33" s="198" t="str">
        <f t="shared" si="6"/>
        <v/>
      </c>
      <c r="W33" s="199">
        <f t="shared" si="7"/>
        <v>0</v>
      </c>
      <c r="X33" s="178" t="str">
        <f t="shared" si="8"/>
        <v/>
      </c>
      <c r="Y33" s="156">
        <f t="shared" si="9"/>
        <v>0</v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1"/>
        <v>29</v>
      </c>
      <c r="C34" s="696">
        <f>VOL_AREA!J35</f>
        <v>2447174.7676878534</v>
      </c>
      <c r="D34" s="843"/>
      <c r="E34" s="843"/>
      <c r="F34" s="843"/>
      <c r="G34" s="415"/>
      <c r="H34" s="777"/>
      <c r="I34" s="701"/>
      <c r="J34" s="707"/>
      <c r="K34" s="485" t="str">
        <f t="shared" si="10"/>
        <v>no sigma</v>
      </c>
      <c r="L34" s="206" t="str">
        <f t="shared" si="0"/>
        <v/>
      </c>
      <c r="M34" s="207">
        <f t="shared" si="1"/>
        <v>0</v>
      </c>
      <c r="N34" s="741">
        <f>1-'SOCKEYE%'!J34</f>
        <v>0</v>
      </c>
      <c r="O34" s="741">
        <f>'SOCKEYE%'!J34*(1-'SOCKEYE%'!P34)</f>
        <v>0</v>
      </c>
      <c r="P34" s="741">
        <f>'SOCKEYE%'!J34*'SOCKEYE%'!P34*(1-'SOCKEYE%'!V34)</f>
        <v>0</v>
      </c>
      <c r="Q34" s="741">
        <f>'SOCKEYE%'!J34*'SOCKEYE%'!P34*'SOCKEYE%'!V34</f>
        <v>1</v>
      </c>
      <c r="R34" s="200" t="str">
        <f t="shared" si="2"/>
        <v/>
      </c>
      <c r="S34" s="195">
        <f t="shared" si="3"/>
        <v>0</v>
      </c>
      <c r="T34" s="196" t="str">
        <f t="shared" si="4"/>
        <v/>
      </c>
      <c r="U34" s="197">
        <f t="shared" si="5"/>
        <v>0</v>
      </c>
      <c r="V34" s="198" t="str">
        <f t="shared" si="6"/>
        <v/>
      </c>
      <c r="W34" s="199">
        <f t="shared" si="7"/>
        <v>0</v>
      </c>
      <c r="X34" s="178" t="str">
        <f t="shared" si="8"/>
        <v/>
      </c>
      <c r="Y34" s="156">
        <f t="shared" si="9"/>
        <v>0</v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1"/>
        <v>30</v>
      </c>
      <c r="C35" s="696">
        <f>VOL_AREA!J36</f>
        <v>2084347.6408534928</v>
      </c>
      <c r="D35" s="843"/>
      <c r="E35" s="843"/>
      <c r="F35" s="843"/>
      <c r="G35" s="415"/>
      <c r="H35" s="777"/>
      <c r="I35" s="701"/>
      <c r="J35" s="707"/>
      <c r="K35" s="485" t="str">
        <f t="shared" si="10"/>
        <v>no sigma</v>
      </c>
      <c r="L35" s="206" t="str">
        <f t="shared" si="0"/>
        <v/>
      </c>
      <c r="M35" s="207">
        <f t="shared" si="1"/>
        <v>0</v>
      </c>
      <c r="N35" s="741">
        <f>1-'SOCKEYE%'!J35</f>
        <v>0</v>
      </c>
      <c r="O35" s="741">
        <f>'SOCKEYE%'!J35*(1-'SOCKEYE%'!P35)</f>
        <v>0</v>
      </c>
      <c r="P35" s="741">
        <f>'SOCKEYE%'!J35*'SOCKEYE%'!P35*(1-'SOCKEYE%'!V35)</f>
        <v>0</v>
      </c>
      <c r="Q35" s="741">
        <f>'SOCKEYE%'!J35*'SOCKEYE%'!P35*'SOCKEYE%'!V35</f>
        <v>1</v>
      </c>
      <c r="R35" s="200" t="str">
        <f t="shared" si="2"/>
        <v/>
      </c>
      <c r="S35" s="195">
        <f t="shared" si="3"/>
        <v>0</v>
      </c>
      <c r="T35" s="196" t="str">
        <f t="shared" si="4"/>
        <v/>
      </c>
      <c r="U35" s="197">
        <f t="shared" si="5"/>
        <v>0</v>
      </c>
      <c r="V35" s="198" t="str">
        <f t="shared" si="6"/>
        <v/>
      </c>
      <c r="W35" s="199">
        <f t="shared" si="7"/>
        <v>0</v>
      </c>
      <c r="X35" s="178" t="str">
        <f t="shared" si="8"/>
        <v/>
      </c>
      <c r="Y35" s="156">
        <f t="shared" si="9"/>
        <v>0</v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1"/>
        <v>31</v>
      </c>
      <c r="C36" s="696">
        <f>VOL_AREA!J37</f>
        <v>1724351.7671011176</v>
      </c>
      <c r="D36" s="718"/>
      <c r="E36" s="701"/>
      <c r="F36" s="701"/>
      <c r="G36" s="415"/>
      <c r="H36" s="777"/>
      <c r="I36" s="701"/>
      <c r="J36" s="707"/>
      <c r="K36" s="418"/>
      <c r="L36" s="206">
        <f t="shared" si="0"/>
        <v>0</v>
      </c>
      <c r="M36" s="207">
        <f t="shared" si="1"/>
        <v>0</v>
      </c>
      <c r="N36" s="741">
        <f>1-'SOCKEYE%'!J36</f>
        <v>0</v>
      </c>
      <c r="O36" s="741">
        <f>'SOCKEYE%'!J36*(1-'SOCKEYE%'!P36)</f>
        <v>0</v>
      </c>
      <c r="P36" s="741">
        <f>'SOCKEYE%'!J36*'SOCKEYE%'!P36*(1-'SOCKEYE%'!V36)</f>
        <v>0</v>
      </c>
      <c r="Q36" s="741">
        <f>'SOCKEYE%'!J36*'SOCKEYE%'!P36*'SOCKEYE%'!V36</f>
        <v>1</v>
      </c>
      <c r="R36" s="200">
        <f t="shared" si="2"/>
        <v>0</v>
      </c>
      <c r="S36" s="195">
        <f t="shared" si="3"/>
        <v>0</v>
      </c>
      <c r="T36" s="196">
        <f t="shared" si="4"/>
        <v>0</v>
      </c>
      <c r="U36" s="197">
        <f t="shared" si="5"/>
        <v>0</v>
      </c>
      <c r="V36" s="198">
        <f t="shared" si="6"/>
        <v>0</v>
      </c>
      <c r="W36" s="199">
        <f t="shared" si="7"/>
        <v>0</v>
      </c>
      <c r="X36" s="178">
        <f t="shared" si="8"/>
        <v>0</v>
      </c>
      <c r="Y36" s="156">
        <f t="shared" si="9"/>
        <v>0</v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1"/>
        <v>32</v>
      </c>
      <c r="C37" s="696">
        <f>VOL_AREA!J38</f>
        <v>1503087.2943660344</v>
      </c>
      <c r="D37" s="718"/>
      <c r="E37" s="701"/>
      <c r="F37" s="701"/>
      <c r="G37" s="415"/>
      <c r="H37" s="777"/>
      <c r="I37" s="701"/>
      <c r="J37" s="707"/>
      <c r="K37" s="418"/>
      <c r="L37" s="206">
        <f t="shared" si="0"/>
        <v>0</v>
      </c>
      <c r="M37" s="207">
        <f t="shared" si="1"/>
        <v>0</v>
      </c>
      <c r="N37" s="741">
        <f>1-'SOCKEYE%'!J37</f>
        <v>0</v>
      </c>
      <c r="O37" s="741">
        <f>'SOCKEYE%'!J37*(1-'SOCKEYE%'!P37)</f>
        <v>0</v>
      </c>
      <c r="P37" s="741">
        <f>'SOCKEYE%'!J37*'SOCKEYE%'!P37*(1-'SOCKEYE%'!V37)</f>
        <v>0</v>
      </c>
      <c r="Q37" s="741">
        <f>'SOCKEYE%'!J37*'SOCKEYE%'!P37*'SOCKEYE%'!V37</f>
        <v>1</v>
      </c>
      <c r="R37" s="200">
        <f t="shared" si="2"/>
        <v>0</v>
      </c>
      <c r="S37" s="195">
        <f t="shared" si="3"/>
        <v>0</v>
      </c>
      <c r="T37" s="196">
        <f t="shared" si="4"/>
        <v>0</v>
      </c>
      <c r="U37" s="197">
        <f t="shared" si="5"/>
        <v>0</v>
      </c>
      <c r="V37" s="198">
        <f t="shared" si="6"/>
        <v>0</v>
      </c>
      <c r="W37" s="199">
        <f t="shared" si="7"/>
        <v>0</v>
      </c>
      <c r="X37" s="178">
        <f t="shared" si="8"/>
        <v>0</v>
      </c>
      <c r="Y37" s="156">
        <f t="shared" si="9"/>
        <v>0</v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1"/>
        <v>33</v>
      </c>
      <c r="C38" s="696">
        <f>VOL_AREA!J39</f>
        <v>1281822.8216309512</v>
      </c>
      <c r="D38" s="718"/>
      <c r="E38" s="701"/>
      <c r="F38" s="701"/>
      <c r="G38" s="415"/>
      <c r="H38" s="777"/>
      <c r="I38" s="701"/>
      <c r="J38" s="707"/>
      <c r="K38" s="418"/>
      <c r="L38" s="206">
        <f t="shared" si="0"/>
        <v>0</v>
      </c>
      <c r="M38" s="207">
        <f t="shared" si="1"/>
        <v>0</v>
      </c>
      <c r="N38" s="741">
        <f>1-'SOCKEYE%'!J38</f>
        <v>0</v>
      </c>
      <c r="O38" s="741">
        <f>'SOCKEYE%'!J38*(1-'SOCKEYE%'!P38)</f>
        <v>0</v>
      </c>
      <c r="P38" s="741">
        <f>'SOCKEYE%'!J38*'SOCKEYE%'!P38*(1-'SOCKEYE%'!V38)</f>
        <v>0</v>
      </c>
      <c r="Q38" s="741">
        <f>'SOCKEYE%'!J38*'SOCKEYE%'!P38*'SOCKEYE%'!V38</f>
        <v>1</v>
      </c>
      <c r="R38" s="200">
        <f t="shared" si="2"/>
        <v>0</v>
      </c>
      <c r="S38" s="195">
        <f t="shared" si="3"/>
        <v>0</v>
      </c>
      <c r="T38" s="196">
        <f t="shared" si="4"/>
        <v>0</v>
      </c>
      <c r="U38" s="197">
        <f t="shared" si="5"/>
        <v>0</v>
      </c>
      <c r="V38" s="198">
        <f t="shared" si="6"/>
        <v>0</v>
      </c>
      <c r="W38" s="199">
        <f t="shared" si="7"/>
        <v>0</v>
      </c>
      <c r="X38" s="178">
        <f t="shared" si="8"/>
        <v>0</v>
      </c>
      <c r="Y38" s="156">
        <f t="shared" si="9"/>
        <v>0</v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1"/>
        <v>34</v>
      </c>
      <c r="C39" s="696">
        <f>VOL_AREA!J40</f>
        <v>1060558.3488958678</v>
      </c>
      <c r="D39" s="718"/>
      <c r="E39" s="701"/>
      <c r="F39" s="701"/>
      <c r="G39" s="415"/>
      <c r="H39" s="777"/>
      <c r="I39" s="701"/>
      <c r="J39" s="707"/>
      <c r="K39" s="418"/>
      <c r="L39" s="206">
        <f t="shared" si="0"/>
        <v>0</v>
      </c>
      <c r="M39" s="207">
        <f t="shared" si="1"/>
        <v>0</v>
      </c>
      <c r="N39" s="741">
        <f>1-'SOCKEYE%'!J39</f>
        <v>0</v>
      </c>
      <c r="O39" s="741">
        <f>'SOCKEYE%'!J39*(1-'SOCKEYE%'!P39)</f>
        <v>0</v>
      </c>
      <c r="P39" s="741">
        <f>'SOCKEYE%'!J39*'SOCKEYE%'!P39*(1-'SOCKEYE%'!V39)</f>
        <v>0</v>
      </c>
      <c r="Q39" s="741">
        <f>'SOCKEYE%'!J39*'SOCKEYE%'!P39*'SOCKEYE%'!V39</f>
        <v>1</v>
      </c>
      <c r="R39" s="200">
        <f t="shared" si="2"/>
        <v>0</v>
      </c>
      <c r="S39" s="195">
        <f t="shared" si="3"/>
        <v>0</v>
      </c>
      <c r="T39" s="196">
        <f t="shared" si="4"/>
        <v>0</v>
      </c>
      <c r="U39" s="197">
        <f t="shared" si="5"/>
        <v>0</v>
      </c>
      <c r="V39" s="198">
        <f t="shared" si="6"/>
        <v>0</v>
      </c>
      <c r="W39" s="199">
        <f t="shared" si="7"/>
        <v>0</v>
      </c>
      <c r="X39" s="178">
        <f t="shared" si="8"/>
        <v>0</v>
      </c>
      <c r="Y39" s="156">
        <f t="shared" si="9"/>
        <v>0</v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1"/>
        <v>35</v>
      </c>
      <c r="C40" s="696">
        <f>VOL_AREA!J41</f>
        <v>839293.87616078474</v>
      </c>
      <c r="D40" s="718"/>
      <c r="E40" s="701"/>
      <c r="F40" s="701"/>
      <c r="G40" s="415"/>
      <c r="H40" s="777"/>
      <c r="I40" s="701"/>
      <c r="J40" s="707"/>
      <c r="K40" s="418"/>
      <c r="L40" s="206">
        <f t="shared" si="0"/>
        <v>0</v>
      </c>
      <c r="M40" s="207">
        <f t="shared" si="1"/>
        <v>0</v>
      </c>
      <c r="N40" s="741">
        <f>1-'SOCKEYE%'!J40</f>
        <v>0</v>
      </c>
      <c r="O40" s="741">
        <f>'SOCKEYE%'!J40*(1-'SOCKEYE%'!P40)</f>
        <v>0</v>
      </c>
      <c r="P40" s="741">
        <f>'SOCKEYE%'!J40*'SOCKEYE%'!P40*(1-'SOCKEYE%'!V40)</f>
        <v>0</v>
      </c>
      <c r="Q40" s="741">
        <f>'SOCKEYE%'!J40*'SOCKEYE%'!P40*'SOCKEYE%'!V40</f>
        <v>1</v>
      </c>
      <c r="R40" s="200">
        <f t="shared" si="2"/>
        <v>0</v>
      </c>
      <c r="S40" s="195">
        <f t="shared" si="3"/>
        <v>0</v>
      </c>
      <c r="T40" s="196">
        <f t="shared" si="4"/>
        <v>0</v>
      </c>
      <c r="U40" s="197">
        <f t="shared" si="5"/>
        <v>0</v>
      </c>
      <c r="V40" s="198">
        <f t="shared" si="6"/>
        <v>0</v>
      </c>
      <c r="W40" s="199">
        <f t="shared" si="7"/>
        <v>0</v>
      </c>
      <c r="X40" s="154">
        <f t="shared" si="8"/>
        <v>0</v>
      </c>
      <c r="Y40" s="156">
        <f t="shared" si="9"/>
        <v>0</v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1"/>
        <v>36</v>
      </c>
      <c r="C41" s="696">
        <f>VOL_AREA!J42</f>
        <v>618029.40342570143</v>
      </c>
      <c r="D41" s="718"/>
      <c r="E41" s="701"/>
      <c r="F41" s="701"/>
      <c r="G41" s="415"/>
      <c r="H41" s="777"/>
      <c r="I41" s="701"/>
      <c r="J41" s="707"/>
      <c r="K41" s="418"/>
      <c r="L41" s="206">
        <f t="shared" si="0"/>
        <v>0</v>
      </c>
      <c r="M41" s="207">
        <f t="shared" si="1"/>
        <v>0</v>
      </c>
      <c r="N41" s="741">
        <f>1-'SOCKEYE%'!J41</f>
        <v>0</v>
      </c>
      <c r="O41" s="741">
        <f>'SOCKEYE%'!J41*(1-'SOCKEYE%'!P41)</f>
        <v>0</v>
      </c>
      <c r="P41" s="741">
        <f>'SOCKEYE%'!J41*'SOCKEYE%'!P41*(1-'SOCKEYE%'!V41)</f>
        <v>0</v>
      </c>
      <c r="Q41" s="741">
        <f>'SOCKEYE%'!J41*'SOCKEYE%'!P41*'SOCKEYE%'!V41</f>
        <v>1</v>
      </c>
      <c r="R41" s="200">
        <f t="shared" si="2"/>
        <v>0</v>
      </c>
      <c r="S41" s="195">
        <f t="shared" si="3"/>
        <v>0</v>
      </c>
      <c r="T41" s="196">
        <f t="shared" si="4"/>
        <v>0</v>
      </c>
      <c r="U41" s="197">
        <f t="shared" si="5"/>
        <v>0</v>
      </c>
      <c r="V41" s="198">
        <f t="shared" si="6"/>
        <v>0</v>
      </c>
      <c r="W41" s="199">
        <f t="shared" si="7"/>
        <v>0</v>
      </c>
      <c r="X41" s="154">
        <f t="shared" si="8"/>
        <v>0</v>
      </c>
      <c r="Y41" s="156">
        <f t="shared" si="9"/>
        <v>0</v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5" thickBot="1">
      <c r="A42" s="724" t="s">
        <v>173</v>
      </c>
      <c r="B42" s="729">
        <f t="shared" si="11"/>
        <v>37</v>
      </c>
      <c r="C42" s="696">
        <f>VOL_AREA!J43</f>
        <v>396764.93069061812</v>
      </c>
      <c r="D42" s="718"/>
      <c r="E42" s="701"/>
      <c r="F42" s="701"/>
      <c r="G42" s="415"/>
      <c r="H42" s="777"/>
      <c r="I42" s="701"/>
      <c r="J42" s="707"/>
      <c r="K42" s="418"/>
      <c r="L42" s="206">
        <f t="shared" si="0"/>
        <v>0</v>
      </c>
      <c r="M42" s="207">
        <f t="shared" si="1"/>
        <v>0</v>
      </c>
      <c r="N42" s="741">
        <f>1-'SOCKEYE%'!J42</f>
        <v>0</v>
      </c>
      <c r="O42" s="741">
        <f>'SOCKEYE%'!J42*(1-'SOCKEYE%'!P42)</f>
        <v>0</v>
      </c>
      <c r="P42" s="741">
        <f>'SOCKEYE%'!J42*'SOCKEYE%'!P42*(1-'SOCKEYE%'!V42)</f>
        <v>0</v>
      </c>
      <c r="Q42" s="741">
        <f>'SOCKEYE%'!J42*'SOCKEYE%'!P42*'SOCKEYE%'!V42</f>
        <v>1</v>
      </c>
      <c r="R42" s="200">
        <f t="shared" si="2"/>
        <v>0</v>
      </c>
      <c r="S42" s="195">
        <f t="shared" si="3"/>
        <v>0</v>
      </c>
      <c r="T42" s="196">
        <f t="shared" si="4"/>
        <v>0</v>
      </c>
      <c r="U42" s="197">
        <f t="shared" si="5"/>
        <v>0</v>
      </c>
      <c r="V42" s="198">
        <f t="shared" si="6"/>
        <v>0</v>
      </c>
      <c r="W42" s="199">
        <f t="shared" si="7"/>
        <v>0</v>
      </c>
      <c r="X42" s="154">
        <f t="shared" si="8"/>
        <v>0</v>
      </c>
      <c r="Y42" s="156">
        <f t="shared" si="9"/>
        <v>0</v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5" thickBot="1">
      <c r="A43" s="724" t="s">
        <v>174</v>
      </c>
      <c r="B43" s="729">
        <f t="shared" si="11"/>
        <v>38</v>
      </c>
      <c r="C43" s="696">
        <f>VOL_AREA!J44</f>
        <v>175500.45795553486</v>
      </c>
      <c r="D43" s="718"/>
      <c r="E43" s="701"/>
      <c r="F43" s="701"/>
      <c r="G43" s="415"/>
      <c r="H43" s="777"/>
      <c r="I43" s="701"/>
      <c r="J43" s="707"/>
      <c r="K43" s="418"/>
      <c r="L43" s="206">
        <f t="shared" si="0"/>
        <v>0</v>
      </c>
      <c r="M43" s="207">
        <f t="shared" si="1"/>
        <v>0</v>
      </c>
      <c r="N43" s="741">
        <f>1-'SOCKEYE%'!J43</f>
        <v>0</v>
      </c>
      <c r="O43" s="741">
        <f>'SOCKEYE%'!J43*(1-'SOCKEYE%'!P43)</f>
        <v>0</v>
      </c>
      <c r="P43" s="741">
        <f>'SOCKEYE%'!J43*'SOCKEYE%'!P43*(1-'SOCKEYE%'!V43)</f>
        <v>0</v>
      </c>
      <c r="Q43" s="741">
        <f>'SOCKEYE%'!J43*'SOCKEYE%'!P43*'SOCKEYE%'!V43</f>
        <v>1</v>
      </c>
      <c r="R43" s="200">
        <f t="shared" si="2"/>
        <v>0</v>
      </c>
      <c r="S43" s="195">
        <f t="shared" si="3"/>
        <v>0</v>
      </c>
      <c r="T43" s="196">
        <f t="shared" si="4"/>
        <v>0</v>
      </c>
      <c r="U43" s="197">
        <f t="shared" si="5"/>
        <v>0</v>
      </c>
      <c r="V43" s="198">
        <f t="shared" si="6"/>
        <v>0</v>
      </c>
      <c r="W43" s="199">
        <f t="shared" si="7"/>
        <v>0</v>
      </c>
      <c r="X43" s="154">
        <f t="shared" si="8"/>
        <v>0</v>
      </c>
      <c r="Y43" s="156">
        <f t="shared" si="9"/>
        <v>0</v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5" thickBot="1">
      <c r="A44" s="724" t="s">
        <v>175</v>
      </c>
      <c r="B44" s="729">
        <f t="shared" si="11"/>
        <v>39</v>
      </c>
      <c r="C44" s="696">
        <f>VOL_AREA!J45</f>
        <v>28718.882479023836</v>
      </c>
      <c r="D44" s="718"/>
      <c r="E44" s="701"/>
      <c r="F44" s="701"/>
      <c r="G44" s="415"/>
      <c r="H44" s="777"/>
      <c r="I44" s="701"/>
      <c r="J44" s="707"/>
      <c r="K44" s="418"/>
      <c r="L44" s="206">
        <f t="shared" si="0"/>
        <v>0</v>
      </c>
      <c r="M44" s="207">
        <f t="shared" si="1"/>
        <v>0</v>
      </c>
      <c r="N44" s="741">
        <f>1-'SOCKEYE%'!J44</f>
        <v>0</v>
      </c>
      <c r="O44" s="741">
        <f>'SOCKEYE%'!J44*(1-'SOCKEYE%'!P44)</f>
        <v>0</v>
      </c>
      <c r="P44" s="741">
        <f>'SOCKEYE%'!J44*'SOCKEYE%'!P44*(1-'SOCKEYE%'!V44)</f>
        <v>0</v>
      </c>
      <c r="Q44" s="741">
        <f>'SOCKEYE%'!J44*'SOCKEYE%'!P44*'SOCKEYE%'!V44</f>
        <v>1</v>
      </c>
      <c r="R44" s="200">
        <f t="shared" si="2"/>
        <v>0</v>
      </c>
      <c r="S44" s="195">
        <f t="shared" si="3"/>
        <v>0</v>
      </c>
      <c r="T44" s="196">
        <f t="shared" si="4"/>
        <v>0</v>
      </c>
      <c r="U44" s="197">
        <f t="shared" si="5"/>
        <v>0</v>
      </c>
      <c r="V44" s="198">
        <f t="shared" si="6"/>
        <v>0</v>
      </c>
      <c r="W44" s="199">
        <f t="shared" si="7"/>
        <v>0</v>
      </c>
      <c r="X44" s="154">
        <f t="shared" si="8"/>
        <v>0</v>
      </c>
      <c r="Y44" s="156">
        <f t="shared" si="9"/>
        <v>0</v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5" thickBot="1">
      <c r="A45" s="724" t="s">
        <v>176</v>
      </c>
      <c r="B45" s="729">
        <f t="shared" si="11"/>
        <v>40</v>
      </c>
      <c r="C45" s="696">
        <f>VOL_AREA!J46</f>
        <v>1785.9667224778223</v>
      </c>
      <c r="D45" s="718"/>
      <c r="E45" s="701"/>
      <c r="F45" s="701"/>
      <c r="G45" s="415"/>
      <c r="H45" s="777"/>
      <c r="I45" s="701"/>
      <c r="J45" s="707"/>
      <c r="K45" s="485"/>
      <c r="L45" s="206"/>
      <c r="M45" s="207"/>
      <c r="N45" s="741">
        <f>1-'SOCKEYE%'!J45</f>
        <v>0</v>
      </c>
      <c r="O45" s="741">
        <f>'SOCKEYE%'!J45*(1-'SOCKEYE%'!P45)</f>
        <v>0</v>
      </c>
      <c r="P45" s="741">
        <f>'SOCKEYE%'!J45*'SOCKEYE%'!P45*(1-'SOCKEYE%'!V45)</f>
        <v>0</v>
      </c>
      <c r="Q45" s="741">
        <f>'SOCKEYE%'!J45*'SOCKEYE%'!P45*'SOCKEYE%'!V45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5" thickBot="1">
      <c r="A46" s="724" t="s">
        <v>177</v>
      </c>
      <c r="B46" s="729">
        <f t="shared" si="11"/>
        <v>41</v>
      </c>
      <c r="C46" s="696">
        <f>VOL_AREA!J47</f>
        <v>0</v>
      </c>
      <c r="D46" s="725"/>
      <c r="E46" s="705"/>
      <c r="F46" s="705"/>
      <c r="G46" s="423"/>
      <c r="H46" s="777"/>
      <c r="I46" s="705"/>
      <c r="J46" s="716"/>
      <c r="K46" s="490" t="str">
        <f t="shared" ref="K46" si="12">IF(D46=0,"no sigma",H46/D46)</f>
        <v>no sigma</v>
      </c>
      <c r="L46" s="487"/>
      <c r="M46" s="484">
        <f t="shared" ref="M46" si="13">IF(OR(OR(H46=0,E46=0),D46=0),0,+(L46^2)*((J46/H46^2)+((F46^2/E46)/D46^2)))</f>
        <v>0</v>
      </c>
      <c r="N46" s="741">
        <f>1-'SOCKEYE%'!J46</f>
        <v>0</v>
      </c>
      <c r="O46" s="741">
        <f>'SOCKEYE%'!J46*(1-'SOCKEYE%'!P46)</f>
        <v>0</v>
      </c>
      <c r="P46" s="741">
        <f>'SOCKEYE%'!J46*'SOCKEYE%'!P46*(1-'SOCKEYE%'!V46)</f>
        <v>0</v>
      </c>
      <c r="Q46" s="741">
        <f>'SOCKEYE%'!J46*'SOCKEYE%'!P46*'SOCKEYE%'!V46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5" thickBot="1">
      <c r="A47" s="208" t="s">
        <v>97</v>
      </c>
      <c r="B47" s="728"/>
      <c r="C47" s="209">
        <f>SUM(C6:C46)</f>
        <v>175651862.88973331</v>
      </c>
      <c r="D47" s="717"/>
      <c r="E47" s="717"/>
      <c r="F47" s="717"/>
      <c r="G47" s="423"/>
      <c r="H47" s="423"/>
      <c r="I47" s="423"/>
      <c r="J47" s="424"/>
      <c r="K47" s="209"/>
      <c r="L47" s="209">
        <f>SUM(L6:L46)</f>
        <v>768475.52128020022</v>
      </c>
      <c r="M47" s="209">
        <f>SUM(M6:M46)</f>
        <v>178704889482.11411</v>
      </c>
      <c r="N47" s="209"/>
      <c r="O47" s="209"/>
      <c r="P47" s="209"/>
      <c r="Q47" s="209"/>
      <c r="R47" s="209">
        <f t="shared" ref="R47:Y47" si="14">SUM(R6:R46)</f>
        <v>138009.50173670021</v>
      </c>
      <c r="S47" s="209">
        <f t="shared" si="14"/>
        <v>5480678644.1582022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630466.01954349992</v>
      </c>
      <c r="Y47" s="209">
        <f t="shared" si="14"/>
        <v>143230653075.17438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 s="737" customFormat="1">
      <c r="Q81" s="9"/>
    </row>
    <row r="82" spans="17:17" s="737" customFormat="1">
      <c r="Q82" s="9"/>
    </row>
    <row r="83" spans="17:17" s="737" customFormat="1">
      <c r="Q83" s="9"/>
    </row>
    <row r="84" spans="17:17" s="737" customFormat="1">
      <c r="Q84" s="9"/>
    </row>
    <row r="85" spans="17:17" s="737" customFormat="1">
      <c r="Q85" s="9"/>
    </row>
    <row r="86" spans="17:17" s="737" customFormat="1">
      <c r="Q86" s="9"/>
    </row>
    <row r="87" spans="17:17" s="737" customFormat="1">
      <c r="Q87" s="9"/>
    </row>
    <row r="88" spans="17:17" s="737" customFormat="1">
      <c r="Q88" s="9"/>
    </row>
    <row r="89" spans="17:17" s="737" customFormat="1">
      <c r="Q89" s="9"/>
    </row>
    <row r="90" spans="17:17" s="737" customFormat="1">
      <c r="Q90" s="9"/>
    </row>
    <row r="91" spans="17:17" s="737" customFormat="1">
      <c r="Q91" s="9"/>
    </row>
    <row r="92" spans="17:17" s="737" customFormat="1">
      <c r="Q92" s="9"/>
    </row>
    <row r="93" spans="17:17" s="737" customFormat="1">
      <c r="Q93" s="9"/>
    </row>
    <row r="94" spans="17:17" s="737" customFormat="1">
      <c r="Q94" s="9"/>
    </row>
    <row r="95" spans="17:17" s="737" customFormat="1">
      <c r="Q95" s="9"/>
    </row>
    <row r="96" spans="17:17" s="737" customFormat="1">
      <c r="Q96" s="9"/>
    </row>
    <row r="97" spans="17:17" s="737" customFormat="1">
      <c r="Q97" s="9"/>
    </row>
    <row r="98" spans="17:17" s="737" customFormat="1">
      <c r="Q98" s="9"/>
    </row>
    <row r="99" spans="17:17" s="737" customFormat="1">
      <c r="Q99" s="9"/>
    </row>
    <row r="100" spans="17:17" s="737" customFormat="1">
      <c r="Q100" s="9"/>
    </row>
    <row r="101" spans="17:17" s="737" customFormat="1">
      <c r="Q101" s="9"/>
    </row>
    <row r="102" spans="17:17" s="737" customFormat="1">
      <c r="Q102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102"/>
  <sheetViews>
    <sheetView zoomScale="70" zoomScaleNormal="70" workbookViewId="0">
      <selection activeCell="H7" sqref="H7:J31"/>
    </sheetView>
  </sheetViews>
  <sheetFormatPr defaultColWidth="9.109375" defaultRowHeight="12.6"/>
  <cols>
    <col min="1" max="2" width="10.6640625" style="737" customWidth="1"/>
    <col min="3" max="3" width="13.5546875" style="737" customWidth="1"/>
    <col min="4" max="4" width="10.5546875" style="737" customWidth="1"/>
    <col min="5" max="5" width="6.6640625" style="737" customWidth="1"/>
    <col min="6" max="6" width="10.6640625" style="737" customWidth="1"/>
    <col min="7" max="7" width="11.6640625" style="737" customWidth="1"/>
    <col min="8" max="8" width="11.33203125" style="737" customWidth="1"/>
    <col min="9" max="9" width="4.6640625" style="737" customWidth="1"/>
    <col min="10" max="10" width="11.6640625" style="737" customWidth="1"/>
    <col min="11" max="11" width="10.44140625" style="737" customWidth="1"/>
    <col min="12" max="12" width="11.33203125" style="737" customWidth="1"/>
    <col min="13" max="13" width="10.6640625" style="737" customWidth="1"/>
    <col min="14" max="16" width="10.44140625" style="737" customWidth="1"/>
    <col min="17" max="17" width="9.109375" style="737"/>
    <col min="18" max="19" width="12" style="736" customWidth="1"/>
    <col min="20" max="25" width="12" style="737" customWidth="1"/>
    <col min="26" max="16384" width="9.109375" style="737"/>
  </cols>
  <sheetData>
    <row r="1" spans="1:34" ht="13.2">
      <c r="A1" s="158" t="s">
        <v>198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40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VOL_AREA!K7</f>
        <v>7090259.317410389</v>
      </c>
      <c r="D6" s="683"/>
      <c r="E6" s="684"/>
      <c r="F6" s="684"/>
      <c r="G6" s="422"/>
      <c r="H6" s="684"/>
      <c r="I6" s="684"/>
      <c r="J6" s="685"/>
      <c r="K6" s="489" t="str">
        <f>IF(D6=0,"no sigma",H6/D6)</f>
        <v>no sigma</v>
      </c>
      <c r="L6" s="488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741">
        <f>1-'SOCKEYE%'!J6</f>
        <v>0</v>
      </c>
      <c r="O6" s="741">
        <f>'SOCKEYE%'!J6*(1-'SOCKEYE%'!P6)</f>
        <v>0</v>
      </c>
      <c r="P6" s="741">
        <f>'SOCKEYE%'!J6*'SOCKEYE%'!P6*(1-'SOCKEYE%'!V6)</f>
        <v>0</v>
      </c>
      <c r="Q6" s="741">
        <f>'SOCKEYE%'!J6*'SOCKEYE%'!P6*'SOCKEYE%'!V6</f>
        <v>1</v>
      </c>
      <c r="R6" s="194" t="str">
        <f t="shared" ref="R6:R44" si="2">IF(L6="","",N6*L6)</f>
        <v/>
      </c>
      <c r="S6" s="195">
        <f t="shared" ref="S6:S44" si="3">IF(M6="","",N6^2*M6)</f>
        <v>0</v>
      </c>
      <c r="T6" s="196" t="str">
        <f t="shared" ref="T6:T44" si="4">IF(L6="","",O6*L6)</f>
        <v/>
      </c>
      <c r="U6" s="197">
        <f t="shared" ref="U6:U44" si="5">IF(M6="","",O6^2*M6)</f>
        <v>0</v>
      </c>
      <c r="V6" s="198" t="str">
        <f t="shared" ref="V6:V44" si="6">IF(L6="","",P6*L6)</f>
        <v/>
      </c>
      <c r="W6" s="199">
        <f t="shared" ref="W6:W44" si="7">IF(M6="","",P6^2*M6)</f>
        <v>0</v>
      </c>
      <c r="X6" s="154" t="str">
        <f t="shared" ref="X6:X44" si="8">IF(L6="","",Q6*L6)</f>
        <v/>
      </c>
      <c r="Y6" s="155">
        <f t="shared" ref="Y6:Y44" si="9">IF(M6="","",Q6^2*M6)</f>
        <v>0</v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VOL_AREA!K8</f>
        <v>6959957.952231166</v>
      </c>
      <c r="D7" s="875">
        <v>6.180831122484869E-6</v>
      </c>
      <c r="E7" s="875">
        <v>9</v>
      </c>
      <c r="F7" s="875">
        <v>7.5489605995184129E-6</v>
      </c>
      <c r="G7" s="415"/>
      <c r="H7" s="874">
        <v>8.1727488994965291E-8</v>
      </c>
      <c r="I7" s="874">
        <v>35</v>
      </c>
      <c r="J7" s="874">
        <v>8.5385855190158529E-14</v>
      </c>
      <c r="K7" s="485">
        <f t="shared" ref="K7:K35" si="10">IF(D7=0,"no sigma",H7/D7)</f>
        <v>1.3222734511812471E-2</v>
      </c>
      <c r="L7" s="486">
        <f t="shared" si="0"/>
        <v>92029.676215730695</v>
      </c>
      <c r="M7" s="207">
        <f t="shared" si="1"/>
        <v>109673083128.54239</v>
      </c>
      <c r="N7" s="741">
        <f>1-'SOCKEYE%'!J7</f>
        <v>0</v>
      </c>
      <c r="O7" s="741">
        <f>'SOCKEYE%'!J7*(1-'SOCKEYE%'!P7)</f>
        <v>0</v>
      </c>
      <c r="P7" s="741">
        <f>'SOCKEYE%'!J7*'SOCKEYE%'!P7*(1-'SOCKEYE%'!V7)</f>
        <v>0</v>
      </c>
      <c r="Q7" s="741">
        <f>'SOCKEYE%'!J7*'SOCKEYE%'!P7*'SOCKEYE%'!V7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92029.676215730695</v>
      </c>
      <c r="Y7" s="156">
        <f t="shared" si="9"/>
        <v>109673083128.54239</v>
      </c>
      <c r="Z7" s="111"/>
      <c r="AA7" s="112"/>
      <c r="AB7" s="111"/>
      <c r="AC7" s="111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1">B7+1</f>
        <v>3</v>
      </c>
      <c r="C8" s="696">
        <f>VOL_AREA!K9</f>
        <v>6829656.5870519439</v>
      </c>
      <c r="D8" s="875">
        <v>8.5890810085918077E-6</v>
      </c>
      <c r="E8" s="875">
        <v>36</v>
      </c>
      <c r="F8" s="875">
        <v>1.1980913128799304E-5</v>
      </c>
      <c r="G8" s="415"/>
      <c r="H8" s="874">
        <v>1.5021509719226235E-7</v>
      </c>
      <c r="I8" s="874">
        <v>70</v>
      </c>
      <c r="J8" s="874">
        <v>4.4920286244828564E-13</v>
      </c>
      <c r="K8" s="485">
        <f t="shared" si="10"/>
        <v>1.7489076775734164E-2</v>
      </c>
      <c r="L8" s="486">
        <f t="shared" si="0"/>
        <v>119444.38840285</v>
      </c>
      <c r="M8" s="207">
        <f t="shared" si="1"/>
        <v>284789753248.40839</v>
      </c>
      <c r="N8" s="741">
        <f>1-'SOCKEYE%'!J8</f>
        <v>2.1276595744680882E-2</v>
      </c>
      <c r="O8" s="741">
        <f>'SOCKEYE%'!J8*(1-'SOCKEYE%'!P8)</f>
        <v>0</v>
      </c>
      <c r="P8" s="741">
        <f>'SOCKEYE%'!J8*'SOCKEYE%'!P8*(1-'SOCKEYE%'!V8)</f>
        <v>0</v>
      </c>
      <c r="Q8" s="741">
        <f>'SOCKEYE%'!J8*'SOCKEYE%'!P8*'SOCKEYE%'!V8</f>
        <v>0.97872340425531912</v>
      </c>
      <c r="R8" s="200">
        <f t="shared" si="2"/>
        <v>2541.3699660180887</v>
      </c>
      <c r="S8" s="195">
        <f t="shared" si="3"/>
        <v>128922477.70412368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78">
        <f t="shared" si="8"/>
        <v>116903.01843683192</v>
      </c>
      <c r="Y8" s="156">
        <f t="shared" si="9"/>
        <v>272799962821.9249</v>
      </c>
      <c r="Z8" s="111"/>
      <c r="AA8" s="112"/>
      <c r="AB8" s="111"/>
      <c r="AC8" s="111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1"/>
        <v>4</v>
      </c>
      <c r="C9" s="696">
        <f>VOL_AREA!K10</f>
        <v>6642217.2313277572</v>
      </c>
      <c r="D9" s="875">
        <v>7.1688050822331893E-6</v>
      </c>
      <c r="E9" s="875">
        <v>57</v>
      </c>
      <c r="F9" s="875">
        <v>7.2317420739617621E-6</v>
      </c>
      <c r="G9" s="415"/>
      <c r="H9" s="874">
        <v>1.0651278085824612E-7</v>
      </c>
      <c r="I9" s="874">
        <v>70</v>
      </c>
      <c r="J9" s="874">
        <v>2.7060898300246888E-14</v>
      </c>
      <c r="K9" s="485">
        <f t="shared" si="10"/>
        <v>1.4857815163955582E-2</v>
      </c>
      <c r="L9" s="486">
        <f t="shared" si="0"/>
        <v>98688.835901908606</v>
      </c>
      <c r="M9" s="207">
        <f t="shared" si="1"/>
        <v>23405251169.188339</v>
      </c>
      <c r="N9" s="741">
        <f>1-'SOCKEYE%'!J9</f>
        <v>4.7619047619047672E-2</v>
      </c>
      <c r="O9" s="741">
        <f>'SOCKEYE%'!J9*(1-'SOCKEYE%'!P9)</f>
        <v>0</v>
      </c>
      <c r="P9" s="741">
        <f>'SOCKEYE%'!J9*'SOCKEYE%'!P9*(1-'SOCKEYE%'!V9)</f>
        <v>0</v>
      </c>
      <c r="Q9" s="741">
        <f>'SOCKEYE%'!J9*'SOCKEYE%'!P9*'SOCKEYE%'!V9</f>
        <v>0.95238095238095233</v>
      </c>
      <c r="R9" s="200">
        <f t="shared" si="2"/>
        <v>4699.4683762813675</v>
      </c>
      <c r="S9" s="195">
        <f t="shared" si="3"/>
        <v>53073131.90292152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78">
        <f t="shared" si="8"/>
        <v>93989.36752562724</v>
      </c>
      <c r="Y9" s="156">
        <f t="shared" si="9"/>
        <v>21229252761.16856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1"/>
        <v>5</v>
      </c>
      <c r="C10" s="696">
        <f>VOL_AREA!K11</f>
        <v>6385504.3826419786</v>
      </c>
      <c r="D10" s="875">
        <v>4.9641730300176636E-6</v>
      </c>
      <c r="E10" s="875">
        <v>90</v>
      </c>
      <c r="F10" s="875">
        <v>6.1471671242495206E-6</v>
      </c>
      <c r="G10" s="415"/>
      <c r="H10" s="874">
        <v>4.7129175944359949E-8</v>
      </c>
      <c r="I10" s="874">
        <v>70</v>
      </c>
      <c r="J10" s="874">
        <v>9.8458226901905792E-15</v>
      </c>
      <c r="K10" s="485">
        <f t="shared" si="10"/>
        <v>9.4938624539024682E-3</v>
      </c>
      <c r="L10" s="486">
        <f t="shared" si="0"/>
        <v>60623.100307594337</v>
      </c>
      <c r="M10" s="207">
        <f t="shared" si="1"/>
        <v>16353648929.517044</v>
      </c>
      <c r="N10" s="741">
        <f>1-'SOCKEYE%'!J10</f>
        <v>2.1739130434782594E-2</v>
      </c>
      <c r="O10" s="741">
        <f>'SOCKEYE%'!J10*(1-'SOCKEYE%'!P10)</f>
        <v>0</v>
      </c>
      <c r="P10" s="741">
        <f>'SOCKEYE%'!J10*'SOCKEYE%'!P10*(1-'SOCKEYE%'!V10)</f>
        <v>0</v>
      </c>
      <c r="Q10" s="741">
        <f>'SOCKEYE%'!J10*'SOCKEYE%'!P10*'SOCKEYE%'!V10</f>
        <v>0.97826086956521741</v>
      </c>
      <c r="R10" s="200">
        <f t="shared" si="2"/>
        <v>1317.8934849477021</v>
      </c>
      <c r="S10" s="195">
        <f t="shared" si="3"/>
        <v>7728567.5470307283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78">
        <f t="shared" si="8"/>
        <v>59305.206822646636</v>
      </c>
      <c r="Y10" s="156">
        <f t="shared" si="9"/>
        <v>15650349282.737246</v>
      </c>
      <c r="Z10" s="112"/>
      <c r="AA10" s="112"/>
      <c r="AB10" s="112"/>
      <c r="AC10" s="112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VOL_AREA!K12</f>
        <v>6128791.533956199</v>
      </c>
      <c r="D11" s="875">
        <v>1.1001338912205317E-5</v>
      </c>
      <c r="E11" s="875">
        <v>164</v>
      </c>
      <c r="F11" s="875">
        <v>5.2738122638365923E-5</v>
      </c>
      <c r="G11" s="415"/>
      <c r="H11" s="874">
        <v>8.3012203452964302E-7</v>
      </c>
      <c r="I11" s="874">
        <v>68</v>
      </c>
      <c r="J11" s="874">
        <v>4.0994801116635689E-11</v>
      </c>
      <c r="K11" s="485">
        <f t="shared" si="10"/>
        <v>7.5456454996461669E-2</v>
      </c>
      <c r="L11" s="486">
        <f t="shared" si="0"/>
        <v>462456.88256466121</v>
      </c>
      <c r="M11" s="207">
        <f t="shared" si="1"/>
        <v>12752905468110.979</v>
      </c>
      <c r="N11" s="741">
        <f>1-'SOCKEYE%'!J11</f>
        <v>4.6875E-2</v>
      </c>
      <c r="O11" s="741">
        <f>'SOCKEYE%'!J11*(1-'SOCKEYE%'!P11)</f>
        <v>0</v>
      </c>
      <c r="P11" s="741">
        <f>'SOCKEYE%'!J11*'SOCKEYE%'!P11*(1-'SOCKEYE%'!V11)</f>
        <v>0</v>
      </c>
      <c r="Q11" s="741">
        <f>'SOCKEYE%'!J11*'SOCKEYE%'!P11*'SOCKEYE%'!V11</f>
        <v>0.953125</v>
      </c>
      <c r="R11" s="200">
        <f t="shared" si="2"/>
        <v>21677.666370218496</v>
      </c>
      <c r="S11" s="195">
        <f t="shared" si="3"/>
        <v>28021520803.954788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78">
        <f t="shared" si="8"/>
        <v>440779.21619444271</v>
      </c>
      <c r="Y11" s="156">
        <f t="shared" si="9"/>
        <v>11585342101279.529</v>
      </c>
      <c r="Z11" s="112"/>
      <c r="AA11" s="112"/>
      <c r="AB11" s="112"/>
      <c r="AC11" s="112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1"/>
        <v>7</v>
      </c>
      <c r="C12" s="696">
        <f>VOL_AREA!K13</f>
        <v>5872078.6852704203</v>
      </c>
      <c r="D12" s="875">
        <v>9.2702328544427091E-6</v>
      </c>
      <c r="E12" s="875">
        <v>449</v>
      </c>
      <c r="F12" s="875">
        <v>1.097233674702628E-5</v>
      </c>
      <c r="G12" s="415"/>
      <c r="H12" s="874">
        <v>1.1400677219077087E-7</v>
      </c>
      <c r="I12" s="874">
        <v>66</v>
      </c>
      <c r="J12" s="874">
        <v>3.2633677572202078E-14</v>
      </c>
      <c r="K12" s="485">
        <f t="shared" si="10"/>
        <v>1.2298156257869373E-2</v>
      </c>
      <c r="L12" s="486">
        <f t="shared" si="0"/>
        <v>72215.741229959778</v>
      </c>
      <c r="M12" s="207">
        <f t="shared" si="1"/>
        <v>13110155025.365053</v>
      </c>
      <c r="N12" s="741">
        <f>1-'SOCKEYE%'!J12</f>
        <v>7.9710144927536253E-2</v>
      </c>
      <c r="O12" s="741">
        <f>'SOCKEYE%'!J12*(1-'SOCKEYE%'!P12)</f>
        <v>0</v>
      </c>
      <c r="P12" s="741">
        <f>'SOCKEYE%'!J12*'SOCKEYE%'!P12*(1-'SOCKEYE%'!V12)</f>
        <v>0</v>
      </c>
      <c r="Q12" s="741">
        <f>'SOCKEYE%'!J12*'SOCKEYE%'!P12*'SOCKEYE%'!V12</f>
        <v>0.92028985507246375</v>
      </c>
      <c r="R12" s="200">
        <f t="shared" si="2"/>
        <v>5756.3271994895495</v>
      </c>
      <c r="S12" s="195">
        <f t="shared" si="3"/>
        <v>83298086.435054213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78">
        <f t="shared" si="8"/>
        <v>66459.414030470231</v>
      </c>
      <c r="Y12" s="156">
        <f t="shared" si="9"/>
        <v>11103428397.611475</v>
      </c>
      <c r="Z12" s="112"/>
      <c r="AA12" s="112"/>
      <c r="AB12" s="112"/>
      <c r="AC12" s="112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VOL_AREA!K14</f>
        <v>5598733.2599452408</v>
      </c>
      <c r="D13" s="875">
        <v>1.0501890041790127E-5</v>
      </c>
      <c r="E13" s="875">
        <v>561</v>
      </c>
      <c r="F13" s="875">
        <v>1.3288924770167873E-5</v>
      </c>
      <c r="G13" s="415"/>
      <c r="H13" s="874">
        <v>2.0940387320618741E-7</v>
      </c>
      <c r="I13" s="874">
        <v>63</v>
      </c>
      <c r="J13" s="874">
        <v>7.9497864723712463E-14</v>
      </c>
      <c r="K13" s="485">
        <f t="shared" si="10"/>
        <v>1.9939636805651882E-2</v>
      </c>
      <c r="L13" s="486">
        <f t="shared" si="0"/>
        <v>111636.70777503146</v>
      </c>
      <c r="M13" s="207">
        <f t="shared" si="1"/>
        <v>22629933069.728382</v>
      </c>
      <c r="N13" s="741">
        <f>1-'SOCKEYE%'!J13</f>
        <v>0.20967741935483875</v>
      </c>
      <c r="O13" s="741">
        <f>'SOCKEYE%'!J13*(1-'SOCKEYE%'!P13)</f>
        <v>0</v>
      </c>
      <c r="P13" s="741">
        <f>'SOCKEYE%'!J13*'SOCKEYE%'!P13*(1-'SOCKEYE%'!V13)</f>
        <v>0</v>
      </c>
      <c r="Q13" s="741">
        <f>'SOCKEYE%'!J13*'SOCKEYE%'!P13*'SOCKEYE%'!V13</f>
        <v>0.79032258064516125</v>
      </c>
      <c r="R13" s="200">
        <f t="shared" si="2"/>
        <v>23407.69679153886</v>
      </c>
      <c r="S13" s="195">
        <f t="shared" si="3"/>
        <v>994916412.27473927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88229.010983492612</v>
      </c>
      <c r="Y13" s="156">
        <f t="shared" si="9"/>
        <v>14134877549.536381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VOL_AREA!K15</f>
        <v>5480625.2165877977</v>
      </c>
      <c r="D14" s="875">
        <v>1.5885556812099535E-5</v>
      </c>
      <c r="E14" s="875">
        <v>646</v>
      </c>
      <c r="F14" s="875">
        <v>2.0884580522324512E-5</v>
      </c>
      <c r="G14" s="415"/>
      <c r="H14" s="874">
        <v>3.0895265499226423E-7</v>
      </c>
      <c r="I14" s="874">
        <v>61</v>
      </c>
      <c r="J14" s="874">
        <v>1.8013625413131003E-13</v>
      </c>
      <c r="K14" s="485">
        <f t="shared" si="10"/>
        <v>1.9448651290393835E-2</v>
      </c>
      <c r="L14" s="486">
        <f t="shared" si="0"/>
        <v>106590.76869075526</v>
      </c>
      <c r="M14" s="207">
        <f t="shared" si="1"/>
        <v>21471962176.197189</v>
      </c>
      <c r="N14" s="741">
        <f>1-'SOCKEYE%'!J14</f>
        <v>0.37234042553191493</v>
      </c>
      <c r="O14" s="741">
        <f>'SOCKEYE%'!J14*(1-'SOCKEYE%'!P14)</f>
        <v>0</v>
      </c>
      <c r="P14" s="741">
        <f>'SOCKEYE%'!J14*'SOCKEYE%'!P14*(1-'SOCKEYE%'!V14)</f>
        <v>0</v>
      </c>
      <c r="Q14" s="741">
        <f>'SOCKEYE%'!J14*'SOCKEYE%'!P14*'SOCKEYE%'!V14</f>
        <v>0.62765957446808507</v>
      </c>
      <c r="R14" s="200">
        <f t="shared" si="2"/>
        <v>39688.05217208973</v>
      </c>
      <c r="S14" s="195">
        <f t="shared" si="3"/>
        <v>2976816847.6506972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66902.716518665533</v>
      </c>
      <c r="Y14" s="156">
        <f t="shared" si="9"/>
        <v>8459019956.467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VOL_AREA!K16</f>
        <v>5362517.1732303537</v>
      </c>
      <c r="D15" s="875">
        <v>2.2754449064016359E-5</v>
      </c>
      <c r="E15" s="875">
        <v>634</v>
      </c>
      <c r="F15" s="875">
        <v>2.4925605391805926E-5</v>
      </c>
      <c r="G15" s="415"/>
      <c r="H15" s="874">
        <v>3.4170447742982992E-7</v>
      </c>
      <c r="I15" s="874">
        <v>60</v>
      </c>
      <c r="J15" s="874">
        <v>2.0730446585053878E-13</v>
      </c>
      <c r="K15" s="485">
        <f t="shared" si="10"/>
        <v>1.5017040248634176E-2</v>
      </c>
      <c r="L15" s="486">
        <f t="shared" si="0"/>
        <v>80529.13622439219</v>
      </c>
      <c r="M15" s="207">
        <f t="shared" si="1"/>
        <v>11525933702.479736</v>
      </c>
      <c r="N15" s="741">
        <f>1-'SOCKEYE%'!J15</f>
        <v>0.46666666666666667</v>
      </c>
      <c r="O15" s="741">
        <f>'SOCKEYE%'!J15*(1-'SOCKEYE%'!P15)</f>
        <v>0</v>
      </c>
      <c r="P15" s="741">
        <f>'SOCKEYE%'!J15*'SOCKEYE%'!P15*(1-'SOCKEYE%'!V15)</f>
        <v>0</v>
      </c>
      <c r="Q15" s="741">
        <f>'SOCKEYE%'!J15*'SOCKEYE%'!P15*'SOCKEYE%'!V15</f>
        <v>0.53333333333333333</v>
      </c>
      <c r="R15" s="200">
        <f t="shared" si="2"/>
        <v>37580.263571383024</v>
      </c>
      <c r="S15" s="195">
        <f t="shared" si="3"/>
        <v>2510092228.5400314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42948.872653009166</v>
      </c>
      <c r="Y15" s="156">
        <f t="shared" si="9"/>
        <v>3278487808.7053471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VOL_AREA!K17</f>
        <v>5244409.1298729097</v>
      </c>
      <c r="D16" s="875">
        <v>2.9581375560034352E-5</v>
      </c>
      <c r="E16" s="875">
        <v>723</v>
      </c>
      <c r="F16" s="875">
        <v>2.8692221506084517E-5</v>
      </c>
      <c r="G16" s="415"/>
      <c r="H16" s="874">
        <v>4.7696315748283305E-7</v>
      </c>
      <c r="I16" s="874">
        <v>60</v>
      </c>
      <c r="J16" s="874">
        <v>2.9962453068834596E-13</v>
      </c>
      <c r="K16" s="485">
        <f t="shared" si="10"/>
        <v>1.6123765323720434E-2</v>
      </c>
      <c r="L16" s="486">
        <f t="shared" si="0"/>
        <v>84559.622071647682</v>
      </c>
      <c r="M16" s="207">
        <f t="shared" si="1"/>
        <v>9426763810.2404919</v>
      </c>
      <c r="N16" s="741">
        <f>1-'SOCKEYE%'!J16</f>
        <v>0.375</v>
      </c>
      <c r="O16" s="741">
        <f>'SOCKEYE%'!J16*(1-'SOCKEYE%'!P16)</f>
        <v>0</v>
      </c>
      <c r="P16" s="741">
        <f>'SOCKEYE%'!J16*'SOCKEYE%'!P16*(1-'SOCKEYE%'!V16)</f>
        <v>0</v>
      </c>
      <c r="Q16" s="741">
        <f>'SOCKEYE%'!J16*'SOCKEYE%'!P16*'SOCKEYE%'!V16</f>
        <v>0.625</v>
      </c>
      <c r="R16" s="200">
        <f t="shared" si="2"/>
        <v>31709.858276867883</v>
      </c>
      <c r="S16" s="195">
        <f t="shared" si="3"/>
        <v>1325638660.8150692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52849.763794779799</v>
      </c>
      <c r="Y16" s="156">
        <f t="shared" si="9"/>
        <v>3682329613.3751922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VOL_AREA!K18</f>
        <v>5126301.0865154658</v>
      </c>
      <c r="D17" s="875">
        <v>3.7280923814949061E-5</v>
      </c>
      <c r="E17" s="875">
        <v>849</v>
      </c>
      <c r="F17" s="875">
        <v>3.004566330180687E-5</v>
      </c>
      <c r="G17" s="415"/>
      <c r="H17" s="874">
        <v>6.8075889143530258E-7</v>
      </c>
      <c r="I17" s="874">
        <v>60</v>
      </c>
      <c r="J17" s="874">
        <v>6.5276889209292178E-13</v>
      </c>
      <c r="K17" s="485">
        <f t="shared" si="10"/>
        <v>1.8260247380520359E-2</v>
      </c>
      <c r="L17" s="486">
        <f t="shared" si="0"/>
        <v>93607.525986802706</v>
      </c>
      <c r="M17" s="207">
        <f t="shared" si="1"/>
        <v>12348953544.884638</v>
      </c>
      <c r="N17" s="741">
        <f>1-'SOCKEYE%'!J17</f>
        <v>0.33333333333333337</v>
      </c>
      <c r="O17" s="741">
        <f>'SOCKEYE%'!J17*(1-'SOCKEYE%'!P17)</f>
        <v>0</v>
      </c>
      <c r="P17" s="741">
        <f>'SOCKEYE%'!J17*'SOCKEYE%'!P17*(1-'SOCKEYE%'!V17)</f>
        <v>0</v>
      </c>
      <c r="Q17" s="741">
        <f>'SOCKEYE%'!J17*'SOCKEYE%'!P17*'SOCKEYE%'!V17</f>
        <v>0.66666666666666663</v>
      </c>
      <c r="R17" s="200">
        <f t="shared" si="2"/>
        <v>31202.508662267574</v>
      </c>
      <c r="S17" s="195">
        <f t="shared" si="3"/>
        <v>1372105949.4316268</v>
      </c>
      <c r="T17" s="196">
        <f t="shared" si="4"/>
        <v>0</v>
      </c>
      <c r="U17" s="197">
        <f t="shared" si="5"/>
        <v>0</v>
      </c>
      <c r="V17" s="198">
        <f t="shared" si="6"/>
        <v>0</v>
      </c>
      <c r="W17" s="199">
        <f t="shared" si="7"/>
        <v>0</v>
      </c>
      <c r="X17" s="178">
        <f t="shared" si="8"/>
        <v>62405.017324535133</v>
      </c>
      <c r="Y17" s="156">
        <f t="shared" si="9"/>
        <v>5488423797.7265053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VOL_AREA!K19</f>
        <v>5008193.0431580227</v>
      </c>
      <c r="D18" s="875">
        <v>3.7184634762249451E-5</v>
      </c>
      <c r="E18" s="875">
        <v>631</v>
      </c>
      <c r="F18" s="875">
        <v>2.912197591743973E-5</v>
      </c>
      <c r="G18" s="415"/>
      <c r="H18" s="874">
        <v>4.9862124752110237E-7</v>
      </c>
      <c r="I18" s="874">
        <v>58</v>
      </c>
      <c r="J18" s="874">
        <v>3.4537844194350908E-13</v>
      </c>
      <c r="K18" s="485">
        <f t="shared" si="10"/>
        <v>1.3409335622339154E-2</v>
      </c>
      <c r="L18" s="486">
        <f t="shared" si="0"/>
        <v>67156.541377170011</v>
      </c>
      <c r="M18" s="207">
        <f t="shared" si="1"/>
        <v>6269517088.3851843</v>
      </c>
      <c r="N18" s="741">
        <f>1-'SOCKEYE%'!J18</f>
        <v>0.3125</v>
      </c>
      <c r="O18" s="741">
        <f>'SOCKEYE%'!J18*(1-'SOCKEYE%'!P18)</f>
        <v>0</v>
      </c>
      <c r="P18" s="741">
        <f>'SOCKEYE%'!J18*'SOCKEYE%'!P18*(1-'SOCKEYE%'!V18)</f>
        <v>0</v>
      </c>
      <c r="Q18" s="741">
        <f>'SOCKEYE%'!J18*'SOCKEYE%'!P18*'SOCKEYE%'!V18</f>
        <v>0.6875</v>
      </c>
      <c r="R18" s="200">
        <f t="shared" si="2"/>
        <v>20986.419180365629</v>
      </c>
      <c r="S18" s="195">
        <f t="shared" si="3"/>
        <v>612257528.16261566</v>
      </c>
      <c r="T18" s="196">
        <f t="shared" si="4"/>
        <v>0</v>
      </c>
      <c r="U18" s="197">
        <f t="shared" si="5"/>
        <v>0</v>
      </c>
      <c r="V18" s="198">
        <f t="shared" si="6"/>
        <v>0</v>
      </c>
      <c r="W18" s="199">
        <f t="shared" si="7"/>
        <v>0</v>
      </c>
      <c r="X18" s="154">
        <f t="shared" si="8"/>
        <v>46170.122196804383</v>
      </c>
      <c r="Y18" s="156">
        <f t="shared" si="9"/>
        <v>2963326436.3070598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VOL_AREA!K20</f>
        <v>4890084.9998005787</v>
      </c>
      <c r="D19" s="875">
        <v>2.8691098420913533E-5</v>
      </c>
      <c r="E19" s="875">
        <v>323</v>
      </c>
      <c r="F19" s="875">
        <v>2.8181616739328888E-5</v>
      </c>
      <c r="G19" s="415"/>
      <c r="H19" s="874">
        <v>2.4302396545446933E-7</v>
      </c>
      <c r="I19" s="874">
        <v>58</v>
      </c>
      <c r="J19" s="874">
        <v>8.3011251796125191E-14</v>
      </c>
      <c r="K19" s="485">
        <f t="shared" si="10"/>
        <v>8.4703611513640819E-3</v>
      </c>
      <c r="L19" s="486">
        <f t="shared" si="0"/>
        <v>41420.786009179057</v>
      </c>
      <c r="M19" s="207">
        <f t="shared" si="1"/>
        <v>2416559008.1651015</v>
      </c>
      <c r="N19" s="741">
        <f>1-'SOCKEYE%'!J19</f>
        <v>0.66666666666666674</v>
      </c>
      <c r="O19" s="741">
        <f>'SOCKEYE%'!J19*(1-'SOCKEYE%'!P19)</f>
        <v>0</v>
      </c>
      <c r="P19" s="741">
        <f>'SOCKEYE%'!J19*'SOCKEYE%'!P19*(1-'SOCKEYE%'!V19)</f>
        <v>0</v>
      </c>
      <c r="Q19" s="741">
        <f>'SOCKEYE%'!J19*'SOCKEYE%'!P19*'SOCKEYE%'!V19</f>
        <v>0.33333333333333331</v>
      </c>
      <c r="R19" s="200">
        <f t="shared" si="2"/>
        <v>27613.857339452708</v>
      </c>
      <c r="S19" s="195">
        <f t="shared" si="3"/>
        <v>1074026225.8511565</v>
      </c>
      <c r="T19" s="196">
        <f t="shared" si="4"/>
        <v>0</v>
      </c>
      <c r="U19" s="197">
        <f t="shared" si="5"/>
        <v>0</v>
      </c>
      <c r="V19" s="198">
        <f t="shared" si="6"/>
        <v>0</v>
      </c>
      <c r="W19" s="199">
        <f t="shared" si="7"/>
        <v>0</v>
      </c>
      <c r="X19" s="154">
        <f t="shared" si="8"/>
        <v>13806.928669726352</v>
      </c>
      <c r="Y19" s="156">
        <f t="shared" si="9"/>
        <v>268506556.46278906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VOL_AREA!K21</f>
        <v>4771976.9564431347</v>
      </c>
      <c r="D20" s="875">
        <v>3.297677702384377E-5</v>
      </c>
      <c r="E20" s="875">
        <v>203</v>
      </c>
      <c r="F20" s="875">
        <v>2.3885516618420101E-5</v>
      </c>
      <c r="G20" s="415"/>
      <c r="H20" s="874">
        <v>9.5502688752964418E-8</v>
      </c>
      <c r="I20" s="874">
        <v>57</v>
      </c>
      <c r="J20" s="874">
        <v>2.0021213190637081E-14</v>
      </c>
      <c r="K20" s="485">
        <f t="shared" si="10"/>
        <v>2.8960589048442017E-3</v>
      </c>
      <c r="L20" s="486">
        <f t="shared" si="0"/>
        <v>13819.926358418472</v>
      </c>
      <c r="M20" s="207">
        <f t="shared" si="1"/>
        <v>419741255.10027951</v>
      </c>
      <c r="N20" s="741">
        <f>1-'SOCKEYE%'!J20</f>
        <v>0.33333333333333337</v>
      </c>
      <c r="O20" s="741">
        <f>'SOCKEYE%'!J20*(1-'SOCKEYE%'!P20)</f>
        <v>0</v>
      </c>
      <c r="P20" s="741">
        <f>'SOCKEYE%'!J20*'SOCKEYE%'!P20*(1-'SOCKEYE%'!V20)</f>
        <v>0</v>
      </c>
      <c r="Q20" s="741">
        <f>'SOCKEYE%'!J20*'SOCKEYE%'!P20*'SOCKEYE%'!V20</f>
        <v>0.66666666666666663</v>
      </c>
      <c r="R20" s="200">
        <f t="shared" si="2"/>
        <v>4606.6421194728246</v>
      </c>
      <c r="S20" s="195">
        <f t="shared" si="3"/>
        <v>46637917.233364396</v>
      </c>
      <c r="T20" s="196">
        <f t="shared" si="4"/>
        <v>0</v>
      </c>
      <c r="U20" s="197">
        <f t="shared" si="5"/>
        <v>0</v>
      </c>
      <c r="V20" s="198">
        <f t="shared" si="6"/>
        <v>0</v>
      </c>
      <c r="W20" s="199">
        <f t="shared" si="7"/>
        <v>0</v>
      </c>
      <c r="X20" s="178">
        <f t="shared" si="8"/>
        <v>9213.2842389456473</v>
      </c>
      <c r="Y20" s="156">
        <f t="shared" si="9"/>
        <v>186551668.93345755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VOL_AREA!K22</f>
        <v>4589577.1685920218</v>
      </c>
      <c r="D21" s="875">
        <v>2.9055785964285244E-5</v>
      </c>
      <c r="E21" s="875">
        <v>49</v>
      </c>
      <c r="F21" s="875">
        <v>2.5516729892022267E-5</v>
      </c>
      <c r="G21" s="415"/>
      <c r="H21" s="874">
        <v>3.7978793682325467E-8</v>
      </c>
      <c r="I21" s="874">
        <v>56</v>
      </c>
      <c r="J21" s="874">
        <v>8.2563685316652317E-15</v>
      </c>
      <c r="K21" s="485">
        <f t="shared" si="10"/>
        <v>1.3070991687854597E-3</v>
      </c>
      <c r="L21" s="486">
        <f t="shared" si="0"/>
        <v>5999.0325021433555</v>
      </c>
      <c r="M21" s="207">
        <f t="shared" si="1"/>
        <v>206567359.91072029</v>
      </c>
      <c r="N21" s="741">
        <f>1-'SOCKEYE%'!J21</f>
        <v>0</v>
      </c>
      <c r="O21" s="741">
        <f>'SOCKEYE%'!J21*(1-'SOCKEYE%'!P21)</f>
        <v>0</v>
      </c>
      <c r="P21" s="741">
        <f>'SOCKEYE%'!J21*'SOCKEYE%'!P21*(1-'SOCKEYE%'!V21)</f>
        <v>0</v>
      </c>
      <c r="Q21" s="741">
        <f>'SOCKEYE%'!J21*'SOCKEYE%'!P21*'SOCKEYE%'!V21</f>
        <v>1</v>
      </c>
      <c r="R21" s="200">
        <f t="shared" si="2"/>
        <v>0</v>
      </c>
      <c r="S21" s="195">
        <f t="shared" si="3"/>
        <v>0</v>
      </c>
      <c r="T21" s="196">
        <f t="shared" si="4"/>
        <v>0</v>
      </c>
      <c r="U21" s="197">
        <f t="shared" si="5"/>
        <v>0</v>
      </c>
      <c r="V21" s="198">
        <f t="shared" si="6"/>
        <v>0</v>
      </c>
      <c r="W21" s="199">
        <f t="shared" si="7"/>
        <v>0</v>
      </c>
      <c r="X21" s="178">
        <f t="shared" si="8"/>
        <v>5999.0325021433555</v>
      </c>
      <c r="Y21" s="156">
        <f t="shared" si="9"/>
        <v>206567359.91072029</v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VOL_AREA!K23</f>
        <v>4224193.184874313</v>
      </c>
      <c r="D22" s="875">
        <v>5.2705358282956611E-5</v>
      </c>
      <c r="E22" s="875">
        <v>26</v>
      </c>
      <c r="F22" s="875">
        <v>1.8640363738783587E-5</v>
      </c>
      <c r="G22" s="415"/>
      <c r="H22" s="874">
        <v>1.674337088640485E-8</v>
      </c>
      <c r="I22" s="874">
        <v>56</v>
      </c>
      <c r="J22" s="874">
        <v>4.700074198690464E-15</v>
      </c>
      <c r="K22" s="485">
        <f t="shared" si="10"/>
        <v>3.1767872246528628E-4</v>
      </c>
      <c r="L22" s="486">
        <f t="shared" si="0"/>
        <v>1341.9362944174406</v>
      </c>
      <c r="M22" s="207">
        <f t="shared" si="1"/>
        <v>30200026.248056464</v>
      </c>
      <c r="N22" s="741">
        <f>1-'SOCKEYE%'!J22</f>
        <v>0</v>
      </c>
      <c r="O22" s="741">
        <f>'SOCKEYE%'!J22*(1-'SOCKEYE%'!P22)</f>
        <v>0</v>
      </c>
      <c r="P22" s="741">
        <f>'SOCKEYE%'!J22*'SOCKEYE%'!P22*(1-'SOCKEYE%'!V22)</f>
        <v>0</v>
      </c>
      <c r="Q22" s="741">
        <f>'SOCKEYE%'!J22*'SOCKEYE%'!P22*'SOCKEYE%'!V22</f>
        <v>1</v>
      </c>
      <c r="R22" s="200">
        <f t="shared" si="2"/>
        <v>0</v>
      </c>
      <c r="S22" s="195">
        <f t="shared" si="3"/>
        <v>0</v>
      </c>
      <c r="T22" s="196">
        <f t="shared" si="4"/>
        <v>0</v>
      </c>
      <c r="U22" s="197">
        <f t="shared" si="5"/>
        <v>0</v>
      </c>
      <c r="V22" s="198">
        <f t="shared" si="6"/>
        <v>0</v>
      </c>
      <c r="W22" s="199">
        <f t="shared" si="7"/>
        <v>0</v>
      </c>
      <c r="X22" s="178">
        <f t="shared" si="8"/>
        <v>1341.9362944174406</v>
      </c>
      <c r="Y22" s="156">
        <f t="shared" si="9"/>
        <v>30200026.248056464</v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VOL_AREA!K24</f>
        <v>3858809.2011566032</v>
      </c>
      <c r="D23" s="843"/>
      <c r="E23" s="843"/>
      <c r="F23" s="843"/>
      <c r="G23" s="415"/>
      <c r="H23" s="874">
        <v>5.5041736119092199E-10</v>
      </c>
      <c r="I23" s="874">
        <v>51</v>
      </c>
      <c r="J23" s="874">
        <v>1.5147963575018892E-17</v>
      </c>
      <c r="K23" s="485" t="str">
        <f t="shared" si="10"/>
        <v>no sigma</v>
      </c>
      <c r="L23" s="486" t="str">
        <f t="shared" si="0"/>
        <v/>
      </c>
      <c r="M23" s="207">
        <f t="shared" si="1"/>
        <v>0</v>
      </c>
      <c r="N23" s="741">
        <f>1-'SOCKEYE%'!J23</f>
        <v>0</v>
      </c>
      <c r="O23" s="741">
        <f>'SOCKEYE%'!J23*(1-'SOCKEYE%'!P23)</f>
        <v>0</v>
      </c>
      <c r="P23" s="741">
        <f>'SOCKEYE%'!J23*'SOCKEYE%'!P23*(1-'SOCKEYE%'!V23)</f>
        <v>0</v>
      </c>
      <c r="Q23" s="741">
        <f>'SOCKEYE%'!J23*'SOCKEYE%'!P23*'SOCKEYE%'!V23</f>
        <v>1</v>
      </c>
      <c r="R23" s="200" t="str">
        <f t="shared" si="2"/>
        <v/>
      </c>
      <c r="S23" s="195">
        <f t="shared" si="3"/>
        <v>0</v>
      </c>
      <c r="T23" s="196" t="str">
        <f t="shared" si="4"/>
        <v/>
      </c>
      <c r="U23" s="197">
        <f t="shared" si="5"/>
        <v>0</v>
      </c>
      <c r="V23" s="198" t="str">
        <f t="shared" si="6"/>
        <v/>
      </c>
      <c r="W23" s="199">
        <f t="shared" si="7"/>
        <v>0</v>
      </c>
      <c r="X23" s="178" t="str">
        <f t="shared" si="8"/>
        <v/>
      </c>
      <c r="Y23" s="156">
        <f t="shared" si="9"/>
        <v>0</v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VOL_AREA!K25</f>
        <v>3493425.2174388939</v>
      </c>
      <c r="D24" s="843"/>
      <c r="E24" s="843"/>
      <c r="F24" s="843"/>
      <c r="G24" s="415"/>
      <c r="H24" s="874">
        <v>1.2589254117941175E-100</v>
      </c>
      <c r="I24" s="874">
        <v>48</v>
      </c>
      <c r="J24" s="874">
        <v>0</v>
      </c>
      <c r="K24" s="485" t="str">
        <f t="shared" si="10"/>
        <v>no sigma</v>
      </c>
      <c r="L24" s="486" t="str">
        <f t="shared" si="0"/>
        <v/>
      </c>
      <c r="M24" s="207">
        <f t="shared" si="1"/>
        <v>0</v>
      </c>
      <c r="N24" s="741">
        <f>1-'SOCKEYE%'!J24</f>
        <v>0</v>
      </c>
      <c r="O24" s="741">
        <f>'SOCKEYE%'!J24*(1-'SOCKEYE%'!P24)</f>
        <v>0</v>
      </c>
      <c r="P24" s="741">
        <f>'SOCKEYE%'!J24*'SOCKEYE%'!P24*(1-'SOCKEYE%'!V24)</f>
        <v>0</v>
      </c>
      <c r="Q24" s="741">
        <f>'SOCKEYE%'!J24*'SOCKEYE%'!P24*'SOCKEYE%'!V24</f>
        <v>1</v>
      </c>
      <c r="R24" s="200" t="str">
        <f t="shared" si="2"/>
        <v/>
      </c>
      <c r="S24" s="195">
        <f t="shared" si="3"/>
        <v>0</v>
      </c>
      <c r="T24" s="196" t="str">
        <f t="shared" si="4"/>
        <v/>
      </c>
      <c r="U24" s="197">
        <f t="shared" si="5"/>
        <v>0</v>
      </c>
      <c r="V24" s="198" t="str">
        <f t="shared" si="6"/>
        <v/>
      </c>
      <c r="W24" s="199">
        <f t="shared" si="7"/>
        <v>0</v>
      </c>
      <c r="X24" s="178" t="str">
        <f t="shared" si="8"/>
        <v/>
      </c>
      <c r="Y24" s="156">
        <f t="shared" si="9"/>
        <v>0</v>
      </c>
      <c r="Z24" s="111"/>
      <c r="AA24" s="112"/>
      <c r="AB24" s="111"/>
      <c r="AC24" s="111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VOL_AREA!K26</f>
        <v>3128041.2337211845</v>
      </c>
      <c r="D25" s="876"/>
      <c r="E25" s="876"/>
      <c r="F25" s="834"/>
      <c r="G25" s="415"/>
      <c r="H25" s="874">
        <v>1.2589254117941173E-100</v>
      </c>
      <c r="I25" s="874">
        <v>43</v>
      </c>
      <c r="J25" s="874">
        <v>0</v>
      </c>
      <c r="K25" s="485" t="str">
        <f t="shared" si="10"/>
        <v>no sigma</v>
      </c>
      <c r="L25" s="486" t="str">
        <f t="shared" si="0"/>
        <v/>
      </c>
      <c r="M25" s="207">
        <f t="shared" si="1"/>
        <v>0</v>
      </c>
      <c r="N25" s="741">
        <f>1-'SOCKEYE%'!J25</f>
        <v>0</v>
      </c>
      <c r="O25" s="741">
        <f>'SOCKEYE%'!J25*(1-'SOCKEYE%'!P25)</f>
        <v>0</v>
      </c>
      <c r="P25" s="741">
        <f>'SOCKEYE%'!J25*'SOCKEYE%'!P25*(1-'SOCKEYE%'!V25)</f>
        <v>0</v>
      </c>
      <c r="Q25" s="741">
        <f>'SOCKEYE%'!J25*'SOCKEYE%'!P25*'SOCKEYE%'!V25</f>
        <v>1</v>
      </c>
      <c r="R25" s="200" t="str">
        <f t="shared" si="2"/>
        <v/>
      </c>
      <c r="S25" s="195">
        <f t="shared" si="3"/>
        <v>0</v>
      </c>
      <c r="T25" s="196" t="str">
        <f t="shared" si="4"/>
        <v/>
      </c>
      <c r="U25" s="197">
        <f t="shared" si="5"/>
        <v>0</v>
      </c>
      <c r="V25" s="198" t="str">
        <f t="shared" si="6"/>
        <v/>
      </c>
      <c r="W25" s="199">
        <f t="shared" si="7"/>
        <v>0</v>
      </c>
      <c r="X25" s="178" t="str">
        <f t="shared" si="8"/>
        <v/>
      </c>
      <c r="Y25" s="156">
        <f t="shared" si="9"/>
        <v>0</v>
      </c>
      <c r="Z25" s="111"/>
      <c r="AA25" s="112"/>
      <c r="AB25" s="111"/>
      <c r="AC25" s="111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VOL_AREA!K27</f>
        <v>2762657.2500034752</v>
      </c>
      <c r="D26" s="876"/>
      <c r="E26" s="876"/>
      <c r="F26" s="876"/>
      <c r="G26" s="415"/>
      <c r="H26" s="874">
        <v>1.258925411794117E-100</v>
      </c>
      <c r="I26" s="874">
        <v>38</v>
      </c>
      <c r="J26" s="874">
        <v>0</v>
      </c>
      <c r="K26" s="485" t="str">
        <f t="shared" si="10"/>
        <v>no sigma</v>
      </c>
      <c r="L26" s="486" t="str">
        <f t="shared" si="0"/>
        <v/>
      </c>
      <c r="M26" s="207">
        <f t="shared" si="1"/>
        <v>0</v>
      </c>
      <c r="N26" s="741">
        <f>1-'SOCKEYE%'!J26</f>
        <v>0</v>
      </c>
      <c r="O26" s="741">
        <f>'SOCKEYE%'!J26*(1-'SOCKEYE%'!P26)</f>
        <v>0</v>
      </c>
      <c r="P26" s="741">
        <f>'SOCKEYE%'!J26*'SOCKEYE%'!P26*(1-'SOCKEYE%'!V26)</f>
        <v>0</v>
      </c>
      <c r="Q26" s="741">
        <f>'SOCKEYE%'!J26*'SOCKEYE%'!P26*'SOCKEYE%'!V26</f>
        <v>1</v>
      </c>
      <c r="R26" s="200" t="str">
        <f t="shared" si="2"/>
        <v/>
      </c>
      <c r="S26" s="195">
        <f t="shared" si="3"/>
        <v>0</v>
      </c>
      <c r="T26" s="196" t="str">
        <f t="shared" si="4"/>
        <v/>
      </c>
      <c r="U26" s="197">
        <f t="shared" si="5"/>
        <v>0</v>
      </c>
      <c r="V26" s="198" t="str">
        <f t="shared" si="6"/>
        <v/>
      </c>
      <c r="W26" s="199">
        <f t="shared" si="7"/>
        <v>0</v>
      </c>
      <c r="X26" s="178" t="str">
        <f t="shared" si="8"/>
        <v/>
      </c>
      <c r="Y26" s="156">
        <f t="shared" si="9"/>
        <v>0</v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VOL_AREA!K28</f>
        <v>2397273.2662857659</v>
      </c>
      <c r="D27" s="876"/>
      <c r="E27" s="876"/>
      <c r="F27" s="876"/>
      <c r="G27" s="415"/>
      <c r="H27" s="874">
        <v>1.2589254117941165E-100</v>
      </c>
      <c r="I27" s="874">
        <v>34</v>
      </c>
      <c r="J27" s="874">
        <v>0</v>
      </c>
      <c r="K27" s="485" t="str">
        <f t="shared" si="10"/>
        <v>no sigma</v>
      </c>
      <c r="L27" s="486" t="str">
        <f t="shared" si="0"/>
        <v/>
      </c>
      <c r="M27" s="207">
        <f t="shared" si="1"/>
        <v>0</v>
      </c>
      <c r="N27" s="741">
        <f>1-'SOCKEYE%'!J27</f>
        <v>0</v>
      </c>
      <c r="O27" s="741">
        <f>'SOCKEYE%'!J27*(1-'SOCKEYE%'!P27)</f>
        <v>0</v>
      </c>
      <c r="P27" s="741">
        <f>'SOCKEYE%'!J27*'SOCKEYE%'!P27*(1-'SOCKEYE%'!V27)</f>
        <v>0</v>
      </c>
      <c r="Q27" s="741">
        <f>'SOCKEYE%'!J27*'SOCKEYE%'!P27*'SOCKEYE%'!V27</f>
        <v>1</v>
      </c>
      <c r="R27" s="200" t="str">
        <f t="shared" si="2"/>
        <v/>
      </c>
      <c r="S27" s="195">
        <f t="shared" si="3"/>
        <v>0</v>
      </c>
      <c r="T27" s="196" t="str">
        <f t="shared" si="4"/>
        <v/>
      </c>
      <c r="U27" s="197">
        <f t="shared" si="5"/>
        <v>0</v>
      </c>
      <c r="V27" s="198" t="str">
        <f t="shared" si="6"/>
        <v/>
      </c>
      <c r="W27" s="199">
        <f t="shared" si="7"/>
        <v>0</v>
      </c>
      <c r="X27" s="178" t="str">
        <f t="shared" si="8"/>
        <v/>
      </c>
      <c r="Y27" s="156">
        <f t="shared" si="9"/>
        <v>0</v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VOL_AREA!K29</f>
        <v>2028608.7119907392</v>
      </c>
      <c r="D28" s="876"/>
      <c r="E28" s="876"/>
      <c r="F28" s="876"/>
      <c r="G28" s="415"/>
      <c r="H28" s="874">
        <v>1.2589254117941165E-100</v>
      </c>
      <c r="I28" s="874">
        <v>34</v>
      </c>
      <c r="J28" s="874">
        <v>0</v>
      </c>
      <c r="K28" s="485" t="str">
        <f t="shared" si="10"/>
        <v>no sigma</v>
      </c>
      <c r="L28" s="206" t="str">
        <f t="shared" si="0"/>
        <v/>
      </c>
      <c r="M28" s="207">
        <f t="shared" si="1"/>
        <v>0</v>
      </c>
      <c r="N28" s="741">
        <f>1-'SOCKEYE%'!J28</f>
        <v>0</v>
      </c>
      <c r="O28" s="741">
        <f>'SOCKEYE%'!J28*(1-'SOCKEYE%'!P28)</f>
        <v>0</v>
      </c>
      <c r="P28" s="741">
        <f>'SOCKEYE%'!J28*'SOCKEYE%'!P28*(1-'SOCKEYE%'!V28)</f>
        <v>0</v>
      </c>
      <c r="Q28" s="741">
        <f>'SOCKEYE%'!J28*'SOCKEYE%'!P28*'SOCKEYE%'!V28</f>
        <v>1</v>
      </c>
      <c r="R28" s="200" t="str">
        <f t="shared" si="2"/>
        <v/>
      </c>
      <c r="S28" s="195">
        <f t="shared" si="3"/>
        <v>0</v>
      </c>
      <c r="T28" s="196" t="str">
        <f t="shared" si="4"/>
        <v/>
      </c>
      <c r="U28" s="197">
        <f t="shared" si="5"/>
        <v>0</v>
      </c>
      <c r="V28" s="198" t="str">
        <f t="shared" si="6"/>
        <v/>
      </c>
      <c r="W28" s="199">
        <f t="shared" si="7"/>
        <v>0</v>
      </c>
      <c r="X28" s="178" t="str">
        <f t="shared" si="8"/>
        <v/>
      </c>
      <c r="Y28" s="156">
        <f t="shared" si="9"/>
        <v>0</v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VOL_AREA!K30</f>
        <v>1672337.4243211329</v>
      </c>
      <c r="D29" s="843"/>
      <c r="E29" s="843"/>
      <c r="F29" s="843"/>
      <c r="G29" s="415"/>
      <c r="H29" s="874">
        <v>1.2589254117941163E-100</v>
      </c>
      <c r="I29" s="874">
        <v>30</v>
      </c>
      <c r="J29" s="874">
        <v>0</v>
      </c>
      <c r="K29" s="485" t="str">
        <f t="shared" si="10"/>
        <v>no sigma</v>
      </c>
      <c r="L29" s="486" t="str">
        <f t="shared" si="0"/>
        <v/>
      </c>
      <c r="M29" s="207">
        <f t="shared" si="1"/>
        <v>0</v>
      </c>
      <c r="N29" s="741">
        <f>1-'SOCKEYE%'!J29</f>
        <v>0</v>
      </c>
      <c r="O29" s="741">
        <f>'SOCKEYE%'!J29*(1-'SOCKEYE%'!P29)</f>
        <v>0</v>
      </c>
      <c r="P29" s="741">
        <f>'SOCKEYE%'!J29*'SOCKEYE%'!P29*(1-'SOCKEYE%'!V29)</f>
        <v>0</v>
      </c>
      <c r="Q29" s="741">
        <f>'SOCKEYE%'!J29*'SOCKEYE%'!P29*'SOCKEYE%'!V29</f>
        <v>1</v>
      </c>
      <c r="R29" s="200" t="str">
        <f t="shared" si="2"/>
        <v/>
      </c>
      <c r="S29" s="195">
        <f t="shared" si="3"/>
        <v>0</v>
      </c>
      <c r="T29" s="196" t="str">
        <f t="shared" si="4"/>
        <v/>
      </c>
      <c r="U29" s="197">
        <f t="shared" si="5"/>
        <v>0</v>
      </c>
      <c r="V29" s="198" t="str">
        <f t="shared" si="6"/>
        <v/>
      </c>
      <c r="W29" s="199">
        <f t="shared" si="7"/>
        <v>0</v>
      </c>
      <c r="X29" s="178" t="str">
        <f t="shared" si="8"/>
        <v/>
      </c>
      <c r="Y29" s="156">
        <f t="shared" si="9"/>
        <v>0</v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VOL_AREA!K31</f>
        <v>1316066.1366515269</v>
      </c>
      <c r="D30" s="841"/>
      <c r="E30" s="842"/>
      <c r="F30" s="842"/>
      <c r="G30" s="415"/>
      <c r="H30" s="874">
        <v>1.358333939079791E-10</v>
      </c>
      <c r="I30" s="874">
        <v>26</v>
      </c>
      <c r="J30" s="874">
        <v>4.6126777251400535E-19</v>
      </c>
      <c r="K30" s="485" t="str">
        <f t="shared" si="10"/>
        <v>no sigma</v>
      </c>
      <c r="L30" s="486" t="str">
        <f t="shared" si="0"/>
        <v/>
      </c>
      <c r="M30" s="207">
        <f t="shared" si="1"/>
        <v>0</v>
      </c>
      <c r="N30" s="741">
        <f>1-'SOCKEYE%'!J30</f>
        <v>0</v>
      </c>
      <c r="O30" s="741">
        <f>'SOCKEYE%'!J30*(1-'SOCKEYE%'!P30)</f>
        <v>0</v>
      </c>
      <c r="P30" s="741">
        <f>'SOCKEYE%'!J30*'SOCKEYE%'!P30*(1-'SOCKEYE%'!V30)</f>
        <v>0</v>
      </c>
      <c r="Q30" s="741">
        <f>'SOCKEYE%'!J30*'SOCKEYE%'!P30*'SOCKEYE%'!V30</f>
        <v>1</v>
      </c>
      <c r="R30" s="200" t="str">
        <f t="shared" si="2"/>
        <v/>
      </c>
      <c r="S30" s="195">
        <f t="shared" si="3"/>
        <v>0</v>
      </c>
      <c r="T30" s="196" t="str">
        <f t="shared" si="4"/>
        <v/>
      </c>
      <c r="U30" s="197">
        <f t="shared" si="5"/>
        <v>0</v>
      </c>
      <c r="V30" s="198" t="str">
        <f t="shared" si="6"/>
        <v/>
      </c>
      <c r="W30" s="199">
        <f t="shared" si="7"/>
        <v>0</v>
      </c>
      <c r="X30" s="178" t="str">
        <f t="shared" si="8"/>
        <v/>
      </c>
      <c r="Y30" s="156">
        <f t="shared" si="9"/>
        <v>0</v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VOL_AREA!K32</f>
        <v>959794.8489819204</v>
      </c>
      <c r="D31" s="841"/>
      <c r="E31" s="842"/>
      <c r="F31" s="842"/>
      <c r="G31" s="415"/>
      <c r="H31" s="777">
        <v>1.2589254117941163E-100</v>
      </c>
      <c r="I31" s="701">
        <v>16</v>
      </c>
      <c r="J31" s="707">
        <v>0</v>
      </c>
      <c r="K31" s="485" t="str">
        <f t="shared" si="10"/>
        <v>no sigma</v>
      </c>
      <c r="L31" s="486" t="str">
        <f t="shared" si="0"/>
        <v/>
      </c>
      <c r="M31" s="207">
        <f t="shared" si="1"/>
        <v>0</v>
      </c>
      <c r="N31" s="741">
        <f>1-'SOCKEYE%'!J31</f>
        <v>0</v>
      </c>
      <c r="O31" s="741">
        <f>'SOCKEYE%'!J31*(1-'SOCKEYE%'!P31)</f>
        <v>0</v>
      </c>
      <c r="P31" s="741">
        <f>'SOCKEYE%'!J31*'SOCKEYE%'!P31*(1-'SOCKEYE%'!V31)</f>
        <v>0</v>
      </c>
      <c r="Q31" s="741">
        <f>'SOCKEYE%'!J31*'SOCKEYE%'!P31*'SOCKEYE%'!V31</f>
        <v>1</v>
      </c>
      <c r="R31" s="200" t="str">
        <f t="shared" si="2"/>
        <v/>
      </c>
      <c r="S31" s="195">
        <f t="shared" si="3"/>
        <v>0</v>
      </c>
      <c r="T31" s="196" t="str">
        <f t="shared" si="4"/>
        <v/>
      </c>
      <c r="U31" s="197">
        <f t="shared" si="5"/>
        <v>0</v>
      </c>
      <c r="V31" s="198" t="str">
        <f t="shared" si="6"/>
        <v/>
      </c>
      <c r="W31" s="199">
        <f t="shared" si="7"/>
        <v>0</v>
      </c>
      <c r="X31" s="178" t="str">
        <f t="shared" si="8"/>
        <v/>
      </c>
      <c r="Y31" s="156">
        <f t="shared" si="9"/>
        <v>0</v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1"/>
        <v>27</v>
      </c>
      <c r="C32" s="696">
        <f>VOL_AREA!K33</f>
        <v>603523.56131231401</v>
      </c>
      <c r="D32" s="841"/>
      <c r="E32" s="842"/>
      <c r="F32" s="842"/>
      <c r="G32" s="415"/>
      <c r="H32" s="777"/>
      <c r="I32" s="701"/>
      <c r="J32" s="707"/>
      <c r="K32" s="485" t="str">
        <f t="shared" si="10"/>
        <v>no sigma</v>
      </c>
      <c r="L32" s="486" t="str">
        <f t="shared" si="0"/>
        <v/>
      </c>
      <c r="M32" s="207">
        <f t="shared" si="1"/>
        <v>0</v>
      </c>
      <c r="N32" s="741">
        <f>1-'SOCKEYE%'!J32</f>
        <v>0</v>
      </c>
      <c r="O32" s="741">
        <f>'SOCKEYE%'!J32*(1-'SOCKEYE%'!P32)</f>
        <v>0</v>
      </c>
      <c r="P32" s="741">
        <f>'SOCKEYE%'!J32*'SOCKEYE%'!P32*(1-'SOCKEYE%'!V32)</f>
        <v>0</v>
      </c>
      <c r="Q32" s="741">
        <f>'SOCKEYE%'!J32*'SOCKEYE%'!P32*'SOCKEYE%'!V32</f>
        <v>1</v>
      </c>
      <c r="R32" s="200" t="str">
        <f t="shared" si="2"/>
        <v/>
      </c>
      <c r="S32" s="195">
        <f t="shared" si="3"/>
        <v>0</v>
      </c>
      <c r="T32" s="196" t="str">
        <f t="shared" si="4"/>
        <v/>
      </c>
      <c r="U32" s="197">
        <f t="shared" si="5"/>
        <v>0</v>
      </c>
      <c r="V32" s="198" t="str">
        <f t="shared" si="6"/>
        <v/>
      </c>
      <c r="W32" s="199">
        <f t="shared" si="7"/>
        <v>0</v>
      </c>
      <c r="X32" s="178" t="str">
        <f t="shared" si="8"/>
        <v/>
      </c>
      <c r="Y32" s="156">
        <f t="shared" si="9"/>
        <v>0</v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1"/>
        <v>28</v>
      </c>
      <c r="C33" s="696">
        <f>VOL_AREA!K34</f>
        <v>247252.27364270776</v>
      </c>
      <c r="D33" s="841"/>
      <c r="E33" s="842"/>
      <c r="F33" s="842"/>
      <c r="G33" s="415"/>
      <c r="H33" s="777"/>
      <c r="I33" s="701"/>
      <c r="J33" s="707"/>
      <c r="K33" s="485" t="str">
        <f t="shared" si="10"/>
        <v>no sigma</v>
      </c>
      <c r="L33" s="486" t="str">
        <f t="shared" si="0"/>
        <v/>
      </c>
      <c r="M33" s="207">
        <f t="shared" si="1"/>
        <v>0</v>
      </c>
      <c r="N33" s="741">
        <f>1-'SOCKEYE%'!J33</f>
        <v>0</v>
      </c>
      <c r="O33" s="741">
        <f>'SOCKEYE%'!J33*(1-'SOCKEYE%'!P33)</f>
        <v>0</v>
      </c>
      <c r="P33" s="741">
        <f>'SOCKEYE%'!J33*'SOCKEYE%'!P33*(1-'SOCKEYE%'!V33)</f>
        <v>0</v>
      </c>
      <c r="Q33" s="741">
        <f>'SOCKEYE%'!J33*'SOCKEYE%'!P33*'SOCKEYE%'!V33</f>
        <v>1</v>
      </c>
      <c r="R33" s="200" t="str">
        <f t="shared" si="2"/>
        <v/>
      </c>
      <c r="S33" s="195">
        <f t="shared" si="3"/>
        <v>0</v>
      </c>
      <c r="T33" s="196" t="str">
        <f t="shared" si="4"/>
        <v/>
      </c>
      <c r="U33" s="197">
        <f t="shared" si="5"/>
        <v>0</v>
      </c>
      <c r="V33" s="198" t="str">
        <f t="shared" si="6"/>
        <v/>
      </c>
      <c r="W33" s="199">
        <f t="shared" si="7"/>
        <v>0</v>
      </c>
      <c r="X33" s="178" t="str">
        <f t="shared" si="8"/>
        <v/>
      </c>
      <c r="Y33" s="156">
        <f t="shared" si="9"/>
        <v>0</v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1"/>
        <v>29</v>
      </c>
      <c r="C34" s="696">
        <f>VOL_AREA!K35</f>
        <v>6704.3130913668319</v>
      </c>
      <c r="D34" s="843"/>
      <c r="E34" s="843"/>
      <c r="F34" s="843"/>
      <c r="G34" s="415"/>
      <c r="H34" s="777"/>
      <c r="I34" s="701"/>
      <c r="J34" s="707"/>
      <c r="K34" s="485" t="str">
        <f t="shared" si="10"/>
        <v>no sigma</v>
      </c>
      <c r="L34" s="206" t="str">
        <f t="shared" si="0"/>
        <v/>
      </c>
      <c r="M34" s="207">
        <f t="shared" si="1"/>
        <v>0</v>
      </c>
      <c r="N34" s="741">
        <f>1-'SOCKEYE%'!J34</f>
        <v>0</v>
      </c>
      <c r="O34" s="741">
        <f>'SOCKEYE%'!J34*(1-'SOCKEYE%'!P34)</f>
        <v>0</v>
      </c>
      <c r="P34" s="741">
        <f>'SOCKEYE%'!J34*'SOCKEYE%'!P34*(1-'SOCKEYE%'!V34)</f>
        <v>0</v>
      </c>
      <c r="Q34" s="741">
        <f>'SOCKEYE%'!J34*'SOCKEYE%'!P34*'SOCKEYE%'!V34</f>
        <v>1</v>
      </c>
      <c r="R34" s="200" t="str">
        <f t="shared" si="2"/>
        <v/>
      </c>
      <c r="S34" s="195">
        <f t="shared" si="3"/>
        <v>0</v>
      </c>
      <c r="T34" s="196" t="str">
        <f t="shared" si="4"/>
        <v/>
      </c>
      <c r="U34" s="197">
        <f t="shared" si="5"/>
        <v>0</v>
      </c>
      <c r="V34" s="198" t="str">
        <f t="shared" si="6"/>
        <v/>
      </c>
      <c r="W34" s="199">
        <f t="shared" si="7"/>
        <v>0</v>
      </c>
      <c r="X34" s="178" t="str">
        <f t="shared" si="8"/>
        <v/>
      </c>
      <c r="Y34" s="156">
        <f t="shared" si="9"/>
        <v>0</v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1"/>
        <v>30</v>
      </c>
      <c r="C35" s="696">
        <f>VOL_AREA!K36</f>
        <v>0</v>
      </c>
      <c r="D35" s="843"/>
      <c r="E35" s="843"/>
      <c r="F35" s="843"/>
      <c r="G35" s="415"/>
      <c r="H35" s="777"/>
      <c r="I35" s="701"/>
      <c r="J35" s="707"/>
      <c r="K35" s="485" t="str">
        <f t="shared" si="10"/>
        <v>no sigma</v>
      </c>
      <c r="L35" s="206" t="str">
        <f t="shared" si="0"/>
        <v/>
      </c>
      <c r="M35" s="207">
        <f t="shared" si="1"/>
        <v>0</v>
      </c>
      <c r="N35" s="741">
        <f>1-'SOCKEYE%'!J35</f>
        <v>0</v>
      </c>
      <c r="O35" s="741">
        <f>'SOCKEYE%'!J35*(1-'SOCKEYE%'!P35)</f>
        <v>0</v>
      </c>
      <c r="P35" s="741">
        <f>'SOCKEYE%'!J35*'SOCKEYE%'!P35*(1-'SOCKEYE%'!V35)</f>
        <v>0</v>
      </c>
      <c r="Q35" s="741">
        <f>'SOCKEYE%'!J35*'SOCKEYE%'!P35*'SOCKEYE%'!V35</f>
        <v>1</v>
      </c>
      <c r="R35" s="200" t="str">
        <f t="shared" si="2"/>
        <v/>
      </c>
      <c r="S35" s="195">
        <f t="shared" si="3"/>
        <v>0</v>
      </c>
      <c r="T35" s="196" t="str">
        <f t="shared" si="4"/>
        <v/>
      </c>
      <c r="U35" s="197">
        <f t="shared" si="5"/>
        <v>0</v>
      </c>
      <c r="V35" s="198" t="str">
        <f t="shared" si="6"/>
        <v/>
      </c>
      <c r="W35" s="199">
        <f t="shared" si="7"/>
        <v>0</v>
      </c>
      <c r="X35" s="178" t="str">
        <f t="shared" si="8"/>
        <v/>
      </c>
      <c r="Y35" s="156">
        <f t="shared" si="9"/>
        <v>0</v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1"/>
        <v>31</v>
      </c>
      <c r="C36" s="696">
        <f>VOL_AREA!K37</f>
        <v>0</v>
      </c>
      <c r="D36" s="718"/>
      <c r="E36" s="701"/>
      <c r="F36" s="701"/>
      <c r="G36" s="415"/>
      <c r="H36" s="777"/>
      <c r="I36" s="701"/>
      <c r="J36" s="707"/>
      <c r="K36" s="418"/>
      <c r="L36" s="206">
        <f t="shared" si="0"/>
        <v>0</v>
      </c>
      <c r="M36" s="207">
        <f t="shared" si="1"/>
        <v>0</v>
      </c>
      <c r="N36" s="741">
        <f>1-'SOCKEYE%'!J36</f>
        <v>0</v>
      </c>
      <c r="O36" s="741">
        <f>'SOCKEYE%'!J36*(1-'SOCKEYE%'!P36)</f>
        <v>0</v>
      </c>
      <c r="P36" s="741">
        <f>'SOCKEYE%'!J36*'SOCKEYE%'!P36*(1-'SOCKEYE%'!V36)</f>
        <v>0</v>
      </c>
      <c r="Q36" s="741">
        <f>'SOCKEYE%'!J36*'SOCKEYE%'!P36*'SOCKEYE%'!V36</f>
        <v>1</v>
      </c>
      <c r="R36" s="200">
        <f t="shared" si="2"/>
        <v>0</v>
      </c>
      <c r="S36" s="195">
        <f t="shared" si="3"/>
        <v>0</v>
      </c>
      <c r="T36" s="196">
        <f t="shared" si="4"/>
        <v>0</v>
      </c>
      <c r="U36" s="197">
        <f t="shared" si="5"/>
        <v>0</v>
      </c>
      <c r="V36" s="198">
        <f t="shared" si="6"/>
        <v>0</v>
      </c>
      <c r="W36" s="199">
        <f t="shared" si="7"/>
        <v>0</v>
      </c>
      <c r="X36" s="178">
        <f t="shared" si="8"/>
        <v>0</v>
      </c>
      <c r="Y36" s="156">
        <f t="shared" si="9"/>
        <v>0</v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1"/>
        <v>32</v>
      </c>
      <c r="C37" s="696">
        <f>VOL_AREA!K38</f>
        <v>0</v>
      </c>
      <c r="D37" s="718"/>
      <c r="E37" s="701"/>
      <c r="F37" s="701"/>
      <c r="G37" s="415"/>
      <c r="H37" s="777"/>
      <c r="I37" s="701"/>
      <c r="J37" s="707"/>
      <c r="K37" s="418"/>
      <c r="L37" s="206">
        <f t="shared" si="0"/>
        <v>0</v>
      </c>
      <c r="M37" s="207">
        <f t="shared" si="1"/>
        <v>0</v>
      </c>
      <c r="N37" s="741">
        <f>1-'SOCKEYE%'!J37</f>
        <v>0</v>
      </c>
      <c r="O37" s="741">
        <f>'SOCKEYE%'!J37*(1-'SOCKEYE%'!P37)</f>
        <v>0</v>
      </c>
      <c r="P37" s="741">
        <f>'SOCKEYE%'!J37*'SOCKEYE%'!P37*(1-'SOCKEYE%'!V37)</f>
        <v>0</v>
      </c>
      <c r="Q37" s="741">
        <f>'SOCKEYE%'!J37*'SOCKEYE%'!P37*'SOCKEYE%'!V37</f>
        <v>1</v>
      </c>
      <c r="R37" s="200">
        <f t="shared" si="2"/>
        <v>0</v>
      </c>
      <c r="S37" s="195">
        <f t="shared" si="3"/>
        <v>0</v>
      </c>
      <c r="T37" s="196">
        <f t="shared" si="4"/>
        <v>0</v>
      </c>
      <c r="U37" s="197">
        <f t="shared" si="5"/>
        <v>0</v>
      </c>
      <c r="V37" s="198">
        <f t="shared" si="6"/>
        <v>0</v>
      </c>
      <c r="W37" s="199">
        <f t="shared" si="7"/>
        <v>0</v>
      </c>
      <c r="X37" s="178">
        <f t="shared" si="8"/>
        <v>0</v>
      </c>
      <c r="Y37" s="156">
        <f t="shared" si="9"/>
        <v>0</v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1"/>
        <v>33</v>
      </c>
      <c r="C38" s="696">
        <f>VOL_AREA!K39</f>
        <v>0</v>
      </c>
      <c r="D38" s="718"/>
      <c r="E38" s="701"/>
      <c r="F38" s="701"/>
      <c r="G38" s="415"/>
      <c r="H38" s="777"/>
      <c r="I38" s="701"/>
      <c r="J38" s="707"/>
      <c r="K38" s="418"/>
      <c r="L38" s="206">
        <f t="shared" si="0"/>
        <v>0</v>
      </c>
      <c r="M38" s="207">
        <f t="shared" si="1"/>
        <v>0</v>
      </c>
      <c r="N38" s="741">
        <f>1-'SOCKEYE%'!J38</f>
        <v>0</v>
      </c>
      <c r="O38" s="741">
        <f>'SOCKEYE%'!J38*(1-'SOCKEYE%'!P38)</f>
        <v>0</v>
      </c>
      <c r="P38" s="741">
        <f>'SOCKEYE%'!J38*'SOCKEYE%'!P38*(1-'SOCKEYE%'!V38)</f>
        <v>0</v>
      </c>
      <c r="Q38" s="741">
        <f>'SOCKEYE%'!J38*'SOCKEYE%'!P38*'SOCKEYE%'!V38</f>
        <v>1</v>
      </c>
      <c r="R38" s="200">
        <f t="shared" si="2"/>
        <v>0</v>
      </c>
      <c r="S38" s="195">
        <f t="shared" si="3"/>
        <v>0</v>
      </c>
      <c r="T38" s="196">
        <f t="shared" si="4"/>
        <v>0</v>
      </c>
      <c r="U38" s="197">
        <f t="shared" si="5"/>
        <v>0</v>
      </c>
      <c r="V38" s="198">
        <f t="shared" si="6"/>
        <v>0</v>
      </c>
      <c r="W38" s="199">
        <f t="shared" si="7"/>
        <v>0</v>
      </c>
      <c r="X38" s="178">
        <f t="shared" si="8"/>
        <v>0</v>
      </c>
      <c r="Y38" s="156">
        <f t="shared" si="9"/>
        <v>0</v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1"/>
        <v>34</v>
      </c>
      <c r="C39" s="696">
        <f>VOL_AREA!K40</f>
        <v>0</v>
      </c>
      <c r="D39" s="718"/>
      <c r="E39" s="701"/>
      <c r="F39" s="701"/>
      <c r="G39" s="415"/>
      <c r="H39" s="777"/>
      <c r="I39" s="701"/>
      <c r="J39" s="707"/>
      <c r="K39" s="418"/>
      <c r="L39" s="206">
        <f t="shared" si="0"/>
        <v>0</v>
      </c>
      <c r="M39" s="207">
        <f t="shared" si="1"/>
        <v>0</v>
      </c>
      <c r="N39" s="741">
        <f>1-'SOCKEYE%'!J39</f>
        <v>0</v>
      </c>
      <c r="O39" s="741">
        <f>'SOCKEYE%'!J39*(1-'SOCKEYE%'!P39)</f>
        <v>0</v>
      </c>
      <c r="P39" s="741">
        <f>'SOCKEYE%'!J39*'SOCKEYE%'!P39*(1-'SOCKEYE%'!V39)</f>
        <v>0</v>
      </c>
      <c r="Q39" s="741">
        <f>'SOCKEYE%'!J39*'SOCKEYE%'!P39*'SOCKEYE%'!V39</f>
        <v>1</v>
      </c>
      <c r="R39" s="200">
        <f t="shared" si="2"/>
        <v>0</v>
      </c>
      <c r="S39" s="195">
        <f t="shared" si="3"/>
        <v>0</v>
      </c>
      <c r="T39" s="196">
        <f t="shared" si="4"/>
        <v>0</v>
      </c>
      <c r="U39" s="197">
        <f t="shared" si="5"/>
        <v>0</v>
      </c>
      <c r="V39" s="198">
        <f t="shared" si="6"/>
        <v>0</v>
      </c>
      <c r="W39" s="199">
        <f t="shared" si="7"/>
        <v>0</v>
      </c>
      <c r="X39" s="178">
        <f t="shared" si="8"/>
        <v>0</v>
      </c>
      <c r="Y39" s="156">
        <f t="shared" si="9"/>
        <v>0</v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1"/>
        <v>35</v>
      </c>
      <c r="C40" s="696">
        <f>VOL_AREA!K41</f>
        <v>0</v>
      </c>
      <c r="D40" s="718"/>
      <c r="E40" s="701"/>
      <c r="F40" s="701"/>
      <c r="G40" s="415"/>
      <c r="H40" s="777"/>
      <c r="I40" s="701"/>
      <c r="J40" s="707"/>
      <c r="K40" s="418"/>
      <c r="L40" s="206">
        <f t="shared" si="0"/>
        <v>0</v>
      </c>
      <c r="M40" s="207">
        <f t="shared" si="1"/>
        <v>0</v>
      </c>
      <c r="N40" s="741">
        <f>1-'SOCKEYE%'!J40</f>
        <v>0</v>
      </c>
      <c r="O40" s="741">
        <f>'SOCKEYE%'!J40*(1-'SOCKEYE%'!P40)</f>
        <v>0</v>
      </c>
      <c r="P40" s="741">
        <f>'SOCKEYE%'!J40*'SOCKEYE%'!P40*(1-'SOCKEYE%'!V40)</f>
        <v>0</v>
      </c>
      <c r="Q40" s="741">
        <f>'SOCKEYE%'!J40*'SOCKEYE%'!P40*'SOCKEYE%'!V40</f>
        <v>1</v>
      </c>
      <c r="R40" s="200">
        <f t="shared" si="2"/>
        <v>0</v>
      </c>
      <c r="S40" s="195">
        <f t="shared" si="3"/>
        <v>0</v>
      </c>
      <c r="T40" s="196">
        <f t="shared" si="4"/>
        <v>0</v>
      </c>
      <c r="U40" s="197">
        <f t="shared" si="5"/>
        <v>0</v>
      </c>
      <c r="V40" s="198">
        <f t="shared" si="6"/>
        <v>0</v>
      </c>
      <c r="W40" s="199">
        <f t="shared" si="7"/>
        <v>0</v>
      </c>
      <c r="X40" s="154">
        <f t="shared" si="8"/>
        <v>0</v>
      </c>
      <c r="Y40" s="156">
        <f t="shared" si="9"/>
        <v>0</v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1"/>
        <v>36</v>
      </c>
      <c r="C41" s="696">
        <f>VOL_AREA!K42</f>
        <v>0</v>
      </c>
      <c r="D41" s="718"/>
      <c r="E41" s="701"/>
      <c r="F41" s="701"/>
      <c r="G41" s="415"/>
      <c r="H41" s="777"/>
      <c r="I41" s="701"/>
      <c r="J41" s="707"/>
      <c r="K41" s="418"/>
      <c r="L41" s="206">
        <f t="shared" si="0"/>
        <v>0</v>
      </c>
      <c r="M41" s="207">
        <f t="shared" si="1"/>
        <v>0</v>
      </c>
      <c r="N41" s="741">
        <f>1-'SOCKEYE%'!J41</f>
        <v>0</v>
      </c>
      <c r="O41" s="741">
        <f>'SOCKEYE%'!J41*(1-'SOCKEYE%'!P41)</f>
        <v>0</v>
      </c>
      <c r="P41" s="741">
        <f>'SOCKEYE%'!J41*'SOCKEYE%'!P41*(1-'SOCKEYE%'!V41)</f>
        <v>0</v>
      </c>
      <c r="Q41" s="741">
        <f>'SOCKEYE%'!J41*'SOCKEYE%'!P41*'SOCKEYE%'!V41</f>
        <v>1</v>
      </c>
      <c r="R41" s="200">
        <f t="shared" si="2"/>
        <v>0</v>
      </c>
      <c r="S41" s="195">
        <f t="shared" si="3"/>
        <v>0</v>
      </c>
      <c r="T41" s="196">
        <f t="shared" si="4"/>
        <v>0</v>
      </c>
      <c r="U41" s="197">
        <f t="shared" si="5"/>
        <v>0</v>
      </c>
      <c r="V41" s="198">
        <f t="shared" si="6"/>
        <v>0</v>
      </c>
      <c r="W41" s="199">
        <f t="shared" si="7"/>
        <v>0</v>
      </c>
      <c r="X41" s="154">
        <f t="shared" si="8"/>
        <v>0</v>
      </c>
      <c r="Y41" s="156">
        <f t="shared" si="9"/>
        <v>0</v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5" thickBot="1">
      <c r="A42" s="724" t="s">
        <v>173</v>
      </c>
      <c r="B42" s="729">
        <f t="shared" si="11"/>
        <v>37</v>
      </c>
      <c r="C42" s="696">
        <f>VOL_AREA!K43</f>
        <v>0</v>
      </c>
      <c r="D42" s="718"/>
      <c r="E42" s="701"/>
      <c r="F42" s="701"/>
      <c r="G42" s="415"/>
      <c r="H42" s="777"/>
      <c r="I42" s="701"/>
      <c r="J42" s="707"/>
      <c r="K42" s="418"/>
      <c r="L42" s="206">
        <f t="shared" si="0"/>
        <v>0</v>
      </c>
      <c r="M42" s="207">
        <f t="shared" si="1"/>
        <v>0</v>
      </c>
      <c r="N42" s="741">
        <f>1-'SOCKEYE%'!J42</f>
        <v>0</v>
      </c>
      <c r="O42" s="741">
        <f>'SOCKEYE%'!J42*(1-'SOCKEYE%'!P42)</f>
        <v>0</v>
      </c>
      <c r="P42" s="741">
        <f>'SOCKEYE%'!J42*'SOCKEYE%'!P42*(1-'SOCKEYE%'!V42)</f>
        <v>0</v>
      </c>
      <c r="Q42" s="741">
        <f>'SOCKEYE%'!J42*'SOCKEYE%'!P42*'SOCKEYE%'!V42</f>
        <v>1</v>
      </c>
      <c r="R42" s="200">
        <f t="shared" si="2"/>
        <v>0</v>
      </c>
      <c r="S42" s="195">
        <f t="shared" si="3"/>
        <v>0</v>
      </c>
      <c r="T42" s="196">
        <f t="shared" si="4"/>
        <v>0</v>
      </c>
      <c r="U42" s="197">
        <f t="shared" si="5"/>
        <v>0</v>
      </c>
      <c r="V42" s="198">
        <f t="shared" si="6"/>
        <v>0</v>
      </c>
      <c r="W42" s="199">
        <f t="shared" si="7"/>
        <v>0</v>
      </c>
      <c r="X42" s="154">
        <f t="shared" si="8"/>
        <v>0</v>
      </c>
      <c r="Y42" s="156">
        <f t="shared" si="9"/>
        <v>0</v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5" thickBot="1">
      <c r="A43" s="724" t="s">
        <v>174</v>
      </c>
      <c r="B43" s="729">
        <f t="shared" si="11"/>
        <v>38</v>
      </c>
      <c r="C43" s="696">
        <f>VOL_AREA!K44</f>
        <v>0</v>
      </c>
      <c r="D43" s="718"/>
      <c r="E43" s="701"/>
      <c r="F43" s="701"/>
      <c r="G43" s="415"/>
      <c r="H43" s="777"/>
      <c r="I43" s="701"/>
      <c r="J43" s="707"/>
      <c r="K43" s="418"/>
      <c r="L43" s="206">
        <f t="shared" si="0"/>
        <v>0</v>
      </c>
      <c r="M43" s="207">
        <f t="shared" si="1"/>
        <v>0</v>
      </c>
      <c r="N43" s="741">
        <f>1-'SOCKEYE%'!J43</f>
        <v>0</v>
      </c>
      <c r="O43" s="741">
        <f>'SOCKEYE%'!J43*(1-'SOCKEYE%'!P43)</f>
        <v>0</v>
      </c>
      <c r="P43" s="741">
        <f>'SOCKEYE%'!J43*'SOCKEYE%'!P43*(1-'SOCKEYE%'!V43)</f>
        <v>0</v>
      </c>
      <c r="Q43" s="741">
        <f>'SOCKEYE%'!J43*'SOCKEYE%'!P43*'SOCKEYE%'!V43</f>
        <v>1</v>
      </c>
      <c r="R43" s="200">
        <f t="shared" si="2"/>
        <v>0</v>
      </c>
      <c r="S43" s="195">
        <f t="shared" si="3"/>
        <v>0</v>
      </c>
      <c r="T43" s="196">
        <f t="shared" si="4"/>
        <v>0</v>
      </c>
      <c r="U43" s="197">
        <f t="shared" si="5"/>
        <v>0</v>
      </c>
      <c r="V43" s="198">
        <f t="shared" si="6"/>
        <v>0</v>
      </c>
      <c r="W43" s="199">
        <f t="shared" si="7"/>
        <v>0</v>
      </c>
      <c r="X43" s="154">
        <f t="shared" si="8"/>
        <v>0</v>
      </c>
      <c r="Y43" s="156">
        <f t="shared" si="9"/>
        <v>0</v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5" thickBot="1">
      <c r="A44" s="724" t="s">
        <v>175</v>
      </c>
      <c r="B44" s="729">
        <f t="shared" si="11"/>
        <v>39</v>
      </c>
      <c r="C44" s="696">
        <f>VOL_AREA!K45</f>
        <v>0</v>
      </c>
      <c r="D44" s="718"/>
      <c r="E44" s="701"/>
      <c r="F44" s="701"/>
      <c r="G44" s="415"/>
      <c r="H44" s="777"/>
      <c r="I44" s="701"/>
      <c r="J44" s="707"/>
      <c r="K44" s="418"/>
      <c r="L44" s="206">
        <f t="shared" si="0"/>
        <v>0</v>
      </c>
      <c r="M44" s="207">
        <f t="shared" si="1"/>
        <v>0</v>
      </c>
      <c r="N44" s="741">
        <f>1-'SOCKEYE%'!J44</f>
        <v>0</v>
      </c>
      <c r="O44" s="741">
        <f>'SOCKEYE%'!J44*(1-'SOCKEYE%'!P44)</f>
        <v>0</v>
      </c>
      <c r="P44" s="741">
        <f>'SOCKEYE%'!J44*'SOCKEYE%'!P44*(1-'SOCKEYE%'!V44)</f>
        <v>0</v>
      </c>
      <c r="Q44" s="741">
        <f>'SOCKEYE%'!J44*'SOCKEYE%'!P44*'SOCKEYE%'!V44</f>
        <v>1</v>
      </c>
      <c r="R44" s="200">
        <f t="shared" si="2"/>
        <v>0</v>
      </c>
      <c r="S44" s="195">
        <f t="shared" si="3"/>
        <v>0</v>
      </c>
      <c r="T44" s="196">
        <f t="shared" si="4"/>
        <v>0</v>
      </c>
      <c r="U44" s="197">
        <f t="shared" si="5"/>
        <v>0</v>
      </c>
      <c r="V44" s="198">
        <f t="shared" si="6"/>
        <v>0</v>
      </c>
      <c r="W44" s="199">
        <f t="shared" si="7"/>
        <v>0</v>
      </c>
      <c r="X44" s="154">
        <f t="shared" si="8"/>
        <v>0</v>
      </c>
      <c r="Y44" s="156">
        <f t="shared" si="9"/>
        <v>0</v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5" thickBot="1">
      <c r="A45" s="724" t="s">
        <v>176</v>
      </c>
      <c r="B45" s="729">
        <f t="shared" si="11"/>
        <v>40</v>
      </c>
      <c r="C45" s="696">
        <f>VOL_AREA!K46</f>
        <v>0</v>
      </c>
      <c r="D45" s="718"/>
      <c r="E45" s="701"/>
      <c r="F45" s="701"/>
      <c r="G45" s="415"/>
      <c r="H45" s="777"/>
      <c r="I45" s="701"/>
      <c r="J45" s="707"/>
      <c r="K45" s="485"/>
      <c r="L45" s="206"/>
      <c r="M45" s="207"/>
      <c r="N45" s="741">
        <f>1-'SOCKEYE%'!J45</f>
        <v>0</v>
      </c>
      <c r="O45" s="741">
        <f>'SOCKEYE%'!J45*(1-'SOCKEYE%'!P45)</f>
        <v>0</v>
      </c>
      <c r="P45" s="741">
        <f>'SOCKEYE%'!J45*'SOCKEYE%'!P45*(1-'SOCKEYE%'!V45)</f>
        <v>0</v>
      </c>
      <c r="Q45" s="741">
        <f>'SOCKEYE%'!J45*'SOCKEYE%'!P45*'SOCKEYE%'!V45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5" thickBot="1">
      <c r="A46" s="724" t="s">
        <v>177</v>
      </c>
      <c r="B46" s="729">
        <f t="shared" si="11"/>
        <v>41</v>
      </c>
      <c r="C46" s="696">
        <f>VOL_AREA!K47</f>
        <v>0</v>
      </c>
      <c r="D46" s="725"/>
      <c r="E46" s="705"/>
      <c r="F46" s="705"/>
      <c r="G46" s="423"/>
      <c r="H46" s="777"/>
      <c r="I46" s="705"/>
      <c r="J46" s="716"/>
      <c r="K46" s="490" t="str">
        <f t="shared" ref="K46" si="12">IF(D46=0,"no sigma",H46/D46)</f>
        <v>no sigma</v>
      </c>
      <c r="L46" s="487"/>
      <c r="M46" s="484">
        <f t="shared" ref="M46" si="13">IF(OR(OR(H46=0,E46=0),D46=0),0,+(L46^2)*((J46/H46^2)+((F46^2/E46)/D46^2)))</f>
        <v>0</v>
      </c>
      <c r="N46" s="741">
        <f>1-'SOCKEYE%'!J46</f>
        <v>0</v>
      </c>
      <c r="O46" s="741">
        <f>'SOCKEYE%'!J46*(1-'SOCKEYE%'!P46)</f>
        <v>0</v>
      </c>
      <c r="P46" s="741">
        <f>'SOCKEYE%'!J46*'SOCKEYE%'!P46*(1-'SOCKEYE%'!V46)</f>
        <v>0</v>
      </c>
      <c r="Q46" s="741">
        <f>'SOCKEYE%'!J46*'SOCKEYE%'!P46*'SOCKEYE%'!V46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5" thickBot="1">
      <c r="A47" s="208" t="s">
        <v>97</v>
      </c>
      <c r="B47" s="728"/>
      <c r="C47" s="209">
        <f>SUM(C6:C46)</f>
        <v>118679570.34750731</v>
      </c>
      <c r="D47" s="717"/>
      <c r="E47" s="717"/>
      <c r="F47" s="717"/>
      <c r="G47" s="423"/>
      <c r="H47" s="423"/>
      <c r="I47" s="423"/>
      <c r="J47" s="424"/>
      <c r="K47" s="209"/>
      <c r="L47" s="209">
        <f>SUM(L6:L46)</f>
        <v>1512120.6079126624</v>
      </c>
      <c r="M47" s="209">
        <f>SUM(M6:M46)</f>
        <v>13286983490653.34</v>
      </c>
      <c r="N47" s="209"/>
      <c r="O47" s="209"/>
      <c r="P47" s="209"/>
      <c r="Q47" s="209"/>
      <c r="R47" s="209">
        <f t="shared" ref="R47:Y47" si="14">SUM(R6:R46)</f>
        <v>252788.02351039342</v>
      </c>
      <c r="S47" s="209">
        <f t="shared" si="14"/>
        <v>39207034837.50322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1259332.5844022688</v>
      </c>
      <c r="Y47" s="209">
        <f t="shared" si="14"/>
        <v>12054496468445.186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 s="737" customFormat="1">
      <c r="Q81" s="9"/>
    </row>
    <row r="82" spans="17:17" s="737" customFormat="1">
      <c r="Q82" s="9"/>
    </row>
    <row r="83" spans="17:17" s="737" customFormat="1">
      <c r="Q83" s="9"/>
    </row>
    <row r="84" spans="17:17" s="737" customFormat="1">
      <c r="Q84" s="9"/>
    </row>
    <row r="85" spans="17:17" s="737" customFormat="1">
      <c r="Q85" s="9"/>
    </row>
    <row r="86" spans="17:17" s="737" customFormat="1">
      <c r="Q86" s="9"/>
    </row>
    <row r="87" spans="17:17" s="737" customFormat="1">
      <c r="Q87" s="9"/>
    </row>
    <row r="88" spans="17:17" s="737" customFormat="1">
      <c r="Q88" s="9"/>
    </row>
    <row r="89" spans="17:17" s="737" customFormat="1">
      <c r="Q89" s="9"/>
    </row>
    <row r="90" spans="17:17" s="737" customFormat="1">
      <c r="Q90" s="9"/>
    </row>
    <row r="91" spans="17:17" s="737" customFormat="1">
      <c r="Q91" s="9"/>
    </row>
    <row r="92" spans="17:17" s="737" customFormat="1">
      <c r="Q92" s="9"/>
    </row>
    <row r="93" spans="17:17" s="737" customFormat="1">
      <c r="Q93" s="9"/>
    </row>
    <row r="94" spans="17:17" s="737" customFormat="1">
      <c r="Q94" s="9"/>
    </row>
    <row r="95" spans="17:17" s="737" customFormat="1">
      <c r="Q95" s="9"/>
    </row>
    <row r="96" spans="17:17" s="737" customFormat="1">
      <c r="Q96" s="9"/>
    </row>
    <row r="97" spans="17:17" s="737" customFormat="1">
      <c r="Q97" s="9"/>
    </row>
    <row r="98" spans="17:17" s="737" customFormat="1">
      <c r="Q98" s="9"/>
    </row>
    <row r="99" spans="17:17" s="737" customFormat="1">
      <c r="Q99" s="9"/>
    </row>
    <row r="100" spans="17:17" s="737" customFormat="1">
      <c r="Q100" s="9"/>
    </row>
    <row r="101" spans="17:17" s="737" customFormat="1">
      <c r="Q101" s="9"/>
    </row>
    <row r="102" spans="17:17" s="737" customFormat="1">
      <c r="Q102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02"/>
  <sheetViews>
    <sheetView topLeftCell="A6" workbookViewId="0">
      <selection activeCell="F26" sqref="F26"/>
    </sheetView>
  </sheetViews>
  <sheetFormatPr defaultColWidth="9.109375" defaultRowHeight="12.6"/>
  <cols>
    <col min="1" max="2" width="10.6640625" style="737" customWidth="1"/>
    <col min="3" max="3" width="13.5546875" style="737" customWidth="1"/>
    <col min="4" max="4" width="10.5546875" style="737" customWidth="1"/>
    <col min="5" max="5" width="6.6640625" style="737" customWidth="1"/>
    <col min="6" max="6" width="10.6640625" style="737" customWidth="1"/>
    <col min="7" max="7" width="11.6640625" style="737" customWidth="1"/>
    <col min="8" max="8" width="11.33203125" style="737" customWidth="1"/>
    <col min="9" max="9" width="4.6640625" style="737" customWidth="1"/>
    <col min="10" max="10" width="11.6640625" style="737" customWidth="1"/>
    <col min="11" max="11" width="10.44140625" style="737" customWidth="1"/>
    <col min="12" max="12" width="11.33203125" style="737" customWidth="1"/>
    <col min="13" max="13" width="10.6640625" style="737" customWidth="1"/>
    <col min="14" max="16" width="10.44140625" style="737" customWidth="1"/>
    <col min="17" max="17" width="9.109375" style="737"/>
    <col min="18" max="19" width="12" style="736" customWidth="1"/>
    <col min="20" max="25" width="12" style="737" customWidth="1"/>
    <col min="26" max="16384" width="9.109375" style="737"/>
  </cols>
  <sheetData>
    <row r="1" spans="1:34" ht="13.2">
      <c r="A1" s="158" t="s">
        <v>199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40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VOL_AREA!L7</f>
        <v>5193263.2336709965</v>
      </c>
      <c r="D6" s="683"/>
      <c r="E6" s="684"/>
      <c r="F6" s="684"/>
      <c r="G6" s="422"/>
      <c r="H6" s="684"/>
      <c r="I6" s="684"/>
      <c r="J6" s="685"/>
      <c r="K6" s="489" t="str">
        <f>IF(D6=0,"no sigma",H6/D6)</f>
        <v>no sigma</v>
      </c>
      <c r="L6" s="488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741">
        <f>1-'SOCKEYE%'!J6</f>
        <v>0</v>
      </c>
      <c r="O6" s="741">
        <f>'SOCKEYE%'!J6*(1-'SOCKEYE%'!P6)</f>
        <v>0</v>
      </c>
      <c r="P6" s="741">
        <f>'SOCKEYE%'!J6*'SOCKEYE%'!P6*(1-'SOCKEYE%'!V6)</f>
        <v>0</v>
      </c>
      <c r="Q6" s="741">
        <f>'SOCKEYE%'!J6*'SOCKEYE%'!P6*'SOCKEYE%'!V6</f>
        <v>1</v>
      </c>
      <c r="R6" s="194" t="str">
        <f t="shared" ref="R6:R44" si="2">IF(L6="","",N6*L6)</f>
        <v/>
      </c>
      <c r="S6" s="195">
        <f t="shared" ref="S6:S44" si="3">IF(M6="","",N6^2*M6)</f>
        <v>0</v>
      </c>
      <c r="T6" s="196" t="str">
        <f t="shared" ref="T6:T44" si="4">IF(L6="","",O6*L6)</f>
        <v/>
      </c>
      <c r="U6" s="197">
        <f t="shared" ref="U6:U44" si="5">IF(M6="","",O6^2*M6)</f>
        <v>0</v>
      </c>
      <c r="V6" s="198" t="str">
        <f t="shared" ref="V6:V44" si="6">IF(L6="","",P6*L6)</f>
        <v/>
      </c>
      <c r="W6" s="199">
        <f t="shared" ref="W6:W44" si="7">IF(M6="","",P6^2*M6)</f>
        <v>0</v>
      </c>
      <c r="X6" s="154" t="str">
        <f t="shared" ref="X6:X44" si="8">IF(L6="","",Q6*L6)</f>
        <v/>
      </c>
      <c r="Y6" s="155">
        <f t="shared" ref="Y6:Y44" si="9">IF(M6="","",Q6^2*M6)</f>
        <v>0</v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VOL_AREA!L8</f>
        <v>5013577.7010129895</v>
      </c>
      <c r="D7" s="877">
        <v>8.5002510422166573E-6</v>
      </c>
      <c r="E7" s="877">
        <v>4</v>
      </c>
      <c r="F7" s="877">
        <v>9.5740753464224472E-6</v>
      </c>
      <c r="G7" s="415"/>
      <c r="H7" s="879">
        <v>7.1800049731865545E-9</v>
      </c>
      <c r="I7" s="879">
        <v>29</v>
      </c>
      <c r="J7" s="879">
        <v>4.4981810594715011E-16</v>
      </c>
      <c r="K7" s="485">
        <f t="shared" ref="K7:K35" si="10">IF(D7=0,"no sigma",H7/D7)</f>
        <v>8.4468152029003904E-4</v>
      </c>
      <c r="L7" s="486">
        <f t="shared" si="0"/>
        <v>4234.8764345838908</v>
      </c>
      <c r="M7" s="207">
        <f t="shared" si="1"/>
        <v>162171532.23702478</v>
      </c>
      <c r="N7" s="741">
        <f>1-'SOCKEYE%'!J7</f>
        <v>0</v>
      </c>
      <c r="O7" s="741">
        <f>'SOCKEYE%'!J7*(1-'SOCKEYE%'!P7)</f>
        <v>0</v>
      </c>
      <c r="P7" s="741">
        <f>'SOCKEYE%'!J7*'SOCKEYE%'!P7*(1-'SOCKEYE%'!V7)</f>
        <v>0</v>
      </c>
      <c r="Q7" s="741">
        <f>'SOCKEYE%'!J7*'SOCKEYE%'!P7*'SOCKEYE%'!V7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4234.8764345838908</v>
      </c>
      <c r="Y7" s="156">
        <f t="shared" si="9"/>
        <v>162171532.23702478</v>
      </c>
      <c r="Z7" s="111"/>
      <c r="AA7" s="112"/>
      <c r="AB7" s="111"/>
      <c r="AC7" s="111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1">B7+1</f>
        <v>3</v>
      </c>
      <c r="C8" s="696">
        <f>VOL_AREA!L9</f>
        <v>4833892.1683549816</v>
      </c>
      <c r="D8" s="877">
        <v>7.7247302456370724E-6</v>
      </c>
      <c r="E8" s="877">
        <v>29</v>
      </c>
      <c r="F8" s="877">
        <v>1.1536549524639566E-5</v>
      </c>
      <c r="G8" s="415"/>
      <c r="H8" s="879">
        <v>1.0870824888559301E-7</v>
      </c>
      <c r="I8" s="879">
        <v>58</v>
      </c>
      <c r="J8" s="879">
        <v>1.0865327479235382E-13</v>
      </c>
      <c r="K8" s="485">
        <f t="shared" si="10"/>
        <v>1.4072756643766483E-2</v>
      </c>
      <c r="L8" s="486">
        <f t="shared" si="0"/>
        <v>68026.18812746834</v>
      </c>
      <c r="M8" s="207">
        <f t="shared" si="1"/>
        <v>42903021967.518097</v>
      </c>
      <c r="N8" s="741">
        <f>1-'SOCKEYE%'!J8</f>
        <v>2.1276595744680882E-2</v>
      </c>
      <c r="O8" s="741">
        <f>'SOCKEYE%'!J8*(1-'SOCKEYE%'!P8)</f>
        <v>0</v>
      </c>
      <c r="P8" s="741">
        <f>'SOCKEYE%'!J8*'SOCKEYE%'!P8*(1-'SOCKEYE%'!V8)</f>
        <v>0</v>
      </c>
      <c r="Q8" s="741">
        <f>'SOCKEYE%'!J8*'SOCKEYE%'!P8*'SOCKEYE%'!V8</f>
        <v>0.97872340425531912</v>
      </c>
      <c r="R8" s="200">
        <f t="shared" si="2"/>
        <v>1447.365704839754</v>
      </c>
      <c r="S8" s="195">
        <f t="shared" si="3"/>
        <v>19421920.311235048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78">
        <f t="shared" si="8"/>
        <v>66578.822422628582</v>
      </c>
      <c r="Y8" s="156">
        <f t="shared" si="9"/>
        <v>41096783378.573242</v>
      </c>
      <c r="Z8" s="111"/>
      <c r="AA8" s="112"/>
      <c r="AB8" s="111"/>
      <c r="AC8" s="111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1"/>
        <v>4</v>
      </c>
      <c r="C9" s="696">
        <f>VOL_AREA!L10</f>
        <v>4547809.3836613456</v>
      </c>
      <c r="D9" s="877">
        <v>6.6760909512169694E-6</v>
      </c>
      <c r="E9" s="877">
        <v>51</v>
      </c>
      <c r="F9" s="877">
        <v>1.3040911394575464E-5</v>
      </c>
      <c r="G9" s="415"/>
      <c r="H9" s="879">
        <v>8.7979427933975847E-8</v>
      </c>
      <c r="I9" s="879">
        <v>58</v>
      </c>
      <c r="J9" s="879">
        <v>4.223125023521322E-14</v>
      </c>
      <c r="K9" s="485">
        <f t="shared" si="10"/>
        <v>1.31782848042144E-2</v>
      </c>
      <c r="L9" s="486">
        <f t="shared" si="0"/>
        <v>59932.327293167968</v>
      </c>
      <c r="M9" s="207">
        <f t="shared" si="1"/>
        <v>19865931458.05711</v>
      </c>
      <c r="N9" s="741">
        <f>1-'SOCKEYE%'!J9</f>
        <v>4.7619047619047672E-2</v>
      </c>
      <c r="O9" s="741">
        <f>'SOCKEYE%'!J9*(1-'SOCKEYE%'!P9)</f>
        <v>0</v>
      </c>
      <c r="P9" s="741">
        <f>'SOCKEYE%'!J9*'SOCKEYE%'!P9*(1-'SOCKEYE%'!V9)</f>
        <v>0</v>
      </c>
      <c r="Q9" s="741">
        <f>'SOCKEYE%'!J9*'SOCKEYE%'!P9*'SOCKEYE%'!V9</f>
        <v>0.95238095238095233</v>
      </c>
      <c r="R9" s="200">
        <f t="shared" si="2"/>
        <v>2853.9203472937161</v>
      </c>
      <c r="S9" s="195">
        <f t="shared" si="3"/>
        <v>45047463.623712361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78">
        <f t="shared" si="8"/>
        <v>57078.406945874252</v>
      </c>
      <c r="Y9" s="156">
        <f t="shared" si="9"/>
        <v>18018985449.484905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1"/>
        <v>5</v>
      </c>
      <c r="C10" s="696">
        <f>VOL_AREA!L11</f>
        <v>4132731.7004820332</v>
      </c>
      <c r="D10" s="877">
        <v>3.7961676079871992E-6</v>
      </c>
      <c r="E10" s="877">
        <v>98</v>
      </c>
      <c r="F10" s="877">
        <v>5.2000939762510866E-6</v>
      </c>
      <c r="G10" s="415"/>
      <c r="H10" s="879">
        <v>3.9996064878818173E-8</v>
      </c>
      <c r="I10" s="879">
        <v>58</v>
      </c>
      <c r="J10" s="879">
        <v>5.4243357306040451E-15</v>
      </c>
      <c r="K10" s="485">
        <f t="shared" si="10"/>
        <v>1.0535905947531345E-2</v>
      </c>
      <c r="L10" s="486">
        <f t="shared" si="0"/>
        <v>43542.072502659983</v>
      </c>
      <c r="M10" s="207">
        <f t="shared" si="1"/>
        <v>6465106041.0801306</v>
      </c>
      <c r="N10" s="741">
        <f>1-'SOCKEYE%'!J10</f>
        <v>2.1739130434782594E-2</v>
      </c>
      <c r="O10" s="741">
        <f>'SOCKEYE%'!J10*(1-'SOCKEYE%'!P10)</f>
        <v>0</v>
      </c>
      <c r="P10" s="741">
        <f>'SOCKEYE%'!J10*'SOCKEYE%'!P10*(1-'SOCKEYE%'!V10)</f>
        <v>0</v>
      </c>
      <c r="Q10" s="741">
        <f>'SOCKEYE%'!J10*'SOCKEYE%'!P10*'SOCKEYE%'!V10</f>
        <v>0.97826086956521741</v>
      </c>
      <c r="R10" s="200">
        <f t="shared" si="2"/>
        <v>946.56679353608592</v>
      </c>
      <c r="S10" s="195">
        <f t="shared" si="3"/>
        <v>3055343.1196030821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78">
        <f t="shared" si="8"/>
        <v>42595.5057091239</v>
      </c>
      <c r="Y10" s="156">
        <f t="shared" si="9"/>
        <v>6187069817.19625</v>
      </c>
      <c r="Z10" s="112"/>
      <c r="AA10" s="112"/>
      <c r="AB10" s="112"/>
      <c r="AC10" s="112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VOL_AREA!L12</f>
        <v>3717654.0173027213</v>
      </c>
      <c r="D11" s="877">
        <v>5.5651664963096E-6</v>
      </c>
      <c r="E11" s="877">
        <v>105</v>
      </c>
      <c r="F11" s="877">
        <v>6.6013180877989053E-6</v>
      </c>
      <c r="G11" s="415"/>
      <c r="H11" s="879">
        <v>4.5785240086745319E-8</v>
      </c>
      <c r="I11" s="879">
        <v>56</v>
      </c>
      <c r="J11" s="879">
        <v>4.4562953237550532E-15</v>
      </c>
      <c r="K11" s="485">
        <f t="shared" si="10"/>
        <v>8.2271105666122737E-3</v>
      </c>
      <c r="L11" s="486">
        <f t="shared" si="0"/>
        <v>30585.550648759789</v>
      </c>
      <c r="M11" s="207">
        <f t="shared" si="1"/>
        <v>2001172987.4224496</v>
      </c>
      <c r="N11" s="741">
        <f>1-'SOCKEYE%'!J11</f>
        <v>4.6875E-2</v>
      </c>
      <c r="O11" s="741">
        <f>'SOCKEYE%'!J11*(1-'SOCKEYE%'!P11)</f>
        <v>0</v>
      </c>
      <c r="P11" s="741">
        <f>'SOCKEYE%'!J11*'SOCKEYE%'!P11*(1-'SOCKEYE%'!V11)</f>
        <v>0</v>
      </c>
      <c r="Q11" s="741">
        <f>'SOCKEYE%'!J11*'SOCKEYE%'!P11*'SOCKEYE%'!V11</f>
        <v>0.953125</v>
      </c>
      <c r="R11" s="200">
        <f t="shared" si="2"/>
        <v>1433.6976866606151</v>
      </c>
      <c r="S11" s="195">
        <f t="shared" si="3"/>
        <v>4397108.6149419062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78">
        <f t="shared" si="8"/>
        <v>29151.852962099172</v>
      </c>
      <c r="Y11" s="156">
        <f t="shared" si="9"/>
        <v>1817960128.4665368</v>
      </c>
      <c r="Z11" s="112"/>
      <c r="AA11" s="112"/>
      <c r="AB11" s="112"/>
      <c r="AC11" s="112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1"/>
        <v>7</v>
      </c>
      <c r="C12" s="696">
        <f>VOL_AREA!L13</f>
        <v>3302576.3341234098</v>
      </c>
      <c r="D12" s="877">
        <v>9.5769740917075377E-6</v>
      </c>
      <c r="E12" s="877">
        <v>274</v>
      </c>
      <c r="F12" s="877">
        <v>1.186378480935811E-5</v>
      </c>
      <c r="G12" s="415"/>
      <c r="H12" s="879">
        <v>7.411116389142608E-8</v>
      </c>
      <c r="I12" s="879">
        <v>56</v>
      </c>
      <c r="J12" s="879">
        <v>1.4738513377265724E-14</v>
      </c>
      <c r="K12" s="485">
        <f t="shared" si="10"/>
        <v>7.7384738834781943E-3</v>
      </c>
      <c r="L12" s="486">
        <f t="shared" si="0"/>
        <v>25556.900709807163</v>
      </c>
      <c r="M12" s="207">
        <f t="shared" si="1"/>
        <v>1756338718.1904874</v>
      </c>
      <c r="N12" s="741">
        <f>1-'SOCKEYE%'!J12</f>
        <v>7.9710144927536253E-2</v>
      </c>
      <c r="O12" s="741">
        <f>'SOCKEYE%'!J12*(1-'SOCKEYE%'!P12)</f>
        <v>0</v>
      </c>
      <c r="P12" s="741">
        <f>'SOCKEYE%'!J12*'SOCKEYE%'!P12*(1-'SOCKEYE%'!V12)</f>
        <v>0</v>
      </c>
      <c r="Q12" s="741">
        <f>'SOCKEYE%'!J12*'SOCKEYE%'!P12*'SOCKEYE%'!V12</f>
        <v>0.92028985507246375</v>
      </c>
      <c r="R12" s="200">
        <f t="shared" si="2"/>
        <v>2037.1442594773832</v>
      </c>
      <c r="S12" s="195">
        <f t="shared" si="3"/>
        <v>11159261.967078822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78">
        <f t="shared" si="8"/>
        <v>23519.75645032978</v>
      </c>
      <c r="Y12" s="156">
        <f t="shared" si="9"/>
        <v>1487501952.6199522</v>
      </c>
      <c r="Z12" s="112"/>
      <c r="AA12" s="112"/>
      <c r="AB12" s="112"/>
      <c r="AC12" s="112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VOL_AREA!L14</f>
        <v>2861067.2612601398</v>
      </c>
      <c r="D13" s="877">
        <v>1.2891655731066365E-5</v>
      </c>
      <c r="E13" s="877">
        <v>324</v>
      </c>
      <c r="F13" s="877">
        <v>1.5379671181879714E-5</v>
      </c>
      <c r="G13" s="415"/>
      <c r="H13" s="879">
        <v>1.4837340307600496E-7</v>
      </c>
      <c r="I13" s="879">
        <v>52</v>
      </c>
      <c r="J13" s="879">
        <v>4.2632108967721594E-14</v>
      </c>
      <c r="K13" s="485">
        <f t="shared" si="10"/>
        <v>1.1509258870329133E-2</v>
      </c>
      <c r="L13" s="486">
        <f t="shared" si="0"/>
        <v>32928.76375526654</v>
      </c>
      <c r="M13" s="207">
        <f t="shared" si="1"/>
        <v>2104551529.0315201</v>
      </c>
      <c r="N13" s="741">
        <f>1-'SOCKEYE%'!J13</f>
        <v>0.20967741935483875</v>
      </c>
      <c r="O13" s="741">
        <f>'SOCKEYE%'!J13*(1-'SOCKEYE%'!P13)</f>
        <v>0</v>
      </c>
      <c r="P13" s="741">
        <f>'SOCKEYE%'!J13*'SOCKEYE%'!P13*(1-'SOCKEYE%'!V13)</f>
        <v>0</v>
      </c>
      <c r="Q13" s="741">
        <f>'SOCKEYE%'!J13*'SOCKEYE%'!P13*'SOCKEYE%'!V13</f>
        <v>0.79032258064516125</v>
      </c>
      <c r="R13" s="200">
        <f t="shared" si="2"/>
        <v>6904.4182067494366</v>
      </c>
      <c r="S13" s="195">
        <f t="shared" si="3"/>
        <v>92525808.638482571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26024.345548517103</v>
      </c>
      <c r="Y13" s="156">
        <f t="shared" si="9"/>
        <v>1314523470.6567845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VOL_AREA!L15</f>
        <v>2666251.1587804742</v>
      </c>
      <c r="D14" s="877">
        <v>1.3789213583308354E-5</v>
      </c>
      <c r="E14" s="877">
        <v>476</v>
      </c>
      <c r="F14" s="877">
        <v>1.7442155237161294E-5</v>
      </c>
      <c r="G14" s="415"/>
      <c r="H14" s="879">
        <v>2.0920441427963595E-7</v>
      </c>
      <c r="I14" s="879">
        <v>51</v>
      </c>
      <c r="J14" s="879">
        <v>4.6964172374687583E-14</v>
      </c>
      <c r="K14" s="485">
        <f t="shared" si="10"/>
        <v>1.5171598656857046E-2</v>
      </c>
      <c r="L14" s="486">
        <f t="shared" si="0"/>
        <v>40451.292499397387</v>
      </c>
      <c r="M14" s="207">
        <f t="shared" si="1"/>
        <v>1761359826.2008507</v>
      </c>
      <c r="N14" s="741">
        <f>1-'SOCKEYE%'!J14</f>
        <v>0.37234042553191493</v>
      </c>
      <c r="O14" s="741">
        <f>'SOCKEYE%'!J14*(1-'SOCKEYE%'!P14)</f>
        <v>0</v>
      </c>
      <c r="P14" s="741">
        <f>'SOCKEYE%'!J14*'SOCKEYE%'!P14*(1-'SOCKEYE%'!V14)</f>
        <v>0</v>
      </c>
      <c r="Q14" s="741">
        <f>'SOCKEYE%'!J14*'SOCKEYE%'!P14*'SOCKEYE%'!V14</f>
        <v>0.62765957446808507</v>
      </c>
      <c r="R14" s="200">
        <f t="shared" si="2"/>
        <v>15061.651462541582</v>
      </c>
      <c r="S14" s="195">
        <f t="shared" si="3"/>
        <v>244190333.53282508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25389.641036855806</v>
      </c>
      <c r="Y14" s="156">
        <f t="shared" si="9"/>
        <v>693899225.32878685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VOL_AREA!L16</f>
        <v>2471435.0563008082</v>
      </c>
      <c r="D15" s="877">
        <v>1.7525321061956815E-5</v>
      </c>
      <c r="E15" s="877">
        <v>409</v>
      </c>
      <c r="F15" s="877">
        <v>2.2263111129262798E-5</v>
      </c>
      <c r="G15" s="415"/>
      <c r="H15" s="879">
        <v>2.9764292193537014E-7</v>
      </c>
      <c r="I15" s="879">
        <v>49</v>
      </c>
      <c r="J15" s="879">
        <v>1.8578037532886155E-13</v>
      </c>
      <c r="K15" s="485">
        <f t="shared" si="10"/>
        <v>1.6983593104121789E-2</v>
      </c>
      <c r="L15" s="486">
        <f t="shared" si="0"/>
        <v>41973.84737947525</v>
      </c>
      <c r="M15" s="207">
        <f t="shared" si="1"/>
        <v>3701541640.0951452</v>
      </c>
      <c r="N15" s="741">
        <f>1-'SOCKEYE%'!J15</f>
        <v>0.46666666666666667</v>
      </c>
      <c r="O15" s="741">
        <f>'SOCKEYE%'!J15*(1-'SOCKEYE%'!P15)</f>
        <v>0</v>
      </c>
      <c r="P15" s="741">
        <f>'SOCKEYE%'!J15*'SOCKEYE%'!P15*(1-'SOCKEYE%'!V15)</f>
        <v>0</v>
      </c>
      <c r="Q15" s="741">
        <f>'SOCKEYE%'!J15*'SOCKEYE%'!P15*'SOCKEYE%'!V15</f>
        <v>0.53333333333333333</v>
      </c>
      <c r="R15" s="200">
        <f t="shared" si="2"/>
        <v>19587.795443755116</v>
      </c>
      <c r="S15" s="195">
        <f t="shared" si="3"/>
        <v>806113512.73183167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22386.051935720134</v>
      </c>
      <c r="Y15" s="156">
        <f t="shared" si="9"/>
        <v>1052882955.4048413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VOL_AREA!L17</f>
        <v>2276618.9538211422</v>
      </c>
      <c r="D16" s="877">
        <v>2.482794348182443E-5</v>
      </c>
      <c r="E16" s="877">
        <v>351</v>
      </c>
      <c r="F16" s="877">
        <v>2.7513615974387246E-5</v>
      </c>
      <c r="G16" s="415"/>
      <c r="H16" s="879">
        <v>2.2930752246946763E-7</v>
      </c>
      <c r="I16" s="879">
        <v>48</v>
      </c>
      <c r="J16" s="879">
        <v>5.4897916272006272E-14</v>
      </c>
      <c r="K16" s="485">
        <f t="shared" si="10"/>
        <v>9.2358645264894665E-3</v>
      </c>
      <c r="L16" s="486">
        <f t="shared" si="0"/>
        <v>21026.544235930247</v>
      </c>
      <c r="M16" s="207">
        <f t="shared" si="1"/>
        <v>463135413.20852733</v>
      </c>
      <c r="N16" s="741">
        <f>1-'SOCKEYE%'!J16</f>
        <v>0.375</v>
      </c>
      <c r="O16" s="741">
        <f>'SOCKEYE%'!J16*(1-'SOCKEYE%'!P16)</f>
        <v>0</v>
      </c>
      <c r="P16" s="741">
        <f>'SOCKEYE%'!J16*'SOCKEYE%'!P16*(1-'SOCKEYE%'!V16)</f>
        <v>0</v>
      </c>
      <c r="Q16" s="741">
        <f>'SOCKEYE%'!J16*'SOCKEYE%'!P16*'SOCKEYE%'!V16</f>
        <v>0.625</v>
      </c>
      <c r="R16" s="200">
        <f t="shared" si="2"/>
        <v>7884.9540884738426</v>
      </c>
      <c r="S16" s="195">
        <f t="shared" si="3"/>
        <v>65128417.482449159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13141.590147456405</v>
      </c>
      <c r="Y16" s="156">
        <f t="shared" si="9"/>
        <v>180912270.78458098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VOL_AREA!L18</f>
        <v>2081802.8513414764</v>
      </c>
      <c r="D17" s="877">
        <v>1.8571047826495069E-5</v>
      </c>
      <c r="E17" s="877">
        <v>263</v>
      </c>
      <c r="F17" s="877">
        <v>2.3243083649206283E-5</v>
      </c>
      <c r="G17" s="415"/>
      <c r="H17" s="879">
        <v>1.5875871596900728E-7</v>
      </c>
      <c r="I17" s="879">
        <v>46</v>
      </c>
      <c r="J17" s="879">
        <v>4.6549932918135922E-14</v>
      </c>
      <c r="K17" s="485">
        <f t="shared" si="10"/>
        <v>8.5487215073835696E-3</v>
      </c>
      <c r="L17" s="486">
        <f t="shared" si="0"/>
        <v>17796.752809395319</v>
      </c>
      <c r="M17" s="207">
        <f t="shared" si="1"/>
        <v>586845446.97499406</v>
      </c>
      <c r="N17" s="741">
        <f>1-'SOCKEYE%'!J17</f>
        <v>0.33333333333333337</v>
      </c>
      <c r="O17" s="741">
        <f>'SOCKEYE%'!J17*(1-'SOCKEYE%'!P17)</f>
        <v>0</v>
      </c>
      <c r="P17" s="741">
        <f>'SOCKEYE%'!J17*'SOCKEYE%'!P17*(1-'SOCKEYE%'!V17)</f>
        <v>0</v>
      </c>
      <c r="Q17" s="741">
        <f>'SOCKEYE%'!J17*'SOCKEYE%'!P17*'SOCKEYE%'!V17</f>
        <v>0.66666666666666663</v>
      </c>
      <c r="R17" s="200">
        <f t="shared" si="2"/>
        <v>5932.2509364651069</v>
      </c>
      <c r="S17" s="195">
        <f t="shared" si="3"/>
        <v>65205049.663888238</v>
      </c>
      <c r="T17" s="196">
        <f t="shared" si="4"/>
        <v>0</v>
      </c>
      <c r="U17" s="197">
        <f t="shared" si="5"/>
        <v>0</v>
      </c>
      <c r="V17" s="198">
        <f t="shared" si="6"/>
        <v>0</v>
      </c>
      <c r="W17" s="199">
        <f t="shared" si="7"/>
        <v>0</v>
      </c>
      <c r="X17" s="178">
        <f t="shared" si="8"/>
        <v>11864.501872930212</v>
      </c>
      <c r="Y17" s="156">
        <f t="shared" si="9"/>
        <v>260820198.65555289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VOL_AREA!L19</f>
        <v>1886986.7488618102</v>
      </c>
      <c r="D18" s="877">
        <v>2.2904233495170704E-5</v>
      </c>
      <c r="E18" s="877">
        <v>136</v>
      </c>
      <c r="F18" s="877">
        <v>2.5144982474479805E-5</v>
      </c>
      <c r="G18" s="415"/>
      <c r="H18" s="879">
        <v>9.9207032380821017E-8</v>
      </c>
      <c r="I18" s="879">
        <v>43</v>
      </c>
      <c r="J18" s="879">
        <v>2.7263713037253858E-14</v>
      </c>
      <c r="K18" s="485">
        <f t="shared" si="10"/>
        <v>4.3313840824116007E-3</v>
      </c>
      <c r="L18" s="486">
        <f t="shared" si="0"/>
        <v>8173.2643677416618</v>
      </c>
      <c r="M18" s="207">
        <f t="shared" si="1"/>
        <v>185642892.11728355</v>
      </c>
      <c r="N18" s="741">
        <f>1-'SOCKEYE%'!J18</f>
        <v>0.3125</v>
      </c>
      <c r="O18" s="741">
        <f>'SOCKEYE%'!J18*(1-'SOCKEYE%'!P18)</f>
        <v>0</v>
      </c>
      <c r="P18" s="741">
        <f>'SOCKEYE%'!J18*'SOCKEYE%'!P18*(1-'SOCKEYE%'!V18)</f>
        <v>0</v>
      </c>
      <c r="Q18" s="741">
        <f>'SOCKEYE%'!J18*'SOCKEYE%'!P18*'SOCKEYE%'!V18</f>
        <v>0.6875</v>
      </c>
      <c r="R18" s="200">
        <f t="shared" si="2"/>
        <v>2554.1451149192694</v>
      </c>
      <c r="S18" s="195">
        <f t="shared" si="3"/>
        <v>18129188.683328472</v>
      </c>
      <c r="T18" s="196">
        <f t="shared" si="4"/>
        <v>0</v>
      </c>
      <c r="U18" s="197">
        <f t="shared" si="5"/>
        <v>0</v>
      </c>
      <c r="V18" s="198">
        <f t="shared" si="6"/>
        <v>0</v>
      </c>
      <c r="W18" s="199">
        <f t="shared" si="7"/>
        <v>0</v>
      </c>
      <c r="X18" s="154">
        <f t="shared" si="8"/>
        <v>5619.1192528223928</v>
      </c>
      <c r="Y18" s="156">
        <f t="shared" si="9"/>
        <v>87745273.227309808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VOL_AREA!L20</f>
        <v>1692170.6463821444</v>
      </c>
      <c r="D19" s="877">
        <v>3.2306716838906483E-5</v>
      </c>
      <c r="E19" s="877">
        <v>54</v>
      </c>
      <c r="F19" s="877">
        <v>3.1726791554349553E-5</v>
      </c>
      <c r="G19" s="415"/>
      <c r="H19" s="879">
        <v>5.6295955795538213E-8</v>
      </c>
      <c r="I19" s="879">
        <v>37</v>
      </c>
      <c r="J19" s="879">
        <v>1.2372045447697002E-14</v>
      </c>
      <c r="K19" s="485">
        <f t="shared" si="10"/>
        <v>1.7425464827098079E-3</v>
      </c>
      <c r="L19" s="486">
        <f t="shared" si="0"/>
        <v>2948.6860079979879</v>
      </c>
      <c r="M19" s="207">
        <f t="shared" si="1"/>
        <v>34097812.045723751</v>
      </c>
      <c r="N19" s="741">
        <f>1-'SOCKEYE%'!J19</f>
        <v>0.66666666666666674</v>
      </c>
      <c r="O19" s="741">
        <f>'SOCKEYE%'!J19*(1-'SOCKEYE%'!P19)</f>
        <v>0</v>
      </c>
      <c r="P19" s="741">
        <f>'SOCKEYE%'!J19*'SOCKEYE%'!P19*(1-'SOCKEYE%'!V19)</f>
        <v>0</v>
      </c>
      <c r="Q19" s="741">
        <f>'SOCKEYE%'!J19*'SOCKEYE%'!P19*'SOCKEYE%'!V19</f>
        <v>0.33333333333333331</v>
      </c>
      <c r="R19" s="200">
        <f t="shared" si="2"/>
        <v>1965.7906719986588</v>
      </c>
      <c r="S19" s="195">
        <f t="shared" si="3"/>
        <v>15154583.131432781</v>
      </c>
      <c r="T19" s="196">
        <f t="shared" si="4"/>
        <v>0</v>
      </c>
      <c r="U19" s="197">
        <f t="shared" si="5"/>
        <v>0</v>
      </c>
      <c r="V19" s="198">
        <f t="shared" si="6"/>
        <v>0</v>
      </c>
      <c r="W19" s="199">
        <f t="shared" si="7"/>
        <v>0</v>
      </c>
      <c r="X19" s="154">
        <f t="shared" si="8"/>
        <v>982.89533599932929</v>
      </c>
      <c r="Y19" s="156">
        <f t="shared" si="9"/>
        <v>3788645.7828581943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VOL_AREA!L21</f>
        <v>1497354.5439024784</v>
      </c>
      <c r="D20" s="877">
        <v>3.799569231860852E-5</v>
      </c>
      <c r="E20" s="877">
        <v>8</v>
      </c>
      <c r="F20" s="877">
        <v>8.0791045841308115E-6</v>
      </c>
      <c r="G20" s="415"/>
      <c r="H20" s="879">
        <v>1.692236540038834E-8</v>
      </c>
      <c r="I20" s="879">
        <v>34</v>
      </c>
      <c r="J20" s="879">
        <v>2.3937221723037201E-15</v>
      </c>
      <c r="K20" s="485">
        <f t="shared" si="10"/>
        <v>4.4537589310092803E-4</v>
      </c>
      <c r="L20" s="486">
        <f t="shared" si="0"/>
        <v>666.88561727929903</v>
      </c>
      <c r="M20" s="207">
        <f t="shared" si="1"/>
        <v>3720041.9614283983</v>
      </c>
      <c r="N20" s="741">
        <f>1-'SOCKEYE%'!J20</f>
        <v>0.33333333333333337</v>
      </c>
      <c r="O20" s="741">
        <f>'SOCKEYE%'!J20*(1-'SOCKEYE%'!P20)</f>
        <v>0</v>
      </c>
      <c r="P20" s="741">
        <f>'SOCKEYE%'!J20*'SOCKEYE%'!P20*(1-'SOCKEYE%'!V20)</f>
        <v>0</v>
      </c>
      <c r="Q20" s="741">
        <f>'SOCKEYE%'!J20*'SOCKEYE%'!P20*'SOCKEYE%'!V20</f>
        <v>0.66666666666666663</v>
      </c>
      <c r="R20" s="200">
        <f t="shared" si="2"/>
        <v>222.29520575976636</v>
      </c>
      <c r="S20" s="195">
        <f t="shared" si="3"/>
        <v>413337.99571426655</v>
      </c>
      <c r="T20" s="196">
        <f t="shared" si="4"/>
        <v>0</v>
      </c>
      <c r="U20" s="197">
        <f t="shared" si="5"/>
        <v>0</v>
      </c>
      <c r="V20" s="198">
        <f t="shared" si="6"/>
        <v>0</v>
      </c>
      <c r="W20" s="199">
        <f t="shared" si="7"/>
        <v>0</v>
      </c>
      <c r="X20" s="178">
        <f t="shared" si="8"/>
        <v>444.59041151953267</v>
      </c>
      <c r="Y20" s="156">
        <f t="shared" si="9"/>
        <v>1653351.9828570657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VOL_AREA!L22</f>
        <v>1303003.8251322354</v>
      </c>
      <c r="D21" s="877">
        <v>2.0616685391526785E-5</v>
      </c>
      <c r="E21" s="877">
        <v>18</v>
      </c>
      <c r="F21" s="877">
        <v>1.6498018451715413E-5</v>
      </c>
      <c r="G21" s="415"/>
      <c r="H21" s="879">
        <v>5.8531236992433598E-9</v>
      </c>
      <c r="I21" s="879">
        <v>32</v>
      </c>
      <c r="J21" s="879">
        <v>8.2240764437427959E-16</v>
      </c>
      <c r="K21" s="485">
        <f t="shared" si="10"/>
        <v>2.8390226596021711E-4</v>
      </c>
      <c r="L21" s="486">
        <f t="shared" si="0"/>
        <v>369.92573850987213</v>
      </c>
      <c r="M21" s="207">
        <f t="shared" si="1"/>
        <v>3289909.645938592</v>
      </c>
      <c r="N21" s="741">
        <f>1-'SOCKEYE%'!J21</f>
        <v>0</v>
      </c>
      <c r="O21" s="741">
        <f>'SOCKEYE%'!J21*(1-'SOCKEYE%'!P21)</f>
        <v>0</v>
      </c>
      <c r="P21" s="741">
        <f>'SOCKEYE%'!J21*'SOCKEYE%'!P21*(1-'SOCKEYE%'!V21)</f>
        <v>0</v>
      </c>
      <c r="Q21" s="741">
        <f>'SOCKEYE%'!J21*'SOCKEYE%'!P21*'SOCKEYE%'!V21</f>
        <v>1</v>
      </c>
      <c r="R21" s="200">
        <f t="shared" si="2"/>
        <v>0</v>
      </c>
      <c r="S21" s="195">
        <f t="shared" si="3"/>
        <v>0</v>
      </c>
      <c r="T21" s="196">
        <f t="shared" si="4"/>
        <v>0</v>
      </c>
      <c r="U21" s="197">
        <f t="shared" si="5"/>
        <v>0</v>
      </c>
      <c r="V21" s="198">
        <f t="shared" si="6"/>
        <v>0</v>
      </c>
      <c r="W21" s="199">
        <f t="shared" si="7"/>
        <v>0</v>
      </c>
      <c r="X21" s="178">
        <f t="shared" si="8"/>
        <v>369.92573850987213</v>
      </c>
      <c r="Y21" s="156">
        <f t="shared" si="9"/>
        <v>3289909.645938592</v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VOL_AREA!L23</f>
        <v>1109977.6599965051</v>
      </c>
      <c r="D22" s="877"/>
      <c r="E22" s="877"/>
      <c r="F22" s="877"/>
      <c r="G22" s="415"/>
      <c r="H22" s="879">
        <v>3.2880448508132883E-10</v>
      </c>
      <c r="I22" s="879">
        <v>31</v>
      </c>
      <c r="J22" s="879">
        <v>1.6287818923889314E-18</v>
      </c>
      <c r="K22" s="485" t="str">
        <f t="shared" si="10"/>
        <v>no sigma</v>
      </c>
      <c r="L22" s="486" t="str">
        <f t="shared" si="0"/>
        <v/>
      </c>
      <c r="M22" s="207">
        <f t="shared" si="1"/>
        <v>0</v>
      </c>
      <c r="N22" s="741">
        <f>1-'SOCKEYE%'!J22</f>
        <v>0</v>
      </c>
      <c r="O22" s="741">
        <f>'SOCKEYE%'!J22*(1-'SOCKEYE%'!P22)</f>
        <v>0</v>
      </c>
      <c r="P22" s="741">
        <f>'SOCKEYE%'!J22*'SOCKEYE%'!P22*(1-'SOCKEYE%'!V22)</f>
        <v>0</v>
      </c>
      <c r="Q22" s="741">
        <f>'SOCKEYE%'!J22*'SOCKEYE%'!P22*'SOCKEYE%'!V22</f>
        <v>1</v>
      </c>
      <c r="R22" s="200" t="str">
        <f t="shared" si="2"/>
        <v/>
      </c>
      <c r="S22" s="195">
        <f t="shared" si="3"/>
        <v>0</v>
      </c>
      <c r="T22" s="196" t="str">
        <f t="shared" si="4"/>
        <v/>
      </c>
      <c r="U22" s="197">
        <f t="shared" si="5"/>
        <v>0</v>
      </c>
      <c r="V22" s="198" t="str">
        <f t="shared" si="6"/>
        <v/>
      </c>
      <c r="W22" s="199">
        <f t="shared" si="7"/>
        <v>0</v>
      </c>
      <c r="X22" s="178" t="str">
        <f t="shared" si="8"/>
        <v/>
      </c>
      <c r="Y22" s="156">
        <f t="shared" si="9"/>
        <v>0</v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VOL_AREA!L24</f>
        <v>916951.49486077449</v>
      </c>
      <c r="D23" s="843"/>
      <c r="E23" s="843"/>
      <c r="F23" s="843"/>
      <c r="G23" s="415"/>
      <c r="H23" s="879">
        <v>1.2589254117941163E-100</v>
      </c>
      <c r="I23" s="879">
        <v>25</v>
      </c>
      <c r="J23" s="879">
        <v>0</v>
      </c>
      <c r="K23" s="485" t="str">
        <f t="shared" si="10"/>
        <v>no sigma</v>
      </c>
      <c r="L23" s="486" t="str">
        <f t="shared" si="0"/>
        <v/>
      </c>
      <c r="M23" s="207">
        <f t="shared" si="1"/>
        <v>0</v>
      </c>
      <c r="N23" s="741">
        <f>1-'SOCKEYE%'!J23</f>
        <v>0</v>
      </c>
      <c r="O23" s="741">
        <f>'SOCKEYE%'!J23*(1-'SOCKEYE%'!P23)</f>
        <v>0</v>
      </c>
      <c r="P23" s="741">
        <f>'SOCKEYE%'!J23*'SOCKEYE%'!P23*(1-'SOCKEYE%'!V23)</f>
        <v>0</v>
      </c>
      <c r="Q23" s="741">
        <f>'SOCKEYE%'!J23*'SOCKEYE%'!P23*'SOCKEYE%'!V23</f>
        <v>1</v>
      </c>
      <c r="R23" s="200" t="str">
        <f t="shared" si="2"/>
        <v/>
      </c>
      <c r="S23" s="195">
        <f t="shared" si="3"/>
        <v>0</v>
      </c>
      <c r="T23" s="196" t="str">
        <f t="shared" si="4"/>
        <v/>
      </c>
      <c r="U23" s="197">
        <f t="shared" si="5"/>
        <v>0</v>
      </c>
      <c r="V23" s="198" t="str">
        <f t="shared" si="6"/>
        <v/>
      </c>
      <c r="W23" s="199">
        <f t="shared" si="7"/>
        <v>0</v>
      </c>
      <c r="X23" s="178" t="str">
        <f t="shared" si="8"/>
        <v/>
      </c>
      <c r="Y23" s="156">
        <f t="shared" si="9"/>
        <v>0</v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VOL_AREA!L25</f>
        <v>723925.32972504408</v>
      </c>
      <c r="D24" s="843"/>
      <c r="E24" s="843"/>
      <c r="F24" s="843"/>
      <c r="G24" s="415"/>
      <c r="H24" s="777">
        <v>1.2589254117941163E-100</v>
      </c>
      <c r="I24" s="701">
        <v>18</v>
      </c>
      <c r="J24" s="707">
        <v>0</v>
      </c>
      <c r="K24" s="485" t="str">
        <f t="shared" si="10"/>
        <v>no sigma</v>
      </c>
      <c r="L24" s="486" t="str">
        <f t="shared" si="0"/>
        <v/>
      </c>
      <c r="M24" s="207">
        <f t="shared" si="1"/>
        <v>0</v>
      </c>
      <c r="N24" s="741">
        <f>1-'SOCKEYE%'!J24</f>
        <v>0</v>
      </c>
      <c r="O24" s="741">
        <f>'SOCKEYE%'!J24*(1-'SOCKEYE%'!P24)</f>
        <v>0</v>
      </c>
      <c r="P24" s="741">
        <f>'SOCKEYE%'!J24*'SOCKEYE%'!P24*(1-'SOCKEYE%'!V24)</f>
        <v>0</v>
      </c>
      <c r="Q24" s="741">
        <f>'SOCKEYE%'!J24*'SOCKEYE%'!P24*'SOCKEYE%'!V24</f>
        <v>1</v>
      </c>
      <c r="R24" s="200" t="str">
        <f t="shared" si="2"/>
        <v/>
      </c>
      <c r="S24" s="195">
        <f t="shared" si="3"/>
        <v>0</v>
      </c>
      <c r="T24" s="196" t="str">
        <f t="shared" si="4"/>
        <v/>
      </c>
      <c r="U24" s="197">
        <f t="shared" si="5"/>
        <v>0</v>
      </c>
      <c r="V24" s="198" t="str">
        <f t="shared" si="6"/>
        <v/>
      </c>
      <c r="W24" s="199">
        <f t="shared" si="7"/>
        <v>0</v>
      </c>
      <c r="X24" s="178" t="str">
        <f t="shared" si="8"/>
        <v/>
      </c>
      <c r="Y24" s="156">
        <f t="shared" si="9"/>
        <v>0</v>
      </c>
      <c r="Z24" s="111"/>
      <c r="AA24" s="112"/>
      <c r="AB24" s="111"/>
      <c r="AC24" s="111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VOL_AREA!L26</f>
        <v>530899.16458931367</v>
      </c>
      <c r="D25" s="843"/>
      <c r="E25" s="843"/>
      <c r="F25" s="843"/>
      <c r="G25" s="415"/>
      <c r="H25" s="777">
        <v>1.2589254117941163E-100</v>
      </c>
      <c r="I25" s="701">
        <v>5</v>
      </c>
      <c r="J25" s="707">
        <v>0</v>
      </c>
      <c r="K25" s="485" t="str">
        <f t="shared" si="10"/>
        <v>no sigma</v>
      </c>
      <c r="L25" s="486" t="str">
        <f t="shared" si="0"/>
        <v/>
      </c>
      <c r="M25" s="207">
        <f t="shared" si="1"/>
        <v>0</v>
      </c>
      <c r="N25" s="741">
        <f>1-'SOCKEYE%'!J25</f>
        <v>0</v>
      </c>
      <c r="O25" s="741">
        <f>'SOCKEYE%'!J25*(1-'SOCKEYE%'!P25)</f>
        <v>0</v>
      </c>
      <c r="P25" s="741">
        <f>'SOCKEYE%'!J25*'SOCKEYE%'!P25*(1-'SOCKEYE%'!V25)</f>
        <v>0</v>
      </c>
      <c r="Q25" s="741">
        <f>'SOCKEYE%'!J25*'SOCKEYE%'!P25*'SOCKEYE%'!V25</f>
        <v>1</v>
      </c>
      <c r="R25" s="200" t="str">
        <f t="shared" si="2"/>
        <v/>
      </c>
      <c r="S25" s="195">
        <f t="shared" si="3"/>
        <v>0</v>
      </c>
      <c r="T25" s="196" t="str">
        <f t="shared" si="4"/>
        <v/>
      </c>
      <c r="U25" s="197">
        <f t="shared" si="5"/>
        <v>0</v>
      </c>
      <c r="V25" s="198" t="str">
        <f t="shared" si="6"/>
        <v/>
      </c>
      <c r="W25" s="199">
        <f t="shared" si="7"/>
        <v>0</v>
      </c>
      <c r="X25" s="178" t="str">
        <f t="shared" si="8"/>
        <v/>
      </c>
      <c r="Y25" s="156">
        <f t="shared" si="9"/>
        <v>0</v>
      </c>
      <c r="Z25" s="111"/>
      <c r="AA25" s="112"/>
      <c r="AB25" s="111"/>
      <c r="AC25" s="111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VOL_AREA!L27</f>
        <v>337872.99945358321</v>
      </c>
      <c r="D26" s="841"/>
      <c r="E26" s="842"/>
      <c r="F26" s="842"/>
      <c r="G26" s="415"/>
      <c r="H26" s="777"/>
      <c r="I26" s="701"/>
      <c r="J26" s="707"/>
      <c r="K26" s="485" t="str">
        <f t="shared" si="10"/>
        <v>no sigma</v>
      </c>
      <c r="L26" s="486" t="str">
        <f t="shared" si="0"/>
        <v/>
      </c>
      <c r="M26" s="207">
        <f t="shared" si="1"/>
        <v>0</v>
      </c>
      <c r="N26" s="741">
        <f>1-'SOCKEYE%'!J26</f>
        <v>0</v>
      </c>
      <c r="O26" s="741">
        <f>'SOCKEYE%'!J26*(1-'SOCKEYE%'!P26)</f>
        <v>0</v>
      </c>
      <c r="P26" s="741">
        <f>'SOCKEYE%'!J26*'SOCKEYE%'!P26*(1-'SOCKEYE%'!V26)</f>
        <v>0</v>
      </c>
      <c r="Q26" s="741">
        <f>'SOCKEYE%'!J26*'SOCKEYE%'!P26*'SOCKEYE%'!V26</f>
        <v>1</v>
      </c>
      <c r="R26" s="200" t="str">
        <f t="shared" si="2"/>
        <v/>
      </c>
      <c r="S26" s="195">
        <f t="shared" si="3"/>
        <v>0</v>
      </c>
      <c r="T26" s="196" t="str">
        <f t="shared" si="4"/>
        <v/>
      </c>
      <c r="U26" s="197">
        <f t="shared" si="5"/>
        <v>0</v>
      </c>
      <c r="V26" s="198" t="str">
        <f t="shared" si="6"/>
        <v/>
      </c>
      <c r="W26" s="199">
        <f t="shared" si="7"/>
        <v>0</v>
      </c>
      <c r="X26" s="178" t="str">
        <f t="shared" si="8"/>
        <v/>
      </c>
      <c r="Y26" s="156">
        <f t="shared" si="9"/>
        <v>0</v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VOL_AREA!L28</f>
        <v>144846.83431785268</v>
      </c>
      <c r="D27" s="841"/>
      <c r="E27" s="842"/>
      <c r="F27" s="842"/>
      <c r="G27" s="415"/>
      <c r="H27" s="777"/>
      <c r="I27" s="701"/>
      <c r="J27" s="707"/>
      <c r="K27" s="485" t="str">
        <f t="shared" si="10"/>
        <v>no sigma</v>
      </c>
      <c r="L27" s="486" t="str">
        <f t="shared" si="0"/>
        <v/>
      </c>
      <c r="M27" s="207">
        <f t="shared" si="1"/>
        <v>0</v>
      </c>
      <c r="N27" s="741">
        <f>1-'SOCKEYE%'!J27</f>
        <v>0</v>
      </c>
      <c r="O27" s="741">
        <f>'SOCKEYE%'!J27*(1-'SOCKEYE%'!P27)</f>
        <v>0</v>
      </c>
      <c r="P27" s="741">
        <f>'SOCKEYE%'!J27*'SOCKEYE%'!P27*(1-'SOCKEYE%'!V27)</f>
        <v>0</v>
      </c>
      <c r="Q27" s="741">
        <f>'SOCKEYE%'!J27*'SOCKEYE%'!P27*'SOCKEYE%'!V27</f>
        <v>1</v>
      </c>
      <c r="R27" s="200" t="str">
        <f t="shared" si="2"/>
        <v/>
      </c>
      <c r="S27" s="195">
        <f t="shared" si="3"/>
        <v>0</v>
      </c>
      <c r="T27" s="196" t="str">
        <f t="shared" si="4"/>
        <v/>
      </c>
      <c r="U27" s="197">
        <f t="shared" si="5"/>
        <v>0</v>
      </c>
      <c r="V27" s="198" t="str">
        <f t="shared" si="6"/>
        <v/>
      </c>
      <c r="W27" s="199">
        <f t="shared" si="7"/>
        <v>0</v>
      </c>
      <c r="X27" s="178" t="str">
        <f t="shared" si="8"/>
        <v/>
      </c>
      <c r="Y27" s="156">
        <f t="shared" si="9"/>
        <v>0</v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VOL_AREA!L29</f>
        <v>6051.3857190985755</v>
      </c>
      <c r="D28" s="843"/>
      <c r="E28" s="843"/>
      <c r="F28" s="843"/>
      <c r="G28" s="415"/>
      <c r="H28" s="777"/>
      <c r="I28" s="701"/>
      <c r="J28" s="707"/>
      <c r="K28" s="485" t="str">
        <f t="shared" si="10"/>
        <v>no sigma</v>
      </c>
      <c r="L28" s="206" t="str">
        <f t="shared" si="0"/>
        <v/>
      </c>
      <c r="M28" s="207">
        <f t="shared" si="1"/>
        <v>0</v>
      </c>
      <c r="N28" s="741">
        <f>1-'SOCKEYE%'!J28</f>
        <v>0</v>
      </c>
      <c r="O28" s="741">
        <f>'SOCKEYE%'!J28*(1-'SOCKEYE%'!P28)</f>
        <v>0</v>
      </c>
      <c r="P28" s="741">
        <f>'SOCKEYE%'!J28*'SOCKEYE%'!P28*(1-'SOCKEYE%'!V28)</f>
        <v>0</v>
      </c>
      <c r="Q28" s="741">
        <f>'SOCKEYE%'!J28*'SOCKEYE%'!P28*'SOCKEYE%'!V28</f>
        <v>1</v>
      </c>
      <c r="R28" s="200" t="str">
        <f t="shared" si="2"/>
        <v/>
      </c>
      <c r="S28" s="195">
        <f t="shared" si="3"/>
        <v>0</v>
      </c>
      <c r="T28" s="196" t="str">
        <f t="shared" si="4"/>
        <v/>
      </c>
      <c r="U28" s="197">
        <f t="shared" si="5"/>
        <v>0</v>
      </c>
      <c r="V28" s="198" t="str">
        <f t="shared" si="6"/>
        <v/>
      </c>
      <c r="W28" s="199">
        <f t="shared" si="7"/>
        <v>0</v>
      </c>
      <c r="X28" s="178" t="str">
        <f t="shared" si="8"/>
        <v/>
      </c>
      <c r="Y28" s="156">
        <f t="shared" si="9"/>
        <v>0</v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VOL_AREA!L30</f>
        <v>0</v>
      </c>
      <c r="D29" s="843"/>
      <c r="E29" s="843"/>
      <c r="F29" s="843"/>
      <c r="G29" s="415"/>
      <c r="H29" s="777"/>
      <c r="I29" s="701"/>
      <c r="J29" s="707"/>
      <c r="K29" s="485" t="str">
        <f t="shared" si="10"/>
        <v>no sigma</v>
      </c>
      <c r="L29" s="486" t="str">
        <f t="shared" si="0"/>
        <v/>
      </c>
      <c r="M29" s="207">
        <f t="shared" si="1"/>
        <v>0</v>
      </c>
      <c r="N29" s="741">
        <f>1-'SOCKEYE%'!J29</f>
        <v>0</v>
      </c>
      <c r="O29" s="741">
        <f>'SOCKEYE%'!J29*(1-'SOCKEYE%'!P29)</f>
        <v>0</v>
      </c>
      <c r="P29" s="741">
        <f>'SOCKEYE%'!J29*'SOCKEYE%'!P29*(1-'SOCKEYE%'!V29)</f>
        <v>0</v>
      </c>
      <c r="Q29" s="741">
        <f>'SOCKEYE%'!J29*'SOCKEYE%'!P29*'SOCKEYE%'!V29</f>
        <v>1</v>
      </c>
      <c r="R29" s="200" t="str">
        <f t="shared" si="2"/>
        <v/>
      </c>
      <c r="S29" s="195">
        <f t="shared" si="3"/>
        <v>0</v>
      </c>
      <c r="T29" s="196" t="str">
        <f t="shared" si="4"/>
        <v/>
      </c>
      <c r="U29" s="197">
        <f t="shared" si="5"/>
        <v>0</v>
      </c>
      <c r="V29" s="198" t="str">
        <f t="shared" si="6"/>
        <v/>
      </c>
      <c r="W29" s="199">
        <f t="shared" si="7"/>
        <v>0</v>
      </c>
      <c r="X29" s="178" t="str">
        <f t="shared" si="8"/>
        <v/>
      </c>
      <c r="Y29" s="156">
        <f t="shared" si="9"/>
        <v>0</v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VOL_AREA!L31</f>
        <v>0</v>
      </c>
      <c r="D30" s="841"/>
      <c r="E30" s="842"/>
      <c r="F30" s="842"/>
      <c r="G30" s="415"/>
      <c r="H30" s="777"/>
      <c r="I30" s="701"/>
      <c r="J30" s="707"/>
      <c r="K30" s="485" t="str">
        <f t="shared" si="10"/>
        <v>no sigma</v>
      </c>
      <c r="L30" s="486" t="str">
        <f t="shared" si="0"/>
        <v/>
      </c>
      <c r="M30" s="207">
        <f t="shared" si="1"/>
        <v>0</v>
      </c>
      <c r="N30" s="741">
        <f>1-'SOCKEYE%'!J30</f>
        <v>0</v>
      </c>
      <c r="O30" s="741">
        <f>'SOCKEYE%'!J30*(1-'SOCKEYE%'!P30)</f>
        <v>0</v>
      </c>
      <c r="P30" s="741">
        <f>'SOCKEYE%'!J30*'SOCKEYE%'!P30*(1-'SOCKEYE%'!V30)</f>
        <v>0</v>
      </c>
      <c r="Q30" s="741">
        <f>'SOCKEYE%'!J30*'SOCKEYE%'!P30*'SOCKEYE%'!V30</f>
        <v>1</v>
      </c>
      <c r="R30" s="200" t="str">
        <f t="shared" si="2"/>
        <v/>
      </c>
      <c r="S30" s="195">
        <f t="shared" si="3"/>
        <v>0</v>
      </c>
      <c r="T30" s="196" t="str">
        <f t="shared" si="4"/>
        <v/>
      </c>
      <c r="U30" s="197">
        <f t="shared" si="5"/>
        <v>0</v>
      </c>
      <c r="V30" s="198" t="str">
        <f t="shared" si="6"/>
        <v/>
      </c>
      <c r="W30" s="199">
        <f t="shared" si="7"/>
        <v>0</v>
      </c>
      <c r="X30" s="178" t="str">
        <f t="shared" si="8"/>
        <v/>
      </c>
      <c r="Y30" s="156">
        <f t="shared" si="9"/>
        <v>0</v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VOL_AREA!L32</f>
        <v>0</v>
      </c>
      <c r="D31" s="841"/>
      <c r="E31" s="842"/>
      <c r="F31" s="842"/>
      <c r="G31" s="415"/>
      <c r="H31" s="777"/>
      <c r="I31" s="701"/>
      <c r="J31" s="707"/>
      <c r="K31" s="485" t="str">
        <f t="shared" si="10"/>
        <v>no sigma</v>
      </c>
      <c r="L31" s="486" t="str">
        <f t="shared" si="0"/>
        <v/>
      </c>
      <c r="M31" s="207">
        <f t="shared" si="1"/>
        <v>0</v>
      </c>
      <c r="N31" s="741">
        <f>1-'SOCKEYE%'!J31</f>
        <v>0</v>
      </c>
      <c r="O31" s="741">
        <f>'SOCKEYE%'!J31*(1-'SOCKEYE%'!P31)</f>
        <v>0</v>
      </c>
      <c r="P31" s="741">
        <f>'SOCKEYE%'!J31*'SOCKEYE%'!P31*(1-'SOCKEYE%'!V31)</f>
        <v>0</v>
      </c>
      <c r="Q31" s="741">
        <f>'SOCKEYE%'!J31*'SOCKEYE%'!P31*'SOCKEYE%'!V31</f>
        <v>1</v>
      </c>
      <c r="R31" s="200" t="str">
        <f t="shared" si="2"/>
        <v/>
      </c>
      <c r="S31" s="195">
        <f t="shared" si="3"/>
        <v>0</v>
      </c>
      <c r="T31" s="196" t="str">
        <f t="shared" si="4"/>
        <v/>
      </c>
      <c r="U31" s="197">
        <f t="shared" si="5"/>
        <v>0</v>
      </c>
      <c r="V31" s="198" t="str">
        <f t="shared" si="6"/>
        <v/>
      </c>
      <c r="W31" s="199">
        <f t="shared" si="7"/>
        <v>0</v>
      </c>
      <c r="X31" s="178" t="str">
        <f t="shared" si="8"/>
        <v/>
      </c>
      <c r="Y31" s="156">
        <f t="shared" si="9"/>
        <v>0</v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1"/>
        <v>27</v>
      </c>
      <c r="C32" s="696">
        <f>VOL_AREA!L33</f>
        <v>0</v>
      </c>
      <c r="D32" s="841"/>
      <c r="E32" s="842"/>
      <c r="F32" s="842"/>
      <c r="G32" s="415"/>
      <c r="H32" s="777"/>
      <c r="I32" s="701"/>
      <c r="J32" s="707"/>
      <c r="K32" s="485" t="str">
        <f t="shared" si="10"/>
        <v>no sigma</v>
      </c>
      <c r="L32" s="486" t="str">
        <f t="shared" si="0"/>
        <v/>
      </c>
      <c r="M32" s="207">
        <f t="shared" si="1"/>
        <v>0</v>
      </c>
      <c r="N32" s="741">
        <f>1-'SOCKEYE%'!J32</f>
        <v>0</v>
      </c>
      <c r="O32" s="741">
        <f>'SOCKEYE%'!J32*(1-'SOCKEYE%'!P32)</f>
        <v>0</v>
      </c>
      <c r="P32" s="741">
        <f>'SOCKEYE%'!J32*'SOCKEYE%'!P32*(1-'SOCKEYE%'!V32)</f>
        <v>0</v>
      </c>
      <c r="Q32" s="741">
        <f>'SOCKEYE%'!J32*'SOCKEYE%'!P32*'SOCKEYE%'!V32</f>
        <v>1</v>
      </c>
      <c r="R32" s="200" t="str">
        <f t="shared" si="2"/>
        <v/>
      </c>
      <c r="S32" s="195">
        <f t="shared" si="3"/>
        <v>0</v>
      </c>
      <c r="T32" s="196" t="str">
        <f t="shared" si="4"/>
        <v/>
      </c>
      <c r="U32" s="197">
        <f t="shared" si="5"/>
        <v>0</v>
      </c>
      <c r="V32" s="198" t="str">
        <f t="shared" si="6"/>
        <v/>
      </c>
      <c r="W32" s="199">
        <f t="shared" si="7"/>
        <v>0</v>
      </c>
      <c r="X32" s="178" t="str">
        <f t="shared" si="8"/>
        <v/>
      </c>
      <c r="Y32" s="156">
        <f t="shared" si="9"/>
        <v>0</v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1"/>
        <v>28</v>
      </c>
      <c r="C33" s="696">
        <f>VOL_AREA!L34</f>
        <v>0</v>
      </c>
      <c r="D33" s="841"/>
      <c r="E33" s="842"/>
      <c r="F33" s="842"/>
      <c r="G33" s="415"/>
      <c r="H33" s="777"/>
      <c r="I33" s="701"/>
      <c r="J33" s="707"/>
      <c r="K33" s="485" t="str">
        <f t="shared" si="10"/>
        <v>no sigma</v>
      </c>
      <c r="L33" s="486" t="str">
        <f t="shared" si="0"/>
        <v/>
      </c>
      <c r="M33" s="207">
        <f t="shared" si="1"/>
        <v>0</v>
      </c>
      <c r="N33" s="741">
        <f>1-'SOCKEYE%'!J33</f>
        <v>0</v>
      </c>
      <c r="O33" s="741">
        <f>'SOCKEYE%'!J33*(1-'SOCKEYE%'!P33)</f>
        <v>0</v>
      </c>
      <c r="P33" s="741">
        <f>'SOCKEYE%'!J33*'SOCKEYE%'!P33*(1-'SOCKEYE%'!V33)</f>
        <v>0</v>
      </c>
      <c r="Q33" s="741">
        <f>'SOCKEYE%'!J33*'SOCKEYE%'!P33*'SOCKEYE%'!V33</f>
        <v>1</v>
      </c>
      <c r="R33" s="200" t="str">
        <f t="shared" si="2"/>
        <v/>
      </c>
      <c r="S33" s="195">
        <f t="shared" si="3"/>
        <v>0</v>
      </c>
      <c r="T33" s="196" t="str">
        <f t="shared" si="4"/>
        <v/>
      </c>
      <c r="U33" s="197">
        <f t="shared" si="5"/>
        <v>0</v>
      </c>
      <c r="V33" s="198" t="str">
        <f t="shared" si="6"/>
        <v/>
      </c>
      <c r="W33" s="199">
        <f t="shared" si="7"/>
        <v>0</v>
      </c>
      <c r="X33" s="178" t="str">
        <f t="shared" si="8"/>
        <v/>
      </c>
      <c r="Y33" s="156">
        <f t="shared" si="9"/>
        <v>0</v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1"/>
        <v>29</v>
      </c>
      <c r="C34" s="696">
        <f>VOL_AREA!L35</f>
        <v>0</v>
      </c>
      <c r="D34" s="843"/>
      <c r="E34" s="843"/>
      <c r="F34" s="843"/>
      <c r="G34" s="415"/>
      <c r="H34" s="777"/>
      <c r="I34" s="701"/>
      <c r="J34" s="707"/>
      <c r="K34" s="485" t="str">
        <f t="shared" si="10"/>
        <v>no sigma</v>
      </c>
      <c r="L34" s="206" t="str">
        <f t="shared" si="0"/>
        <v/>
      </c>
      <c r="M34" s="207">
        <f t="shared" si="1"/>
        <v>0</v>
      </c>
      <c r="N34" s="741">
        <f>1-'SOCKEYE%'!J34</f>
        <v>0</v>
      </c>
      <c r="O34" s="741">
        <f>'SOCKEYE%'!J34*(1-'SOCKEYE%'!P34)</f>
        <v>0</v>
      </c>
      <c r="P34" s="741">
        <f>'SOCKEYE%'!J34*'SOCKEYE%'!P34*(1-'SOCKEYE%'!V34)</f>
        <v>0</v>
      </c>
      <c r="Q34" s="741">
        <f>'SOCKEYE%'!J34*'SOCKEYE%'!P34*'SOCKEYE%'!V34</f>
        <v>1</v>
      </c>
      <c r="R34" s="200" t="str">
        <f t="shared" si="2"/>
        <v/>
      </c>
      <c r="S34" s="195">
        <f t="shared" si="3"/>
        <v>0</v>
      </c>
      <c r="T34" s="196" t="str">
        <f t="shared" si="4"/>
        <v/>
      </c>
      <c r="U34" s="197">
        <f t="shared" si="5"/>
        <v>0</v>
      </c>
      <c r="V34" s="198" t="str">
        <f t="shared" si="6"/>
        <v/>
      </c>
      <c r="W34" s="199">
        <f t="shared" si="7"/>
        <v>0</v>
      </c>
      <c r="X34" s="178" t="str">
        <f t="shared" si="8"/>
        <v/>
      </c>
      <c r="Y34" s="156">
        <f t="shared" si="9"/>
        <v>0</v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1"/>
        <v>30</v>
      </c>
      <c r="C35" s="696">
        <f>VOL_AREA!L36</f>
        <v>0</v>
      </c>
      <c r="D35" s="843"/>
      <c r="E35" s="843"/>
      <c r="F35" s="843"/>
      <c r="G35" s="415"/>
      <c r="H35" s="777"/>
      <c r="I35" s="701"/>
      <c r="J35" s="707"/>
      <c r="K35" s="485" t="str">
        <f t="shared" si="10"/>
        <v>no sigma</v>
      </c>
      <c r="L35" s="206" t="str">
        <f t="shared" si="0"/>
        <v/>
      </c>
      <c r="M35" s="207">
        <f t="shared" si="1"/>
        <v>0</v>
      </c>
      <c r="N35" s="741">
        <f>1-'SOCKEYE%'!J35</f>
        <v>0</v>
      </c>
      <c r="O35" s="741">
        <f>'SOCKEYE%'!J35*(1-'SOCKEYE%'!P35)</f>
        <v>0</v>
      </c>
      <c r="P35" s="741">
        <f>'SOCKEYE%'!J35*'SOCKEYE%'!P35*(1-'SOCKEYE%'!V35)</f>
        <v>0</v>
      </c>
      <c r="Q35" s="741">
        <f>'SOCKEYE%'!J35*'SOCKEYE%'!P35*'SOCKEYE%'!V35</f>
        <v>1</v>
      </c>
      <c r="R35" s="200" t="str">
        <f t="shared" si="2"/>
        <v/>
      </c>
      <c r="S35" s="195">
        <f t="shared" si="3"/>
        <v>0</v>
      </c>
      <c r="T35" s="196" t="str">
        <f t="shared" si="4"/>
        <v/>
      </c>
      <c r="U35" s="197">
        <f t="shared" si="5"/>
        <v>0</v>
      </c>
      <c r="V35" s="198" t="str">
        <f t="shared" si="6"/>
        <v/>
      </c>
      <c r="W35" s="199">
        <f t="shared" si="7"/>
        <v>0</v>
      </c>
      <c r="X35" s="178" t="str">
        <f t="shared" si="8"/>
        <v/>
      </c>
      <c r="Y35" s="156">
        <f t="shared" si="9"/>
        <v>0</v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1"/>
        <v>31</v>
      </c>
      <c r="C36" s="696">
        <f>VOL_AREA!L37</f>
        <v>0</v>
      </c>
      <c r="D36" s="718"/>
      <c r="E36" s="701"/>
      <c r="F36" s="701"/>
      <c r="G36" s="415"/>
      <c r="H36" s="777"/>
      <c r="I36" s="701"/>
      <c r="J36" s="707"/>
      <c r="K36" s="418"/>
      <c r="L36" s="206">
        <f t="shared" si="0"/>
        <v>0</v>
      </c>
      <c r="M36" s="207">
        <f t="shared" si="1"/>
        <v>0</v>
      </c>
      <c r="N36" s="741">
        <f>1-'SOCKEYE%'!J36</f>
        <v>0</v>
      </c>
      <c r="O36" s="741">
        <f>'SOCKEYE%'!J36*(1-'SOCKEYE%'!P36)</f>
        <v>0</v>
      </c>
      <c r="P36" s="741">
        <f>'SOCKEYE%'!J36*'SOCKEYE%'!P36*(1-'SOCKEYE%'!V36)</f>
        <v>0</v>
      </c>
      <c r="Q36" s="741">
        <f>'SOCKEYE%'!J36*'SOCKEYE%'!P36*'SOCKEYE%'!V36</f>
        <v>1</v>
      </c>
      <c r="R36" s="200">
        <f t="shared" si="2"/>
        <v>0</v>
      </c>
      <c r="S36" s="195">
        <f t="shared" si="3"/>
        <v>0</v>
      </c>
      <c r="T36" s="196">
        <f t="shared" si="4"/>
        <v>0</v>
      </c>
      <c r="U36" s="197">
        <f t="shared" si="5"/>
        <v>0</v>
      </c>
      <c r="V36" s="198">
        <f t="shared" si="6"/>
        <v>0</v>
      </c>
      <c r="W36" s="199">
        <f t="shared" si="7"/>
        <v>0</v>
      </c>
      <c r="X36" s="178">
        <f t="shared" si="8"/>
        <v>0</v>
      </c>
      <c r="Y36" s="156">
        <f t="shared" si="9"/>
        <v>0</v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1"/>
        <v>32</v>
      </c>
      <c r="C37" s="696">
        <f>VOL_AREA!L38</f>
        <v>0</v>
      </c>
      <c r="D37" s="718"/>
      <c r="E37" s="701"/>
      <c r="F37" s="701"/>
      <c r="G37" s="415"/>
      <c r="H37" s="777"/>
      <c r="I37" s="701"/>
      <c r="J37" s="707"/>
      <c r="K37" s="418"/>
      <c r="L37" s="206">
        <f t="shared" si="0"/>
        <v>0</v>
      </c>
      <c r="M37" s="207">
        <f t="shared" si="1"/>
        <v>0</v>
      </c>
      <c r="N37" s="741">
        <f>1-'SOCKEYE%'!J37</f>
        <v>0</v>
      </c>
      <c r="O37" s="741">
        <f>'SOCKEYE%'!J37*(1-'SOCKEYE%'!P37)</f>
        <v>0</v>
      </c>
      <c r="P37" s="741">
        <f>'SOCKEYE%'!J37*'SOCKEYE%'!P37*(1-'SOCKEYE%'!V37)</f>
        <v>0</v>
      </c>
      <c r="Q37" s="741">
        <f>'SOCKEYE%'!J37*'SOCKEYE%'!P37*'SOCKEYE%'!V37</f>
        <v>1</v>
      </c>
      <c r="R37" s="200">
        <f t="shared" si="2"/>
        <v>0</v>
      </c>
      <c r="S37" s="195">
        <f t="shared" si="3"/>
        <v>0</v>
      </c>
      <c r="T37" s="196">
        <f t="shared" si="4"/>
        <v>0</v>
      </c>
      <c r="U37" s="197">
        <f t="shared" si="5"/>
        <v>0</v>
      </c>
      <c r="V37" s="198">
        <f t="shared" si="6"/>
        <v>0</v>
      </c>
      <c r="W37" s="199">
        <f t="shared" si="7"/>
        <v>0</v>
      </c>
      <c r="X37" s="178">
        <f t="shared" si="8"/>
        <v>0</v>
      </c>
      <c r="Y37" s="156">
        <f t="shared" si="9"/>
        <v>0</v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1"/>
        <v>33</v>
      </c>
      <c r="C38" s="696">
        <f>VOL_AREA!L39</f>
        <v>0</v>
      </c>
      <c r="D38" s="718"/>
      <c r="E38" s="701"/>
      <c r="F38" s="701"/>
      <c r="G38" s="415"/>
      <c r="H38" s="777"/>
      <c r="I38" s="701"/>
      <c r="J38" s="707"/>
      <c r="K38" s="418"/>
      <c r="L38" s="206">
        <f t="shared" si="0"/>
        <v>0</v>
      </c>
      <c r="M38" s="207">
        <f t="shared" si="1"/>
        <v>0</v>
      </c>
      <c r="N38" s="741">
        <f>1-'SOCKEYE%'!J38</f>
        <v>0</v>
      </c>
      <c r="O38" s="741">
        <f>'SOCKEYE%'!J38*(1-'SOCKEYE%'!P38)</f>
        <v>0</v>
      </c>
      <c r="P38" s="741">
        <f>'SOCKEYE%'!J38*'SOCKEYE%'!P38*(1-'SOCKEYE%'!V38)</f>
        <v>0</v>
      </c>
      <c r="Q38" s="741">
        <f>'SOCKEYE%'!J38*'SOCKEYE%'!P38*'SOCKEYE%'!V38</f>
        <v>1</v>
      </c>
      <c r="R38" s="200">
        <f t="shared" si="2"/>
        <v>0</v>
      </c>
      <c r="S38" s="195">
        <f t="shared" si="3"/>
        <v>0</v>
      </c>
      <c r="T38" s="196">
        <f t="shared" si="4"/>
        <v>0</v>
      </c>
      <c r="U38" s="197">
        <f t="shared" si="5"/>
        <v>0</v>
      </c>
      <c r="V38" s="198">
        <f t="shared" si="6"/>
        <v>0</v>
      </c>
      <c r="W38" s="199">
        <f t="shared" si="7"/>
        <v>0</v>
      </c>
      <c r="X38" s="178">
        <f t="shared" si="8"/>
        <v>0</v>
      </c>
      <c r="Y38" s="156">
        <f t="shared" si="9"/>
        <v>0</v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1"/>
        <v>34</v>
      </c>
      <c r="C39" s="696">
        <f>VOL_AREA!L40</f>
        <v>0</v>
      </c>
      <c r="D39" s="718"/>
      <c r="E39" s="701"/>
      <c r="F39" s="701"/>
      <c r="G39" s="415"/>
      <c r="H39" s="777"/>
      <c r="I39" s="701"/>
      <c r="J39" s="707"/>
      <c r="K39" s="418"/>
      <c r="L39" s="206">
        <f t="shared" si="0"/>
        <v>0</v>
      </c>
      <c r="M39" s="207">
        <f t="shared" si="1"/>
        <v>0</v>
      </c>
      <c r="N39" s="741">
        <f>1-'SOCKEYE%'!J39</f>
        <v>0</v>
      </c>
      <c r="O39" s="741">
        <f>'SOCKEYE%'!J39*(1-'SOCKEYE%'!P39)</f>
        <v>0</v>
      </c>
      <c r="P39" s="741">
        <f>'SOCKEYE%'!J39*'SOCKEYE%'!P39*(1-'SOCKEYE%'!V39)</f>
        <v>0</v>
      </c>
      <c r="Q39" s="741">
        <f>'SOCKEYE%'!J39*'SOCKEYE%'!P39*'SOCKEYE%'!V39</f>
        <v>1</v>
      </c>
      <c r="R39" s="200">
        <f t="shared" si="2"/>
        <v>0</v>
      </c>
      <c r="S39" s="195">
        <f t="shared" si="3"/>
        <v>0</v>
      </c>
      <c r="T39" s="196">
        <f t="shared" si="4"/>
        <v>0</v>
      </c>
      <c r="U39" s="197">
        <f t="shared" si="5"/>
        <v>0</v>
      </c>
      <c r="V39" s="198">
        <f t="shared" si="6"/>
        <v>0</v>
      </c>
      <c r="W39" s="199">
        <f t="shared" si="7"/>
        <v>0</v>
      </c>
      <c r="X39" s="178">
        <f t="shared" si="8"/>
        <v>0</v>
      </c>
      <c r="Y39" s="156">
        <f t="shared" si="9"/>
        <v>0</v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1"/>
        <v>35</v>
      </c>
      <c r="C40" s="696">
        <f>VOL_AREA!L41</f>
        <v>0</v>
      </c>
      <c r="D40" s="718"/>
      <c r="E40" s="701"/>
      <c r="F40" s="701"/>
      <c r="G40" s="415"/>
      <c r="H40" s="777"/>
      <c r="I40" s="701"/>
      <c r="J40" s="707"/>
      <c r="K40" s="418"/>
      <c r="L40" s="206">
        <f t="shared" si="0"/>
        <v>0</v>
      </c>
      <c r="M40" s="207">
        <f t="shared" si="1"/>
        <v>0</v>
      </c>
      <c r="N40" s="741">
        <f>1-'SOCKEYE%'!J40</f>
        <v>0</v>
      </c>
      <c r="O40" s="741">
        <f>'SOCKEYE%'!J40*(1-'SOCKEYE%'!P40)</f>
        <v>0</v>
      </c>
      <c r="P40" s="741">
        <f>'SOCKEYE%'!J40*'SOCKEYE%'!P40*(1-'SOCKEYE%'!V40)</f>
        <v>0</v>
      </c>
      <c r="Q40" s="741">
        <f>'SOCKEYE%'!J40*'SOCKEYE%'!P40*'SOCKEYE%'!V40</f>
        <v>1</v>
      </c>
      <c r="R40" s="200">
        <f t="shared" si="2"/>
        <v>0</v>
      </c>
      <c r="S40" s="195">
        <f t="shared" si="3"/>
        <v>0</v>
      </c>
      <c r="T40" s="196">
        <f t="shared" si="4"/>
        <v>0</v>
      </c>
      <c r="U40" s="197">
        <f t="shared" si="5"/>
        <v>0</v>
      </c>
      <c r="V40" s="198">
        <f t="shared" si="6"/>
        <v>0</v>
      </c>
      <c r="W40" s="199">
        <f t="shared" si="7"/>
        <v>0</v>
      </c>
      <c r="X40" s="154">
        <f t="shared" si="8"/>
        <v>0</v>
      </c>
      <c r="Y40" s="156">
        <f t="shared" si="9"/>
        <v>0</v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1"/>
        <v>36</v>
      </c>
      <c r="C41" s="696">
        <f>VOL_AREA!L42</f>
        <v>0</v>
      </c>
      <c r="D41" s="718"/>
      <c r="E41" s="701"/>
      <c r="F41" s="701"/>
      <c r="G41" s="415"/>
      <c r="H41" s="777"/>
      <c r="I41" s="701"/>
      <c r="J41" s="707"/>
      <c r="K41" s="418"/>
      <c r="L41" s="206">
        <f t="shared" si="0"/>
        <v>0</v>
      </c>
      <c r="M41" s="207">
        <f t="shared" si="1"/>
        <v>0</v>
      </c>
      <c r="N41" s="741">
        <f>1-'SOCKEYE%'!J41</f>
        <v>0</v>
      </c>
      <c r="O41" s="741">
        <f>'SOCKEYE%'!J41*(1-'SOCKEYE%'!P41)</f>
        <v>0</v>
      </c>
      <c r="P41" s="741">
        <f>'SOCKEYE%'!J41*'SOCKEYE%'!P41*(1-'SOCKEYE%'!V41)</f>
        <v>0</v>
      </c>
      <c r="Q41" s="741">
        <f>'SOCKEYE%'!J41*'SOCKEYE%'!P41*'SOCKEYE%'!V41</f>
        <v>1</v>
      </c>
      <c r="R41" s="200">
        <f t="shared" si="2"/>
        <v>0</v>
      </c>
      <c r="S41" s="195">
        <f t="shared" si="3"/>
        <v>0</v>
      </c>
      <c r="T41" s="196">
        <f t="shared" si="4"/>
        <v>0</v>
      </c>
      <c r="U41" s="197">
        <f t="shared" si="5"/>
        <v>0</v>
      </c>
      <c r="V41" s="198">
        <f t="shared" si="6"/>
        <v>0</v>
      </c>
      <c r="W41" s="199">
        <f t="shared" si="7"/>
        <v>0</v>
      </c>
      <c r="X41" s="154">
        <f t="shared" si="8"/>
        <v>0</v>
      </c>
      <c r="Y41" s="156">
        <f t="shared" si="9"/>
        <v>0</v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5" thickBot="1">
      <c r="A42" s="724" t="s">
        <v>173</v>
      </c>
      <c r="B42" s="729">
        <f t="shared" si="11"/>
        <v>37</v>
      </c>
      <c r="C42" s="696">
        <f>VOL_AREA!L43</f>
        <v>0</v>
      </c>
      <c r="D42" s="718"/>
      <c r="E42" s="701"/>
      <c r="F42" s="701"/>
      <c r="G42" s="415"/>
      <c r="H42" s="777"/>
      <c r="I42" s="701"/>
      <c r="J42" s="707"/>
      <c r="K42" s="418"/>
      <c r="L42" s="206">
        <f t="shared" si="0"/>
        <v>0</v>
      </c>
      <c r="M42" s="207">
        <f t="shared" si="1"/>
        <v>0</v>
      </c>
      <c r="N42" s="741">
        <f>1-'SOCKEYE%'!J42</f>
        <v>0</v>
      </c>
      <c r="O42" s="741">
        <f>'SOCKEYE%'!J42*(1-'SOCKEYE%'!P42)</f>
        <v>0</v>
      </c>
      <c r="P42" s="741">
        <f>'SOCKEYE%'!J42*'SOCKEYE%'!P42*(1-'SOCKEYE%'!V42)</f>
        <v>0</v>
      </c>
      <c r="Q42" s="741">
        <f>'SOCKEYE%'!J42*'SOCKEYE%'!P42*'SOCKEYE%'!V42</f>
        <v>1</v>
      </c>
      <c r="R42" s="200">
        <f t="shared" si="2"/>
        <v>0</v>
      </c>
      <c r="S42" s="195">
        <f t="shared" si="3"/>
        <v>0</v>
      </c>
      <c r="T42" s="196">
        <f t="shared" si="4"/>
        <v>0</v>
      </c>
      <c r="U42" s="197">
        <f t="shared" si="5"/>
        <v>0</v>
      </c>
      <c r="V42" s="198">
        <f t="shared" si="6"/>
        <v>0</v>
      </c>
      <c r="W42" s="199">
        <f t="shared" si="7"/>
        <v>0</v>
      </c>
      <c r="X42" s="154">
        <f t="shared" si="8"/>
        <v>0</v>
      </c>
      <c r="Y42" s="156">
        <f t="shared" si="9"/>
        <v>0</v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5" thickBot="1">
      <c r="A43" s="724" t="s">
        <v>174</v>
      </c>
      <c r="B43" s="729">
        <f t="shared" si="11"/>
        <v>38</v>
      </c>
      <c r="C43" s="696">
        <f>VOL_AREA!L44</f>
        <v>0</v>
      </c>
      <c r="D43" s="718"/>
      <c r="E43" s="701"/>
      <c r="F43" s="701"/>
      <c r="G43" s="415"/>
      <c r="H43" s="777"/>
      <c r="I43" s="701"/>
      <c r="J43" s="707"/>
      <c r="K43" s="418"/>
      <c r="L43" s="206">
        <f t="shared" si="0"/>
        <v>0</v>
      </c>
      <c r="M43" s="207">
        <f t="shared" si="1"/>
        <v>0</v>
      </c>
      <c r="N43" s="741">
        <f>1-'SOCKEYE%'!J43</f>
        <v>0</v>
      </c>
      <c r="O43" s="741">
        <f>'SOCKEYE%'!J43*(1-'SOCKEYE%'!P43)</f>
        <v>0</v>
      </c>
      <c r="P43" s="741">
        <f>'SOCKEYE%'!J43*'SOCKEYE%'!P43*(1-'SOCKEYE%'!V43)</f>
        <v>0</v>
      </c>
      <c r="Q43" s="741">
        <f>'SOCKEYE%'!J43*'SOCKEYE%'!P43*'SOCKEYE%'!V43</f>
        <v>1</v>
      </c>
      <c r="R43" s="200">
        <f t="shared" si="2"/>
        <v>0</v>
      </c>
      <c r="S43" s="195">
        <f t="shared" si="3"/>
        <v>0</v>
      </c>
      <c r="T43" s="196">
        <f t="shared" si="4"/>
        <v>0</v>
      </c>
      <c r="U43" s="197">
        <f t="shared" si="5"/>
        <v>0</v>
      </c>
      <c r="V43" s="198">
        <f t="shared" si="6"/>
        <v>0</v>
      </c>
      <c r="W43" s="199">
        <f t="shared" si="7"/>
        <v>0</v>
      </c>
      <c r="X43" s="154">
        <f t="shared" si="8"/>
        <v>0</v>
      </c>
      <c r="Y43" s="156">
        <f t="shared" si="9"/>
        <v>0</v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5" thickBot="1">
      <c r="A44" s="724" t="s">
        <v>175</v>
      </c>
      <c r="B44" s="729">
        <f t="shared" si="11"/>
        <v>39</v>
      </c>
      <c r="C44" s="696">
        <f>VOL_AREA!L45</f>
        <v>0</v>
      </c>
      <c r="D44" s="718"/>
      <c r="E44" s="701"/>
      <c r="F44" s="701"/>
      <c r="G44" s="415"/>
      <c r="H44" s="777"/>
      <c r="I44" s="701"/>
      <c r="J44" s="707"/>
      <c r="K44" s="418"/>
      <c r="L44" s="206">
        <f t="shared" si="0"/>
        <v>0</v>
      </c>
      <c r="M44" s="207">
        <f t="shared" si="1"/>
        <v>0</v>
      </c>
      <c r="N44" s="741">
        <f>1-'SOCKEYE%'!J44</f>
        <v>0</v>
      </c>
      <c r="O44" s="741">
        <f>'SOCKEYE%'!J44*(1-'SOCKEYE%'!P44)</f>
        <v>0</v>
      </c>
      <c r="P44" s="741">
        <f>'SOCKEYE%'!J44*'SOCKEYE%'!P44*(1-'SOCKEYE%'!V44)</f>
        <v>0</v>
      </c>
      <c r="Q44" s="741">
        <f>'SOCKEYE%'!J44*'SOCKEYE%'!P44*'SOCKEYE%'!V44</f>
        <v>1</v>
      </c>
      <c r="R44" s="200">
        <f t="shared" si="2"/>
        <v>0</v>
      </c>
      <c r="S44" s="195">
        <f t="shared" si="3"/>
        <v>0</v>
      </c>
      <c r="T44" s="196">
        <f t="shared" si="4"/>
        <v>0</v>
      </c>
      <c r="U44" s="197">
        <f t="shared" si="5"/>
        <v>0</v>
      </c>
      <c r="V44" s="198">
        <f t="shared" si="6"/>
        <v>0</v>
      </c>
      <c r="W44" s="199">
        <f t="shared" si="7"/>
        <v>0</v>
      </c>
      <c r="X44" s="154">
        <f t="shared" si="8"/>
        <v>0</v>
      </c>
      <c r="Y44" s="156">
        <f t="shared" si="9"/>
        <v>0</v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5" thickBot="1">
      <c r="A45" s="724" t="s">
        <v>176</v>
      </c>
      <c r="B45" s="729">
        <f t="shared" si="11"/>
        <v>40</v>
      </c>
      <c r="C45" s="696">
        <f>VOL_AREA!L46</f>
        <v>0</v>
      </c>
      <c r="D45" s="718"/>
      <c r="E45" s="701"/>
      <c r="F45" s="701"/>
      <c r="G45" s="415"/>
      <c r="H45" s="777"/>
      <c r="I45" s="701"/>
      <c r="J45" s="707"/>
      <c r="K45" s="485"/>
      <c r="L45" s="206"/>
      <c r="M45" s="207"/>
      <c r="N45" s="741">
        <f>1-'SOCKEYE%'!J45</f>
        <v>0</v>
      </c>
      <c r="O45" s="741">
        <f>'SOCKEYE%'!J45*(1-'SOCKEYE%'!P45)</f>
        <v>0</v>
      </c>
      <c r="P45" s="741">
        <f>'SOCKEYE%'!J45*'SOCKEYE%'!P45*(1-'SOCKEYE%'!V45)</f>
        <v>0</v>
      </c>
      <c r="Q45" s="741">
        <f>'SOCKEYE%'!J45*'SOCKEYE%'!P45*'SOCKEYE%'!V45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5" thickBot="1">
      <c r="A46" s="724" t="s">
        <v>177</v>
      </c>
      <c r="B46" s="729">
        <f t="shared" si="11"/>
        <v>41</v>
      </c>
      <c r="C46" s="696">
        <f>VOL_AREA!L47</f>
        <v>0</v>
      </c>
      <c r="D46" s="725"/>
      <c r="E46" s="705"/>
      <c r="F46" s="705"/>
      <c r="G46" s="423"/>
      <c r="H46" s="777"/>
      <c r="I46" s="705"/>
      <c r="J46" s="716"/>
      <c r="K46" s="490" t="str">
        <f t="shared" ref="K46" si="12">IF(D46=0,"no sigma",H46/D46)</f>
        <v>no sigma</v>
      </c>
      <c r="L46" s="487"/>
      <c r="M46" s="484">
        <f t="shared" ref="M46" si="13">IF(OR(OR(H46=0,E46=0),D46=0),0,+(L46^2)*((J46/H46^2)+((F46^2/E46)/D46^2)))</f>
        <v>0</v>
      </c>
      <c r="N46" s="741">
        <f>1-'SOCKEYE%'!J46</f>
        <v>0</v>
      </c>
      <c r="O46" s="741">
        <f>'SOCKEYE%'!J46*(1-'SOCKEYE%'!P46)</f>
        <v>0</v>
      </c>
      <c r="P46" s="741">
        <f>'SOCKEYE%'!J46*'SOCKEYE%'!P46*(1-'SOCKEYE%'!V46)</f>
        <v>0</v>
      </c>
      <c r="Q46" s="741">
        <f>'SOCKEYE%'!J46*'SOCKEYE%'!P46*'SOCKEYE%'!V46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5" thickBot="1">
      <c r="A47" s="208" t="s">
        <v>97</v>
      </c>
      <c r="B47" s="728"/>
      <c r="C47" s="209">
        <f>SUM(C6:C46)</f>
        <v>53248720.453053363</v>
      </c>
      <c r="D47" s="717"/>
      <c r="E47" s="717"/>
      <c r="F47" s="717"/>
      <c r="G47" s="423"/>
      <c r="H47" s="423"/>
      <c r="I47" s="423"/>
      <c r="J47" s="424"/>
      <c r="K47" s="209"/>
      <c r="L47" s="209">
        <f>SUM(L6:L46)</f>
        <v>398213.87812744064</v>
      </c>
      <c r="M47" s="209">
        <f>SUM(M6:M46)</f>
        <v>81997927215.786697</v>
      </c>
      <c r="N47" s="209"/>
      <c r="O47" s="209"/>
      <c r="P47" s="209"/>
      <c r="Q47" s="209"/>
      <c r="R47" s="209">
        <f t="shared" ref="R47:Y47" si="14">SUM(R6:R46)</f>
        <v>68831.995922470349</v>
      </c>
      <c r="S47" s="209">
        <f t="shared" si="14"/>
        <v>1389941329.4965231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329381.88220497034</v>
      </c>
      <c r="Y47" s="209">
        <f t="shared" si="14"/>
        <v>72369987560.047409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 s="737" customFormat="1">
      <c r="Q81" s="9"/>
    </row>
    <row r="82" spans="17:17" s="737" customFormat="1">
      <c r="Q82" s="9"/>
    </row>
    <row r="83" spans="17:17" s="737" customFormat="1">
      <c r="Q83" s="9"/>
    </row>
    <row r="84" spans="17:17" s="737" customFormat="1">
      <c r="Q84" s="9"/>
    </row>
    <row r="85" spans="17:17" s="737" customFormat="1">
      <c r="Q85" s="9"/>
    </row>
    <row r="86" spans="17:17" s="737" customFormat="1">
      <c r="Q86" s="9"/>
    </row>
    <row r="87" spans="17:17" s="737" customFormat="1">
      <c r="Q87" s="9"/>
    </row>
    <row r="88" spans="17:17" s="737" customFormat="1">
      <c r="Q88" s="9"/>
    </row>
    <row r="89" spans="17:17" s="737" customFormat="1">
      <c r="Q89" s="9"/>
    </row>
    <row r="90" spans="17:17" s="737" customFormat="1">
      <c r="Q90" s="9"/>
    </row>
    <row r="91" spans="17:17" s="737" customFormat="1">
      <c r="Q91" s="9"/>
    </row>
    <row r="92" spans="17:17" s="737" customFormat="1">
      <c r="Q92" s="9"/>
    </row>
    <row r="93" spans="17:17" s="737" customFormat="1">
      <c r="Q93" s="9"/>
    </row>
    <row r="94" spans="17:17" s="737" customFormat="1">
      <c r="Q94" s="9"/>
    </row>
    <row r="95" spans="17:17" s="737" customFormat="1">
      <c r="Q95" s="9"/>
    </row>
    <row r="96" spans="17:17" s="737" customFormat="1">
      <c r="Q96" s="9"/>
    </row>
    <row r="97" spans="17:17" s="737" customFormat="1">
      <c r="Q97" s="9"/>
    </row>
    <row r="98" spans="17:17" s="737" customFormat="1">
      <c r="Q98" s="9"/>
    </row>
    <row r="99" spans="17:17" s="737" customFormat="1">
      <c r="Q99" s="9"/>
    </row>
    <row r="100" spans="17:17" s="737" customFormat="1">
      <c r="Q100" s="9"/>
    </row>
    <row r="101" spans="17:17" s="737" customFormat="1">
      <c r="Q101" s="9"/>
    </row>
    <row r="102" spans="17:17" s="737" customFormat="1">
      <c r="Q10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Z67"/>
  <sheetViews>
    <sheetView showGridLines="0" tabSelected="1" topLeftCell="A11" workbookViewId="0">
      <selection activeCell="J26" sqref="J26"/>
    </sheetView>
  </sheetViews>
  <sheetFormatPr defaultColWidth="9.6640625" defaultRowHeight="12.6"/>
  <cols>
    <col min="1" max="1" width="29" customWidth="1"/>
    <col min="2" max="2" width="10.6640625" customWidth="1"/>
    <col min="3" max="3" width="5.109375" customWidth="1"/>
    <col min="4" max="4" width="8.6640625" customWidth="1"/>
    <col min="5" max="5" width="12.88671875" customWidth="1"/>
    <col min="6" max="6" width="11" customWidth="1"/>
    <col min="7" max="7" width="9.109375" customWidth="1"/>
    <col min="8" max="8" width="15" customWidth="1"/>
    <col min="9" max="9" width="16.6640625" customWidth="1"/>
    <col min="10" max="10" width="14.6640625" customWidth="1"/>
    <col min="11" max="11" width="10.6640625" customWidth="1"/>
    <col min="12" max="12" width="1.6640625" customWidth="1"/>
    <col min="14" max="14" width="10.6640625" customWidth="1"/>
    <col min="17" max="17" width="15.6640625" customWidth="1"/>
    <col min="18" max="19" width="13.6640625" customWidth="1"/>
  </cols>
  <sheetData>
    <row r="1" spans="1:26" ht="18.899999999999999" customHeight="1">
      <c r="A1" s="286" t="s">
        <v>6</v>
      </c>
      <c r="B1" s="280"/>
      <c r="C1" s="283"/>
      <c r="D1" s="287"/>
      <c r="E1" s="280"/>
      <c r="F1" s="280"/>
      <c r="G1" s="287"/>
      <c r="H1" s="288"/>
      <c r="I1" s="287"/>
      <c r="J1" s="287"/>
      <c r="K1" s="287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7.399999999999999">
      <c r="A2" s="21" t="str">
        <f>STATUS!A2</f>
        <v>Meziadin Lake</v>
      </c>
      <c r="B2" s="16"/>
      <c r="D2" s="10"/>
      <c r="E2" s="13"/>
      <c r="F2" s="10"/>
      <c r="G2" s="10"/>
      <c r="H2" s="1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7.399999999999999">
      <c r="A3" s="21"/>
      <c r="B3" s="16"/>
      <c r="C3" s="21"/>
      <c r="D3" s="10"/>
      <c r="E3" s="13"/>
      <c r="F3" s="10"/>
      <c r="G3" s="10"/>
      <c r="H3" s="355" t="str">
        <f>STATUS!B11</f>
        <v>Analysis Type:  Integration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3.8" thickBot="1">
      <c r="A4" s="10"/>
      <c r="B4" s="16"/>
      <c r="C4" s="11"/>
      <c r="D4" s="11"/>
      <c r="E4" s="11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9" customHeight="1" thickBot="1">
      <c r="A5" s="214" t="str">
        <f>STATUS!B8</f>
        <v>Survey Date:  Sept 27-28 2021</v>
      </c>
      <c r="B5" s="215"/>
      <c r="C5" s="216"/>
      <c r="D5" s="29" t="s">
        <v>7</v>
      </c>
      <c r="E5" s="73"/>
      <c r="F5" s="73"/>
      <c r="G5" s="73"/>
      <c r="H5" s="73"/>
      <c r="I5" s="73"/>
      <c r="J5" s="73"/>
      <c r="K5" s="7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7.100000000000001" customHeight="1" thickBot="1">
      <c r="A6" s="217"/>
      <c r="B6" s="218" t="s">
        <v>8</v>
      </c>
      <c r="C6" s="219"/>
      <c r="D6" s="75" t="s">
        <v>9</v>
      </c>
      <c r="E6" s="76"/>
      <c r="F6" s="32"/>
      <c r="G6" s="33"/>
      <c r="H6" s="77"/>
      <c r="I6" s="78" t="s">
        <v>10</v>
      </c>
      <c r="J6" s="79"/>
      <c r="K6" s="8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1" customHeight="1">
      <c r="A7" s="220" t="s">
        <v>11</v>
      </c>
      <c r="B7" s="221" t="s">
        <v>12</v>
      </c>
      <c r="C7" s="222"/>
      <c r="D7" s="81" t="s">
        <v>13</v>
      </c>
      <c r="E7" s="65"/>
      <c r="F7" s="82" t="s">
        <v>14</v>
      </c>
      <c r="G7" s="83" t="s">
        <v>14</v>
      </c>
      <c r="H7" s="66"/>
      <c r="I7" s="65"/>
      <c r="J7" s="82" t="s">
        <v>14</v>
      </c>
      <c r="K7" s="83" t="s">
        <v>14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8" thickBot="1">
      <c r="A8" s="223" t="s">
        <v>15</v>
      </c>
      <c r="B8" s="224" t="s">
        <v>16</v>
      </c>
      <c r="C8" s="225" t="s">
        <v>17</v>
      </c>
      <c r="D8" s="84" t="s">
        <v>18</v>
      </c>
      <c r="E8" s="85" t="s">
        <v>19</v>
      </c>
      <c r="F8" s="86" t="s">
        <v>18</v>
      </c>
      <c r="G8" s="87" t="s">
        <v>20</v>
      </c>
      <c r="H8" s="88" t="s">
        <v>17</v>
      </c>
      <c r="I8" s="85" t="s">
        <v>19</v>
      </c>
      <c r="J8" s="86" t="s">
        <v>17</v>
      </c>
      <c r="K8" s="87" t="s">
        <v>20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2">
      <c r="A9" s="217"/>
      <c r="B9" s="226"/>
      <c r="C9" s="219"/>
      <c r="D9" s="65"/>
      <c r="E9" s="65"/>
      <c r="F9" s="89"/>
      <c r="G9" s="90"/>
      <c r="H9" s="91"/>
      <c r="I9" s="65"/>
      <c r="J9" s="89"/>
      <c r="K9" s="9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2">
      <c r="A10" s="227" t="s">
        <v>210</v>
      </c>
      <c r="B10" s="366">
        <f>SUM(TRANS_SUM!C9:C13)</f>
        <v>1661.0618000000002</v>
      </c>
      <c r="C10" s="366">
        <f>COUNT(TRANS_SUM!H9:H13)</f>
        <v>5</v>
      </c>
      <c r="D10" s="367">
        <f>AVERAGEA(TRANS_SUM!H9:H13)</f>
        <v>779.00903240890398</v>
      </c>
      <c r="E10" s="397">
        <f>VARA(TRANS_SUM!H9:H13)/$C10</f>
        <v>16959.054776620655</v>
      </c>
      <c r="F10" s="150">
        <f>IF(C10&lt;=1,"",TINV(0.05,C10-1)*SQRT(E10))</f>
        <v>361.56793813383359</v>
      </c>
      <c r="G10" s="368">
        <f>F10/D10</f>
        <v>0.46413831302542019</v>
      </c>
      <c r="H10" s="367">
        <f>D10*$B10</f>
        <v>1293982.1455893924</v>
      </c>
      <c r="I10" s="369">
        <f>E10*$B10^2</f>
        <v>46792174115.301765</v>
      </c>
      <c r="J10" s="150">
        <f>TINV(0.05,C10-1)*SQRT(I10)</f>
        <v>600586.69013887434</v>
      </c>
      <c r="K10" s="368">
        <f>J10/H10</f>
        <v>0.46413831302542025</v>
      </c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8" thickBot="1">
      <c r="A11" s="227" t="s">
        <v>209</v>
      </c>
      <c r="B11" s="366">
        <f>SUM(TRANS_SUM!C14:C18)</f>
        <v>1858.5841999999998</v>
      </c>
      <c r="C11" s="747">
        <f>COUNT(TRANS_SUM!H14:H18)</f>
        <v>5</v>
      </c>
      <c r="D11" s="68">
        <f>AVERAGEA(TRANS_SUM!H14:H18)</f>
        <v>2097.0950776205841</v>
      </c>
      <c r="E11" s="397">
        <f>VARA(TRANS_SUM!H14:H18)/$C11</f>
        <v>338388.67611085658</v>
      </c>
      <c r="F11" s="150">
        <f t="shared" ref="F11" si="0">IF(C11&lt;=1,"",TINV(0.05,C11-1)*SQRT(E11))</f>
        <v>1615.0910178054271</v>
      </c>
      <c r="G11" s="368">
        <f t="shared" ref="G11" si="1">F11/D11</f>
        <v>0.77015631529589457</v>
      </c>
      <c r="H11" s="367">
        <f t="shared" ref="H11" si="2">D11*$B11</f>
        <v>3897627.7771633905</v>
      </c>
      <c r="I11" s="369">
        <f t="shared" ref="I11" si="3">E11*$B11^2</f>
        <v>1168907924811.7024</v>
      </c>
      <c r="J11" s="150">
        <f t="shared" ref="J11" si="4">TINV(0.05,C11-1)*SQRT(I11)</f>
        <v>3001782.6472550854</v>
      </c>
      <c r="K11" s="368">
        <f t="shared" ref="K11" si="5">J11/H11</f>
        <v>0.77015631529589468</v>
      </c>
      <c r="L11" s="11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2">
      <c r="A12" s="228" t="s">
        <v>21</v>
      </c>
      <c r="B12" s="229">
        <f>SUM(B10:B11)</f>
        <v>3519.6459999999997</v>
      </c>
      <c r="C12" s="230">
        <f>COUNTA(C10:C11)</f>
        <v>2</v>
      </c>
      <c r="D12" s="129">
        <f>H12/$B12</f>
        <v>1475.0375244421691</v>
      </c>
      <c r="E12" s="130"/>
      <c r="F12" s="131">
        <f>K12*D12</f>
        <v>626.53341264476865</v>
      </c>
      <c r="G12" s="132">
        <f>F12/D12</f>
        <v>0.42475760939147061</v>
      </c>
      <c r="H12" s="129">
        <f>SUM(H10:H11)</f>
        <v>5191609.9227527827</v>
      </c>
      <c r="I12" s="130">
        <f>SUM(I10:I11)</f>
        <v>1215700098927.0042</v>
      </c>
      <c r="J12" s="131">
        <f>I12^0.5*2</f>
        <v>2205175.8196815094</v>
      </c>
      <c r="K12" s="132">
        <f>J12/H12</f>
        <v>0.42475760939147061</v>
      </c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2">
      <c r="A13" s="231" t="s">
        <v>22</v>
      </c>
      <c r="B13" s="232">
        <f>B12</f>
        <v>3519.6459999999997</v>
      </c>
      <c r="C13" s="233">
        <f>SUM(C10:C11)</f>
        <v>10</v>
      </c>
      <c r="D13" s="125">
        <f>AVERAGEA(TRANS_SUM!H9:H18)</f>
        <v>1438.0520550147442</v>
      </c>
      <c r="E13" s="398">
        <f>VARA(TRANS_SUM!H9:H18)/$C13</f>
        <v>127225.90749115513</v>
      </c>
      <c r="F13" s="151">
        <f>IF(C13&lt;=1,"",TINV(0.05,C13-1)*SQRT(E13))</f>
        <v>806.8829763629285</v>
      </c>
      <c r="G13" s="126">
        <f>F13/D13</f>
        <v>0.56109441487127232</v>
      </c>
      <c r="H13" s="127">
        <f>$B13*D13</f>
        <v>5061434.1632244242</v>
      </c>
      <c r="I13" s="128">
        <f>E13*$B13^2</f>
        <v>1576062832804.2368</v>
      </c>
      <c r="J13" s="151">
        <f>IF(C13&lt;=1,"",TINV(0.05,C13-1)*SQRT(I13))</f>
        <v>2839942.4402238755</v>
      </c>
      <c r="K13" s="126">
        <f>J13/H13</f>
        <v>0.56109441487127221</v>
      </c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8" thickBot="1">
      <c r="A14" s="234" t="s">
        <v>23</v>
      </c>
      <c r="B14" s="235">
        <f>TRANS_SUM!C$19</f>
        <v>3519.6460000000002</v>
      </c>
      <c r="C14" s="236"/>
      <c r="D14" s="133">
        <f>TRANS_SUM!H19</f>
        <v>1482.1710320049917</v>
      </c>
      <c r="E14" s="134">
        <f>TRANS_SUM!I19</f>
        <v>1349743.6547310394</v>
      </c>
      <c r="F14" s="135">
        <f>TRANS_SUM!J19</f>
        <v>2277.097982963131</v>
      </c>
      <c r="G14" s="136">
        <f>F14/D14</f>
        <v>1.5363260607534679</v>
      </c>
      <c r="H14" s="133">
        <f>TRANS_SUM!D19</f>
        <v>5216717.3441122416</v>
      </c>
      <c r="I14" s="134">
        <f>TRANS_SUM!E19</f>
        <v>16720500171577.373</v>
      </c>
      <c r="J14" s="135">
        <f>TRANS_SUM!F19</f>
        <v>8014578.8073442532</v>
      </c>
      <c r="K14" s="136">
        <f>J14/H14</f>
        <v>1.5363260607534679</v>
      </c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2">
      <c r="A15" s="11"/>
      <c r="B15" s="92"/>
      <c r="C15" s="11"/>
      <c r="D15" s="10"/>
      <c r="E15" s="13"/>
      <c r="F15" s="10"/>
      <c r="G15" s="10"/>
      <c r="H15" s="11"/>
      <c r="I15" s="13"/>
      <c r="J15" s="11"/>
      <c r="K15" s="1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s="736" customFormat="1" ht="13.2">
      <c r="A16" s="11"/>
      <c r="B16" s="92"/>
      <c r="C16" s="11"/>
      <c r="D16" s="10"/>
      <c r="E16" s="13"/>
      <c r="F16" s="10"/>
      <c r="G16" s="10"/>
      <c r="H16" s="11"/>
      <c r="I16" s="13"/>
      <c r="J16" s="11"/>
      <c r="K16" s="11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736" customFormat="1" ht="13.8" thickBot="1">
      <c r="A17" s="11"/>
      <c r="B17" s="92"/>
      <c r="C17" s="11"/>
      <c r="D17" s="10"/>
      <c r="E17" s="13"/>
      <c r="F17" s="10"/>
      <c r="G17" s="10"/>
      <c r="H17" s="11"/>
      <c r="I17" s="13"/>
      <c r="J17" s="11"/>
      <c r="K17" s="1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8" customHeight="1" thickBot="1">
      <c r="A18" s="237" t="str">
        <f>A$5</f>
        <v>Survey Date:  Sept 27-28 2021</v>
      </c>
      <c r="B18" s="238"/>
      <c r="C18" s="238"/>
      <c r="D18" s="34" t="s">
        <v>220</v>
      </c>
      <c r="E18" s="73"/>
      <c r="F18" s="73"/>
      <c r="G18" s="73"/>
      <c r="H18" s="73"/>
      <c r="I18" s="73"/>
      <c r="J18" s="73"/>
      <c r="K18" s="7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9" customHeight="1" thickBot="1">
      <c r="A19" s="108"/>
      <c r="B19" s="239" t="s">
        <v>8</v>
      </c>
      <c r="C19" s="107"/>
      <c r="D19" s="93" t="s">
        <v>13</v>
      </c>
      <c r="E19" s="94"/>
      <c r="F19" s="37"/>
      <c r="G19" s="38"/>
      <c r="H19" s="95"/>
      <c r="I19" s="96" t="s">
        <v>10</v>
      </c>
      <c r="J19" s="97"/>
      <c r="K19" s="9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2">
      <c r="A20" s="240" t="s">
        <v>11</v>
      </c>
      <c r="B20" s="241" t="s">
        <v>12</v>
      </c>
      <c r="C20" s="242"/>
      <c r="D20" s="99" t="s">
        <v>13</v>
      </c>
      <c r="E20" s="23"/>
      <c r="F20" s="100" t="s">
        <v>14</v>
      </c>
      <c r="G20" s="101" t="s">
        <v>14</v>
      </c>
      <c r="H20" s="67"/>
      <c r="I20" s="23"/>
      <c r="J20" s="100" t="s">
        <v>14</v>
      </c>
      <c r="K20" s="101" t="s">
        <v>14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8" thickBot="1">
      <c r="A21" s="243" t="s">
        <v>15</v>
      </c>
      <c r="B21" s="244" t="s">
        <v>16</v>
      </c>
      <c r="C21" s="104" t="s">
        <v>17</v>
      </c>
      <c r="D21" s="102" t="s">
        <v>18</v>
      </c>
      <c r="E21" s="15" t="s">
        <v>19</v>
      </c>
      <c r="F21" s="103" t="s">
        <v>18</v>
      </c>
      <c r="G21" s="104" t="s">
        <v>20</v>
      </c>
      <c r="H21" s="105" t="s">
        <v>17</v>
      </c>
      <c r="I21" s="15" t="s">
        <v>19</v>
      </c>
      <c r="J21" s="103" t="s">
        <v>17</v>
      </c>
      <c r="K21" s="104" t="s">
        <v>20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2">
      <c r="A22" s="108"/>
      <c r="B22" s="245"/>
      <c r="C22" s="107"/>
      <c r="D22" s="23"/>
      <c r="E22" s="23"/>
      <c r="F22" s="106"/>
      <c r="G22" s="107"/>
      <c r="H22" s="108"/>
      <c r="I22" s="23"/>
      <c r="J22" s="106"/>
      <c r="K22" s="10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2">
      <c r="A23" s="374" t="str">
        <f>A$10</f>
        <v>North</v>
      </c>
      <c r="B23" s="747">
        <f>SUM(TRANS_SUM!C27:C31)</f>
        <v>1661.0618000000002</v>
      </c>
      <c r="C23" s="747">
        <f>COUNT(TRANS_SUM!H27:H31)</f>
        <v>5</v>
      </c>
      <c r="D23" s="367">
        <f>AVERAGEA(TRANS_SUM!H27:H31)</f>
        <v>660.51937707403317</v>
      </c>
      <c r="E23" s="397">
        <f>VARA(TRANS_SUM!H27:H31)/$C23</f>
        <v>14157.434718664876</v>
      </c>
      <c r="F23" s="150">
        <f>IF(C23&lt;=1,"",TINV(0.05,C23-1)*SQRT(E23))</f>
        <v>330.35537327047086</v>
      </c>
      <c r="G23" s="368">
        <f>F23/D23</f>
        <v>0.50014486287121229</v>
      </c>
      <c r="H23" s="367">
        <f>D23*$B23</f>
        <v>1097163.5054174725</v>
      </c>
      <c r="I23" s="369">
        <f>E23*$B23^2</f>
        <v>39062150521.209038</v>
      </c>
      <c r="J23" s="150">
        <f>TINV(0.05,C23-1)*SQRT(I23)</f>
        <v>548740.69096432033</v>
      </c>
      <c r="K23" s="368">
        <f>J23/H23</f>
        <v>0.50014486287121229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8" thickBot="1">
      <c r="A24" s="246" t="str">
        <f>A$11</f>
        <v>South</v>
      </c>
      <c r="B24" s="747">
        <f>SUM(TRANS_SUM!C32:C36)</f>
        <v>1858.5841999999998</v>
      </c>
      <c r="C24" s="747">
        <f>COUNT(TRANS_SUM!H32:H36)</f>
        <v>5</v>
      </c>
      <c r="D24" s="738">
        <f>AVERAGEA(TRANS_SUM!H32:H36)</f>
        <v>1741.255546541408</v>
      </c>
      <c r="E24" s="397">
        <f>VARA(TRANS_SUM!H32:H36)/$C24</f>
        <v>236476.26639081695</v>
      </c>
      <c r="F24" s="150">
        <f t="shared" ref="F24" si="6">IF(C24&lt;=1,"",TINV(0.05,C24-1)*SQRT(E24))</f>
        <v>1350.152643710911</v>
      </c>
      <c r="G24" s="368">
        <f t="shared" ref="G24" si="7">F24/D24</f>
        <v>0.77539029029522388</v>
      </c>
      <c r="H24" s="367">
        <f t="shared" ref="H24" si="8">D24*$B24</f>
        <v>3236270.0469642249</v>
      </c>
      <c r="I24" s="369">
        <f t="shared" ref="I24" si="9">E24*$B24^2</f>
        <v>816868297695.49951</v>
      </c>
      <c r="J24" s="150">
        <f t="shared" ref="J24" si="10">TINV(0.05,C24-1)*SQRT(I24)</f>
        <v>2509372.3711893284</v>
      </c>
      <c r="K24" s="368">
        <f t="shared" ref="K24" si="11">J24/H24</f>
        <v>0.77539029029522399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39" t="str">
        <f>A$12</f>
        <v xml:space="preserve"> TOTAL            STRATIFIED</v>
      </c>
      <c r="B25" s="141">
        <f>B$12</f>
        <v>3519.6459999999997</v>
      </c>
      <c r="C25" s="247">
        <f>C$12</f>
        <v>2</v>
      </c>
      <c r="D25" s="139">
        <f>H25/$B25</f>
        <v>1231.2128982237696</v>
      </c>
      <c r="E25" s="140"/>
      <c r="F25" s="141">
        <f>K25*D25</f>
        <v>525.71485451176727</v>
      </c>
      <c r="G25" s="142">
        <f>F25/D25</f>
        <v>0.42698939823502402</v>
      </c>
      <c r="H25" s="139">
        <f>SUM(H23:H24)</f>
        <v>4333433.5523816971</v>
      </c>
      <c r="I25" s="140">
        <f>SUM(I23:I24)</f>
        <v>855930448216.7085</v>
      </c>
      <c r="J25" s="141">
        <f>I25^0.5*2</f>
        <v>1850330.1848229235</v>
      </c>
      <c r="K25" s="142">
        <f>J25/H25</f>
        <v>0.42698939823502408</v>
      </c>
    </row>
    <row r="26" spans="1:26" ht="13.2">
      <c r="A26" s="248" t="str">
        <f>A$13</f>
        <v>RANDOM</v>
      </c>
      <c r="B26" s="249">
        <f>B$13</f>
        <v>3519.6459999999997</v>
      </c>
      <c r="C26" s="250">
        <f>C$13</f>
        <v>10</v>
      </c>
      <c r="D26" s="143">
        <f>AVERAGEA(TRANS_SUM!H27:H36)</f>
        <v>1200.8874618077207</v>
      </c>
      <c r="E26" s="144">
        <f>VARA(TRANS_SUM!H27:H36)/$C26</f>
        <v>88140.563246412989</v>
      </c>
      <c r="F26" s="152">
        <f>IF(C26&lt;=1,"",TINV(0.05,C26-1)*SQRT(E26))</f>
        <v>671.59999598383263</v>
      </c>
      <c r="G26" s="145">
        <f>F26/D26</f>
        <v>0.55925306687177767</v>
      </c>
      <c r="H26" s="137">
        <f>$B26*D26</f>
        <v>4226698.7514016964</v>
      </c>
      <c r="I26" s="138">
        <f>E26*$B26^2</f>
        <v>1091877185507.678</v>
      </c>
      <c r="J26" s="152">
        <f>IF(C26&lt;=1,"",TINV(0.05,C26-1)*SQRT(I26))</f>
        <v>2363794.2394645121</v>
      </c>
      <c r="K26" s="145">
        <f>J26/H26</f>
        <v>0.55925306687177767</v>
      </c>
    </row>
    <row r="27" spans="1:26" ht="13.2" thickBot="1">
      <c r="A27" s="146" t="str">
        <f>A$14</f>
        <v>TRANSECT</v>
      </c>
      <c r="B27" s="148">
        <f>B$14</f>
        <v>3519.6460000000002</v>
      </c>
      <c r="C27" s="251"/>
      <c r="D27" s="146">
        <f>TRANS_SUM!H37</f>
        <v>1237.331089133721</v>
      </c>
      <c r="E27" s="147">
        <f>TRANS_SUM!I37</f>
        <v>1190083.0656032623</v>
      </c>
      <c r="F27" s="148">
        <f>TRANS_SUM!J37</f>
        <v>2138.1821963578063</v>
      </c>
      <c r="G27" s="149">
        <f>F27/D27</f>
        <v>1.7280598662196296</v>
      </c>
      <c r="H27" s="146">
        <f>TRANS_SUM!D37</f>
        <v>4354967.4185451446</v>
      </c>
      <c r="I27" s="147">
        <f>TRANS_SUM!E37</f>
        <v>14742639487774.338</v>
      </c>
      <c r="J27" s="148">
        <f>TRANS_SUM!F37</f>
        <v>7525644.4146819673</v>
      </c>
      <c r="K27" s="149">
        <f>J27/H27</f>
        <v>1.7280598662196294</v>
      </c>
    </row>
    <row r="28" spans="1:26">
      <c r="B28" s="3"/>
      <c r="E28" s="2"/>
      <c r="H28" s="2"/>
    </row>
    <row r="29" spans="1:26" ht="13.2" thickBot="1">
      <c r="B29" s="3"/>
      <c r="E29" s="2"/>
      <c r="H29" s="2"/>
    </row>
    <row r="30" spans="1:26" ht="13.8" thickBot="1">
      <c r="A30" s="548" t="str">
        <f>A$5</f>
        <v>Survey Date:  Sept 27-28 2021</v>
      </c>
      <c r="B30" s="549"/>
      <c r="C30" s="549"/>
      <c r="D30" s="550" t="s">
        <v>25</v>
      </c>
      <c r="E30" s="551"/>
      <c r="F30" s="551"/>
      <c r="G30" s="551"/>
      <c r="H30" s="551"/>
      <c r="I30" s="551"/>
      <c r="J30" s="551"/>
      <c r="K30" s="552"/>
    </row>
    <row r="31" spans="1:26" ht="13.8" thickBot="1">
      <c r="A31" s="553"/>
      <c r="B31" s="554" t="s">
        <v>8</v>
      </c>
      <c r="C31" s="555"/>
      <c r="D31" s="556" t="s">
        <v>13</v>
      </c>
      <c r="E31" s="557"/>
      <c r="F31" s="551"/>
      <c r="G31" s="552"/>
      <c r="H31" s="558"/>
      <c r="I31" s="559" t="s">
        <v>10</v>
      </c>
      <c r="J31" s="560"/>
      <c r="K31" s="561"/>
    </row>
    <row r="32" spans="1:26" ht="13.2">
      <c r="A32" s="562" t="s">
        <v>11</v>
      </c>
      <c r="B32" s="563" t="s">
        <v>12</v>
      </c>
      <c r="C32" s="564"/>
      <c r="D32" s="565" t="s">
        <v>13</v>
      </c>
      <c r="E32" s="566"/>
      <c r="F32" s="567" t="s">
        <v>14</v>
      </c>
      <c r="G32" s="568" t="s">
        <v>14</v>
      </c>
      <c r="H32" s="569"/>
      <c r="I32" s="566"/>
      <c r="J32" s="567" t="s">
        <v>14</v>
      </c>
      <c r="K32" s="568" t="s">
        <v>14</v>
      </c>
    </row>
    <row r="33" spans="1:11" ht="13.8" thickBot="1">
      <c r="A33" s="570" t="s">
        <v>15</v>
      </c>
      <c r="B33" s="571" t="s">
        <v>16</v>
      </c>
      <c r="C33" s="572" t="s">
        <v>17</v>
      </c>
      <c r="D33" s="573" t="s">
        <v>18</v>
      </c>
      <c r="E33" s="574" t="s">
        <v>19</v>
      </c>
      <c r="F33" s="575" t="s">
        <v>18</v>
      </c>
      <c r="G33" s="572" t="s">
        <v>20</v>
      </c>
      <c r="H33" s="576" t="s">
        <v>17</v>
      </c>
      <c r="I33" s="574" t="s">
        <v>19</v>
      </c>
      <c r="J33" s="575" t="s">
        <v>17</v>
      </c>
      <c r="K33" s="572" t="s">
        <v>20</v>
      </c>
    </row>
    <row r="34" spans="1:11" ht="13.2">
      <c r="A34" s="553"/>
      <c r="B34" s="577"/>
      <c r="C34" s="555"/>
      <c r="D34" s="566"/>
      <c r="E34" s="566"/>
      <c r="F34" s="578"/>
      <c r="G34" s="555"/>
      <c r="H34" s="553"/>
      <c r="I34" s="566"/>
      <c r="J34" s="578"/>
      <c r="K34" s="555"/>
    </row>
    <row r="35" spans="1:11" ht="13.2">
      <c r="A35" s="579" t="str">
        <f>A$10</f>
        <v>North</v>
      </c>
      <c r="B35" s="580">
        <f>B$10</f>
        <v>1661.0618000000002</v>
      </c>
      <c r="C35" s="580">
        <f>C$10</f>
        <v>5</v>
      </c>
      <c r="D35" s="581" t="e">
        <f>AVERAGEA(TRANS_SUM!H45:H53)</f>
        <v>#REF!</v>
      </c>
      <c r="E35" s="580" t="e">
        <f>VARA(TRANS_SUM!H45:H53)/$C35</f>
        <v>#REF!</v>
      </c>
      <c r="F35" s="580" t="e">
        <f>IF(C35&lt;=1,"",TINV(0.05,C35-1)*SQRT(E35))</f>
        <v>#REF!</v>
      </c>
      <c r="G35" s="582" t="e">
        <f>F35/D35</f>
        <v>#REF!</v>
      </c>
      <c r="H35" s="581" t="e">
        <f>D35*$B35</f>
        <v>#REF!</v>
      </c>
      <c r="I35" s="583" t="e">
        <f>E35*$B35^2</f>
        <v>#REF!</v>
      </c>
      <c r="J35" s="580" t="e">
        <f>IF(C35&lt;=1,"",TINV(0.05,C35-1)*SQRT(I35))</f>
        <v>#REF!</v>
      </c>
      <c r="K35" s="582" t="e">
        <f>J35/H35</f>
        <v>#REF!</v>
      </c>
    </row>
    <row r="36" spans="1:11" ht="13.2">
      <c r="A36" s="584" t="str">
        <f>A$11</f>
        <v>South</v>
      </c>
      <c r="B36" s="585">
        <f>B$11</f>
        <v>1858.5841999999998</v>
      </c>
      <c r="C36" s="585">
        <f>C$11</f>
        <v>5</v>
      </c>
      <c r="D36" s="586" t="e">
        <f>AVERAGEA(TRANS_SUM!H54:H61)</f>
        <v>#REF!</v>
      </c>
      <c r="E36" s="585" t="e">
        <f>VARA(TRANS_SUM!H54:H61)/$C36</f>
        <v>#REF!</v>
      </c>
      <c r="F36" s="580" t="e">
        <f>IF(C36&lt;=1,"",TINV(0.05,C36-1)*SQRT(E36))</f>
        <v>#REF!</v>
      </c>
      <c r="G36" s="587" t="e">
        <f>F36/D36</f>
        <v>#REF!</v>
      </c>
      <c r="H36" s="586" t="e">
        <f>D36*$B36</f>
        <v>#REF!</v>
      </c>
      <c r="I36" s="588" t="e">
        <f>E36*$B36^2</f>
        <v>#REF!</v>
      </c>
      <c r="J36" s="580" t="e">
        <f>IF(C36&lt;=1,"",TINV(0.05,C36-1)*SQRT(I36))</f>
        <v>#REF!</v>
      </c>
      <c r="K36" s="587" t="e">
        <f>J36/H36</f>
        <v>#REF!</v>
      </c>
    </row>
    <row r="37" spans="1:11" ht="13.2">
      <c r="A37" s="584"/>
      <c r="B37" s="585"/>
      <c r="C37" s="585"/>
      <c r="D37" s="586"/>
      <c r="E37" s="585"/>
      <c r="F37" s="580"/>
      <c r="G37" s="587"/>
      <c r="H37" s="586"/>
      <c r="I37" s="588"/>
      <c r="J37" s="580"/>
      <c r="K37" s="587"/>
    </row>
    <row r="38" spans="1:11" ht="13.2" thickBot="1">
      <c r="A38" s="589"/>
      <c r="B38" s="590"/>
      <c r="C38" s="591"/>
      <c r="D38" s="592"/>
      <c r="E38" s="593"/>
      <c r="F38" s="590"/>
      <c r="G38" s="594"/>
      <c r="H38" s="592"/>
      <c r="I38" s="593"/>
      <c r="J38" s="590"/>
      <c r="K38" s="594"/>
    </row>
    <row r="39" spans="1:11">
      <c r="A39" s="595" t="str">
        <f>A$12</f>
        <v xml:space="preserve"> TOTAL            STRATIFIED</v>
      </c>
      <c r="B39" s="596">
        <f>B$12</f>
        <v>3519.6459999999997</v>
      </c>
      <c r="C39" s="597">
        <f>C$12</f>
        <v>2</v>
      </c>
      <c r="D39" s="595" t="e">
        <f>H39/$B39</f>
        <v>#REF!</v>
      </c>
      <c r="E39" s="598"/>
      <c r="F39" s="596" t="e">
        <f>K39*D39</f>
        <v>#REF!</v>
      </c>
      <c r="G39" s="599" t="e">
        <f>F39/D39</f>
        <v>#REF!</v>
      </c>
      <c r="H39" s="595" t="e">
        <f>SUM(H35:H37)</f>
        <v>#REF!</v>
      </c>
      <c r="I39" s="598" t="e">
        <f>SUM(I35:I37)</f>
        <v>#REF!</v>
      </c>
      <c r="J39" s="596" t="e">
        <f>I39^0.5*2</f>
        <v>#REF!</v>
      </c>
      <c r="K39" s="599" t="e">
        <f>J39/H39</f>
        <v>#REF!</v>
      </c>
    </row>
    <row r="40" spans="1:11" ht="13.2">
      <c r="A40" s="600" t="str">
        <f>A$13</f>
        <v>RANDOM</v>
      </c>
      <c r="B40" s="601">
        <f>B$13</f>
        <v>3519.6459999999997</v>
      </c>
      <c r="C40" s="602">
        <f>C$13</f>
        <v>10</v>
      </c>
      <c r="D40" s="603" t="e">
        <f>AVERAGEA(TRANS_SUM!H45:H61)</f>
        <v>#REF!</v>
      </c>
      <c r="E40" s="604" t="e">
        <f>VARA(TRANS_SUM!H45:H61)/$C40</f>
        <v>#REF!</v>
      </c>
      <c r="F40" s="605" t="e">
        <f>IF(C40&lt;=1,"",TINV(0.05,C40-1)*SQRT(E40))</f>
        <v>#REF!</v>
      </c>
      <c r="G40" s="606" t="e">
        <f>F40/D40</f>
        <v>#REF!</v>
      </c>
      <c r="H40" s="607" t="e">
        <f>$B40*D40</f>
        <v>#REF!</v>
      </c>
      <c r="I40" s="608" t="e">
        <f>E40*$B40^2</f>
        <v>#REF!</v>
      </c>
      <c r="J40" s="605" t="e">
        <f>IF(C40&lt;=1,"",TINV(0.05,C40-1)*SQRT(I40))</f>
        <v>#REF!</v>
      </c>
      <c r="K40" s="606" t="e">
        <f>J40/H40</f>
        <v>#REF!</v>
      </c>
    </row>
    <row r="41" spans="1:11" ht="13.2" thickBot="1">
      <c r="A41" s="609" t="str">
        <f>A$14</f>
        <v>TRANSECT</v>
      </c>
      <c r="B41" s="610">
        <f>B$14</f>
        <v>3519.6460000000002</v>
      </c>
      <c r="C41" s="611"/>
      <c r="D41" s="609" t="e">
        <f>TRANS_SUM!H63</f>
        <v>#REF!</v>
      </c>
      <c r="E41" s="612" t="e">
        <f>TRANS_SUM!I63</f>
        <v>#REF!</v>
      </c>
      <c r="F41" s="610" t="e">
        <f>TRANS_SUM!J63</f>
        <v>#REF!</v>
      </c>
      <c r="G41" s="613" t="e">
        <f>F41/D41</f>
        <v>#REF!</v>
      </c>
      <c r="H41" s="609" t="e">
        <f>TRANS_SUM!D63</f>
        <v>#REF!</v>
      </c>
      <c r="I41" s="612" t="e">
        <f>TRANS_SUM!E63</f>
        <v>#REF!</v>
      </c>
      <c r="J41" s="610" t="e">
        <f>TRANS_SUM!F63</f>
        <v>#REF!</v>
      </c>
      <c r="K41" s="613" t="e">
        <f>J41/H41</f>
        <v>#REF!</v>
      </c>
    </row>
    <row r="42" spans="1:11">
      <c r="A42" s="614"/>
      <c r="B42" s="615"/>
      <c r="C42" s="614"/>
      <c r="D42" s="614"/>
      <c r="E42" s="616"/>
      <c r="F42" s="614"/>
      <c r="G42" s="614"/>
      <c r="H42" s="616"/>
      <c r="I42" s="614"/>
      <c r="J42" s="614"/>
      <c r="K42" s="614"/>
    </row>
    <row r="43" spans="1:11" ht="13.2" thickBot="1">
      <c r="A43" s="614"/>
      <c r="B43" s="615"/>
      <c r="C43" s="614"/>
      <c r="D43" s="614"/>
      <c r="E43" s="616"/>
      <c r="F43" s="614"/>
      <c r="G43" s="614"/>
      <c r="H43" s="616"/>
      <c r="I43" s="614"/>
      <c r="J43" s="614"/>
      <c r="K43" s="614"/>
    </row>
    <row r="44" spans="1:11" ht="13.8" thickBot="1">
      <c r="A44" s="946" t="str">
        <f>A$5</f>
        <v>Survey Date:  Sept 27-28 2021</v>
      </c>
      <c r="B44" s="947"/>
      <c r="C44" s="947"/>
      <c r="D44" s="893"/>
      <c r="E44" s="896"/>
      <c r="F44" s="896"/>
      <c r="G44" s="896"/>
      <c r="H44" s="896"/>
      <c r="I44" s="896"/>
      <c r="J44" s="896"/>
      <c r="K44" s="897"/>
    </row>
    <row r="45" spans="1:11" ht="13.8" thickBot="1">
      <c r="A45" s="948"/>
      <c r="B45" s="949" t="s">
        <v>8</v>
      </c>
      <c r="C45" s="950"/>
      <c r="D45" s="951" t="s">
        <v>13</v>
      </c>
      <c r="E45" s="952"/>
      <c r="F45" s="896"/>
      <c r="G45" s="897"/>
      <c r="H45" s="953"/>
      <c r="I45" s="954" t="s">
        <v>10</v>
      </c>
      <c r="J45" s="955"/>
      <c r="K45" s="956"/>
    </row>
    <row r="46" spans="1:11" ht="13.2">
      <c r="A46" s="957" t="str">
        <f>A$7</f>
        <v>TRAWL</v>
      </c>
      <c r="B46" s="958" t="s">
        <v>12</v>
      </c>
      <c r="C46" s="959"/>
      <c r="D46" s="960" t="s">
        <v>13</v>
      </c>
      <c r="E46" s="961"/>
      <c r="F46" s="962" t="s">
        <v>14</v>
      </c>
      <c r="G46" s="963" t="s">
        <v>14</v>
      </c>
      <c r="H46" s="964"/>
      <c r="I46" s="961"/>
      <c r="J46" s="962" t="s">
        <v>14</v>
      </c>
      <c r="K46" s="963" t="s">
        <v>14</v>
      </c>
    </row>
    <row r="47" spans="1:11" ht="13.8" thickBot="1">
      <c r="A47" s="965" t="str">
        <f>A$8</f>
        <v>SECTION</v>
      </c>
      <c r="B47" s="966" t="s">
        <v>16</v>
      </c>
      <c r="C47" s="967" t="s">
        <v>17</v>
      </c>
      <c r="D47" s="968" t="s">
        <v>18</v>
      </c>
      <c r="E47" s="969" t="s">
        <v>19</v>
      </c>
      <c r="F47" s="970" t="s">
        <v>18</v>
      </c>
      <c r="G47" s="967" t="s">
        <v>20</v>
      </c>
      <c r="H47" s="971" t="s">
        <v>17</v>
      </c>
      <c r="I47" s="969" t="s">
        <v>19</v>
      </c>
      <c r="J47" s="970" t="s">
        <v>17</v>
      </c>
      <c r="K47" s="967" t="s">
        <v>20</v>
      </c>
    </row>
    <row r="48" spans="1:11" ht="13.2">
      <c r="A48" s="948"/>
      <c r="B48" s="972"/>
      <c r="C48" s="950"/>
      <c r="D48" s="961"/>
      <c r="E48" s="961"/>
      <c r="F48" s="973"/>
      <c r="G48" s="950"/>
      <c r="H48" s="948"/>
      <c r="I48" s="961"/>
      <c r="J48" s="973"/>
      <c r="K48" s="950"/>
    </row>
    <row r="49" spans="1:11" ht="13.2">
      <c r="A49" s="974" t="str">
        <f>A$10</f>
        <v>North</v>
      </c>
      <c r="B49" s="975">
        <f>B$10</f>
        <v>1661.0618000000002</v>
      </c>
      <c r="C49" s="975">
        <f>C$10</f>
        <v>5</v>
      </c>
      <c r="D49" s="976">
        <f>AVERAGEA(TRANS_SUM!H71:H75)</f>
        <v>0</v>
      </c>
      <c r="E49" s="975">
        <f>VARA(TRANS_SUM!H71:H75)/$C49</f>
        <v>0</v>
      </c>
      <c r="F49" s="975">
        <f>IF(C49&lt;=1,"",TINV(0.05,C49-1)*SQRT(E49))</f>
        <v>0</v>
      </c>
      <c r="G49" s="977" t="e">
        <f>F49/D49</f>
        <v>#DIV/0!</v>
      </c>
      <c r="H49" s="976">
        <f>D49*$B49</f>
        <v>0</v>
      </c>
      <c r="I49" s="978">
        <f>E49*$B49^2</f>
        <v>0</v>
      </c>
      <c r="J49" s="975">
        <f>IF(C49&lt;=1,"",TINV(0.05,C49-1)*SQRT(I49))</f>
        <v>0</v>
      </c>
      <c r="K49" s="977" t="e">
        <f>J49/H49</f>
        <v>#DIV/0!</v>
      </c>
    </row>
    <row r="50" spans="1:11" ht="13.2">
      <c r="A50" s="979" t="str">
        <f>A$11</f>
        <v>South</v>
      </c>
      <c r="B50" s="980">
        <f>B$11</f>
        <v>1858.5841999999998</v>
      </c>
      <c r="C50" s="980">
        <f>C$11</f>
        <v>5</v>
      </c>
      <c r="D50" s="981">
        <f>AVERAGEA(TRANS_SUM!H76:H80)</f>
        <v>0</v>
      </c>
      <c r="E50" s="980">
        <f>VARA(TRANS_SUM!H76:H80)/$C50</f>
        <v>0</v>
      </c>
      <c r="F50" s="975">
        <f>IF(C50&lt;=1,"",TINV(0.05,C50-1)*SQRT(E50))</f>
        <v>0</v>
      </c>
      <c r="G50" s="982" t="e">
        <f>F50/D50</f>
        <v>#DIV/0!</v>
      </c>
      <c r="H50" s="981">
        <f>D50*$B50</f>
        <v>0</v>
      </c>
      <c r="I50" s="983">
        <f>E50*$B50^2</f>
        <v>0</v>
      </c>
      <c r="J50" s="975">
        <f>IF(C50&lt;=1,"",TINV(0.05,C50-1)*SQRT(I50))</f>
        <v>0</v>
      </c>
      <c r="K50" s="982" t="e">
        <f>J50/H50</f>
        <v>#DIV/0!</v>
      </c>
    </row>
    <row r="51" spans="1:11" ht="13.2">
      <c r="A51" s="979"/>
      <c r="B51" s="980"/>
      <c r="C51" s="980"/>
      <c r="D51" s="981"/>
      <c r="E51" s="980"/>
      <c r="F51" s="975"/>
      <c r="G51" s="982"/>
      <c r="H51" s="981"/>
      <c r="I51" s="983"/>
      <c r="J51" s="975"/>
      <c r="K51" s="982"/>
    </row>
    <row r="52" spans="1:11" ht="13.2" thickBot="1">
      <c r="A52" s="984"/>
      <c r="B52" s="985"/>
      <c r="C52" s="986"/>
      <c r="D52" s="987"/>
      <c r="E52" s="988"/>
      <c r="F52" s="985"/>
      <c r="G52" s="989"/>
      <c r="H52" s="987"/>
      <c r="I52" s="988"/>
      <c r="J52" s="985"/>
      <c r="K52" s="989"/>
    </row>
    <row r="53" spans="1:11">
      <c r="A53" s="990" t="str">
        <f>A$12</f>
        <v xml:space="preserve"> TOTAL            STRATIFIED</v>
      </c>
      <c r="B53" s="991">
        <f>B$12</f>
        <v>3519.6459999999997</v>
      </c>
      <c r="C53" s="992">
        <f>C$12</f>
        <v>2</v>
      </c>
      <c r="D53" s="990">
        <f>H53/$B53</f>
        <v>0</v>
      </c>
      <c r="E53" s="993"/>
      <c r="F53" s="991" t="e">
        <f>K53*D53</f>
        <v>#DIV/0!</v>
      </c>
      <c r="G53" s="994" t="e">
        <f>F53/D53</f>
        <v>#DIV/0!</v>
      </c>
      <c r="H53" s="990">
        <f>SUM(H49:H51)</f>
        <v>0</v>
      </c>
      <c r="I53" s="993">
        <f>SUM(I49:I51)</f>
        <v>0</v>
      </c>
      <c r="J53" s="991">
        <f>I53^0.5*2</f>
        <v>0</v>
      </c>
      <c r="K53" s="994" t="e">
        <f>J53/H53</f>
        <v>#DIV/0!</v>
      </c>
    </row>
    <row r="54" spans="1:11" ht="13.2">
      <c r="A54" s="995" t="str">
        <f>A$13</f>
        <v>RANDOM</v>
      </c>
      <c r="B54" s="996">
        <f>B$13</f>
        <v>3519.6459999999997</v>
      </c>
      <c r="C54" s="997">
        <f>C$13</f>
        <v>10</v>
      </c>
      <c r="D54" s="998">
        <f>AVERAGEA(TRANS_SUM!H71:H80)</f>
        <v>0</v>
      </c>
      <c r="E54" s="999">
        <f>VARA(TRANS_SUM!H71:H80)/$C54</f>
        <v>0</v>
      </c>
      <c r="F54" s="1000">
        <f>IF(C54&lt;=1,"",TINV(0.05,C54-1)*SQRT(E54))</f>
        <v>0</v>
      </c>
      <c r="G54" s="1001" t="e">
        <f>F54/D54</f>
        <v>#DIV/0!</v>
      </c>
      <c r="H54" s="1002">
        <f>$B54*D54</f>
        <v>0</v>
      </c>
      <c r="I54" s="1003">
        <f>E54*$B54^2</f>
        <v>0</v>
      </c>
      <c r="J54" s="1000">
        <f>IF(C54&lt;=1,"",TINV(0.05,C54-1)*SQRT(I54))</f>
        <v>0</v>
      </c>
      <c r="K54" s="1001" t="e">
        <f>J54/H54</f>
        <v>#DIV/0!</v>
      </c>
    </row>
    <row r="55" spans="1:11" ht="13.2" thickBot="1">
      <c r="A55" s="1004" t="str">
        <f>A$14</f>
        <v>TRANSECT</v>
      </c>
      <c r="B55" s="1005">
        <f>B$14</f>
        <v>3519.6460000000002</v>
      </c>
      <c r="C55" s="1006"/>
      <c r="D55" s="1004">
        <f>TRANS_SUM!H81</f>
        <v>0</v>
      </c>
      <c r="E55" s="1007">
        <f>TRANS_SUM!I81</f>
        <v>0</v>
      </c>
      <c r="F55" s="1005">
        <f>TRANS_SUM!J81</f>
        <v>0</v>
      </c>
      <c r="G55" s="1008" t="e">
        <f>F55/D55</f>
        <v>#DIV/0!</v>
      </c>
      <c r="H55" s="1004">
        <f>TRANS_SUM!D81</f>
        <v>0</v>
      </c>
      <c r="I55" s="1007">
        <f>TRANS_SUM!E81</f>
        <v>0</v>
      </c>
      <c r="J55" s="1005">
        <f>TRANS_SUM!F81</f>
        <v>0</v>
      </c>
      <c r="K55" s="1008" t="e">
        <f>J55/H55</f>
        <v>#DIV/0!</v>
      </c>
    </row>
    <row r="57" spans="1:11" ht="13.2" thickBot="1"/>
    <row r="58" spans="1:11" ht="13.8" thickBot="1">
      <c r="A58" s="289" t="str">
        <f>A$5</f>
        <v>Survey Date:  Sept 27-28 2021</v>
      </c>
      <c r="B58" s="290"/>
      <c r="C58" s="290"/>
      <c r="D58" s="255" t="s">
        <v>26</v>
      </c>
      <c r="E58" s="258"/>
      <c r="F58" s="258"/>
      <c r="G58" s="258"/>
      <c r="H58" s="258"/>
      <c r="I58" s="258"/>
      <c r="J58" s="258"/>
      <c r="K58" s="259"/>
    </row>
    <row r="59" spans="1:11" ht="13.8" thickBot="1">
      <c r="A59" s="291"/>
      <c r="B59" s="292" t="s">
        <v>8</v>
      </c>
      <c r="C59" s="293"/>
      <c r="D59" s="294" t="s">
        <v>13</v>
      </c>
      <c r="E59" s="295"/>
      <c r="F59" s="258"/>
      <c r="G59" s="259"/>
      <c r="H59" s="296"/>
      <c r="I59" s="297" t="s">
        <v>10</v>
      </c>
      <c r="J59" s="298"/>
      <c r="K59" s="299"/>
    </row>
    <row r="60" spans="1:11" ht="13.2">
      <c r="A60" s="300" t="s">
        <v>11</v>
      </c>
      <c r="B60" s="301" t="s">
        <v>12</v>
      </c>
      <c r="C60" s="302"/>
      <c r="D60" s="303" t="s">
        <v>13</v>
      </c>
      <c r="E60" s="274"/>
      <c r="F60" s="304" t="s">
        <v>14</v>
      </c>
      <c r="G60" s="305" t="s">
        <v>14</v>
      </c>
      <c r="H60" s="275"/>
      <c r="I60" s="274"/>
      <c r="J60" s="304" t="s">
        <v>14</v>
      </c>
      <c r="K60" s="305" t="s">
        <v>14</v>
      </c>
    </row>
    <row r="61" spans="1:11" ht="13.8" thickBot="1">
      <c r="A61" s="306" t="s">
        <v>15</v>
      </c>
      <c r="B61" s="307" t="s">
        <v>16</v>
      </c>
      <c r="C61" s="308" t="s">
        <v>17</v>
      </c>
      <c r="D61" s="309" t="s">
        <v>18</v>
      </c>
      <c r="E61" s="310" t="s">
        <v>19</v>
      </c>
      <c r="F61" s="311" t="s">
        <v>18</v>
      </c>
      <c r="G61" s="308" t="s">
        <v>20</v>
      </c>
      <c r="H61" s="312" t="s">
        <v>17</v>
      </c>
      <c r="I61" s="310" t="s">
        <v>19</v>
      </c>
      <c r="J61" s="311" t="s">
        <v>17</v>
      </c>
      <c r="K61" s="308" t="s">
        <v>20</v>
      </c>
    </row>
    <row r="62" spans="1:11" ht="13.2">
      <c r="A62" s="291"/>
      <c r="B62" s="313"/>
      <c r="C62" s="293"/>
      <c r="D62" s="274"/>
      <c r="E62" s="274"/>
      <c r="F62" s="314"/>
      <c r="G62" s="293"/>
      <c r="H62" s="291"/>
      <c r="I62" s="274"/>
      <c r="J62" s="314"/>
      <c r="K62" s="293"/>
    </row>
    <row r="63" spans="1:11" ht="13.2">
      <c r="A63" s="370" t="str">
        <f>A$10</f>
        <v>North</v>
      </c>
      <c r="B63" s="316">
        <f>B$10</f>
        <v>1661.0618000000002</v>
      </c>
      <c r="C63" s="316">
        <f>C$10</f>
        <v>5</v>
      </c>
      <c r="D63" s="371">
        <f>AVERAGEA(TRANS_SUM!H89:H93)</f>
        <v>118.4896553348708</v>
      </c>
      <c r="E63" s="316">
        <f>VARA(TRANS_SUM!H89:H94)/$C63</f>
        <v>213.61143725243338</v>
      </c>
      <c r="F63" s="316">
        <f>IF(C63&lt;=1,"",TINV(0.05,C63-1)*SQRT(E63))</f>
        <v>40.57900017402411</v>
      </c>
      <c r="G63" s="372">
        <f>F63/D63</f>
        <v>0.34246871644061533</v>
      </c>
      <c r="H63" s="371">
        <f>D63*$B63</f>
        <v>196818.64017192012</v>
      </c>
      <c r="I63" s="373">
        <f>E63*$B63^2</f>
        <v>589380935.23437762</v>
      </c>
      <c r="J63" s="316">
        <f>IF(C63&lt;=1,"",TINV(0.05,C63-1)*SQRT(I63))</f>
        <v>67404.227071264817</v>
      </c>
      <c r="K63" s="372">
        <f>J63/H63</f>
        <v>0.34246871644061533</v>
      </c>
    </row>
    <row r="64" spans="1:11" ht="13.8" thickBot="1">
      <c r="A64" s="315" t="str">
        <f>A$11</f>
        <v>South</v>
      </c>
      <c r="B64" s="365">
        <f>B$11</f>
        <v>1858.5841999999998</v>
      </c>
      <c r="C64" s="365">
        <f>C$11</f>
        <v>5</v>
      </c>
      <c r="D64" s="278">
        <f>AVERAGEA(TRANS_SUM!H94:H98)</f>
        <v>355.83953107917597</v>
      </c>
      <c r="E64" s="365">
        <f>VARA(TRANS_SUM!H95:H98)/$C64</f>
        <v>8387.4520282621888</v>
      </c>
      <c r="F64" s="316">
        <f>IF(C64&lt;=1,"",TINV(0.05,C64-1)*SQRT(E64))</f>
        <v>254.27526512874741</v>
      </c>
      <c r="G64" s="277">
        <f>F64/D64</f>
        <v>0.71457846281887649</v>
      </c>
      <c r="H64" s="278">
        <f>D64*$B64</f>
        <v>661357.73019916529</v>
      </c>
      <c r="I64" s="276">
        <f>E64*$B64^2</f>
        <v>28973071018.492954</v>
      </c>
      <c r="J64" s="316">
        <f>IF(C64&lt;=1,"",TINV(0.05,C64-1)*SQRT(I64))</f>
        <v>472591.99021910079</v>
      </c>
      <c r="K64" s="277">
        <f>J64/H64</f>
        <v>0.71457846281887649</v>
      </c>
    </row>
    <row r="65" spans="1:11">
      <c r="A65" s="320" t="str">
        <f>A$12</f>
        <v xml:space="preserve"> TOTAL            STRATIFIED</v>
      </c>
      <c r="B65" s="321">
        <f>B$12</f>
        <v>3519.6459999999997</v>
      </c>
      <c r="C65" s="322">
        <f>C$12</f>
        <v>2</v>
      </c>
      <c r="D65" s="320">
        <f>H65/$B65</f>
        <v>243.82462621839963</v>
      </c>
      <c r="E65" s="323"/>
      <c r="F65" s="321">
        <f>K65*D65</f>
        <v>97.701501185210276</v>
      </c>
      <c r="G65" s="324">
        <f>F65/D65</f>
        <v>0.40070399245766369</v>
      </c>
      <c r="H65" s="320">
        <f>SUM(H63:H64)</f>
        <v>858176.37037108536</v>
      </c>
      <c r="I65" s="323">
        <f>SUM(I63:I64)</f>
        <v>29562451953.727333</v>
      </c>
      <c r="J65" s="321">
        <f>I65^0.5*2</f>
        <v>343874.69784052059</v>
      </c>
      <c r="K65" s="324">
        <f>J65/H65</f>
        <v>0.40070399245766369</v>
      </c>
    </row>
    <row r="66" spans="1:11" ht="13.2">
      <c r="A66" s="325" t="str">
        <f>A$13</f>
        <v>RANDOM</v>
      </c>
      <c r="B66" s="326">
        <f>B$13</f>
        <v>3519.6459999999997</v>
      </c>
      <c r="C66" s="327">
        <f>C$13</f>
        <v>10</v>
      </c>
      <c r="D66" s="328">
        <f>AVERAGEA(TRANS_SUM!H89:H98)</f>
        <v>237.16459320702339</v>
      </c>
      <c r="E66" s="329">
        <f>VARA(TRANS_SUM!H89:H98)/$C66</f>
        <v>3646.4367911960026</v>
      </c>
      <c r="F66" s="317">
        <f>IF(C66&lt;=1,"",TINV(0.05,C66-1)*SQRT(E66))</f>
        <v>136.60201920939511</v>
      </c>
      <c r="G66" s="330">
        <f>F66/D66</f>
        <v>0.57597981790710984</v>
      </c>
      <c r="H66" s="318">
        <f>$B66*D66</f>
        <v>834735.41182272695</v>
      </c>
      <c r="I66" s="319">
        <f>E66*$B66^2</f>
        <v>45171723370.678268</v>
      </c>
      <c r="J66" s="317">
        <f>IF(C66&lt;=1,"",TINV(0.05,C66-1)*SQRT(I66))</f>
        <v>480790.75050227065</v>
      </c>
      <c r="K66" s="330">
        <f>J66/H66</f>
        <v>0.57597981790710984</v>
      </c>
    </row>
    <row r="67" spans="1:11" ht="13.2" thickBot="1">
      <c r="A67" s="331" t="str">
        <f>A$14</f>
        <v>TRANSECT</v>
      </c>
      <c r="B67" s="332">
        <f>B$14</f>
        <v>3519.6460000000002</v>
      </c>
      <c r="C67" s="333"/>
      <c r="D67" s="331">
        <f>TRANS_SUM!H100</f>
        <v>244.83994287127067</v>
      </c>
      <c r="E67" s="334">
        <f>TRANS_SUM!I100</f>
        <v>10407.942241111186</v>
      </c>
      <c r="F67" s="332">
        <f>TRANS_SUM!J100</f>
        <v>199.95787284688925</v>
      </c>
      <c r="G67" s="335">
        <f>F67/D67</f>
        <v>0.81668812082684139</v>
      </c>
      <c r="H67" s="331">
        <f>TRANS_SUM!D100</f>
        <v>861749.92556709633</v>
      </c>
      <c r="I67" s="334">
        <f>TRANS_SUM!E100</f>
        <v>128932630591.21013</v>
      </c>
      <c r="J67" s="332">
        <f>TRANS_SUM!F100</f>
        <v>703780.92733406241</v>
      </c>
      <c r="K67" s="335">
        <f>J67/H67</f>
        <v>0.8166881208268415</v>
      </c>
    </row>
  </sheetData>
  <phoneticPr fontId="0" type="noConversion"/>
  <printOptions horizontalCentered="1" verticalCentered="1" gridLinesSet="0"/>
  <pageMargins left="0" right="0" top="0.5" bottom="0.5" header="0.25" footer="0.25"/>
  <pageSetup scale="59" fitToHeight="3" orientation="portrait" horizontalDpi="4294967292" r:id="rId1"/>
  <headerFooter alignWithMargins="0">
    <oddHeader>&amp;CShuswap Oct 30/95&amp;R&amp;D  &amp;T</oddHeader>
    <oddFooter>&amp;L&amp;F&amp;C&amp;A&amp;R&amp;P of  &amp;N</oddFooter>
  </headerFooter>
  <rowBreaks count="1" manualBreakCount="1">
    <brk id="174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:Z1119"/>
  <sheetViews>
    <sheetView showGridLines="0" topLeftCell="A7" zoomScale="75" workbookViewId="0">
      <selection activeCell="D27" sqref="D27"/>
    </sheetView>
  </sheetViews>
  <sheetFormatPr defaultColWidth="12.6640625" defaultRowHeight="12.6"/>
  <cols>
    <col min="1" max="1" width="25.5546875" customWidth="1"/>
    <col min="2" max="2" width="7.44140625" customWidth="1"/>
    <col min="3" max="3" width="8.88671875" style="383" customWidth="1"/>
    <col min="4" max="4" width="10.44140625" customWidth="1"/>
    <col min="5" max="5" width="10.33203125" customWidth="1"/>
    <col min="6" max="6" width="10.88671875" customWidth="1"/>
    <col min="7" max="7" width="11.44140625" customWidth="1"/>
    <col min="8" max="8" width="9.6640625" customWidth="1"/>
    <col min="9" max="9" width="11.44140625" customWidth="1"/>
    <col min="10" max="10" width="9.44140625" customWidth="1"/>
    <col min="11" max="11" width="10.44140625" customWidth="1"/>
    <col min="12" max="12" width="0.5546875" customWidth="1"/>
    <col min="13" max="13" width="11.44140625" customWidth="1"/>
    <col min="14" max="15" width="11" customWidth="1"/>
    <col min="16" max="16" width="10.88671875" customWidth="1"/>
    <col min="17" max="17" width="8.6640625" customWidth="1"/>
    <col min="18" max="18" width="10.88671875" customWidth="1"/>
    <col min="19" max="20" width="9.6640625" customWidth="1"/>
  </cols>
  <sheetData>
    <row r="1" spans="1:26" ht="15" customHeight="1">
      <c r="A1" s="280" t="s">
        <v>27</v>
      </c>
      <c r="B1" s="281"/>
      <c r="C1" s="281"/>
      <c r="D1" s="282"/>
      <c r="E1" s="283"/>
      <c r="F1" s="284"/>
      <c r="G1" s="285"/>
      <c r="H1" s="281"/>
      <c r="I1" s="281"/>
      <c r="J1" s="281"/>
      <c r="K1" s="282"/>
      <c r="L1" s="10"/>
      <c r="M1" s="10"/>
      <c r="N1" s="13"/>
      <c r="O1" s="26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7.399999999999999">
      <c r="A2" s="279" t="str">
        <f>STATUS!A2</f>
        <v>Meziadin Lake</v>
      </c>
      <c r="B2" s="22"/>
      <c r="C2" s="22"/>
      <c r="D2" s="24"/>
      <c r="E2" s="22"/>
      <c r="F2" s="22"/>
      <c r="G2" s="22"/>
      <c r="H2" s="22"/>
      <c r="I2" s="22"/>
      <c r="J2" s="22"/>
      <c r="K2" s="24"/>
      <c r="L2" s="10"/>
      <c r="M2" s="10"/>
      <c r="N2" s="13"/>
      <c r="O2" s="26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7.399999999999999">
      <c r="A3" s="25">
        <f>STATUS!B9</f>
        <v>0</v>
      </c>
      <c r="B3" s="22"/>
      <c r="C3" s="380"/>
      <c r="D3" s="27"/>
      <c r="E3" s="28"/>
      <c r="F3" s="27"/>
      <c r="G3" s="25" t="str">
        <f>STATUS!B11</f>
        <v>Analysis Type:  Integration</v>
      </c>
      <c r="H3" s="10"/>
      <c r="I3" s="10"/>
      <c r="J3" s="22"/>
      <c r="K3" s="24"/>
      <c r="L3" s="10"/>
      <c r="M3" s="10"/>
      <c r="N3" s="13"/>
      <c r="O3" s="26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3.8" thickBot="1">
      <c r="A4" s="22"/>
      <c r="B4" s="22"/>
      <c r="C4" s="22"/>
      <c r="D4" s="27"/>
      <c r="E4" s="28"/>
      <c r="F4" s="27"/>
      <c r="G4" s="22"/>
      <c r="H4" s="22"/>
      <c r="I4" s="28"/>
      <c r="J4" s="22"/>
      <c r="K4" s="22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0"/>
      <c r="Y4" s="10"/>
      <c r="Z4" s="10"/>
    </row>
    <row r="5" spans="1:26" ht="13.8" thickBot="1">
      <c r="A5" s="22" t="str">
        <f>STATUS!B8</f>
        <v>Survey Date:  Sept 27-28 2021</v>
      </c>
      <c r="B5" s="22"/>
      <c r="C5" s="22"/>
      <c r="D5" s="29" t="s">
        <v>7</v>
      </c>
      <c r="E5" s="30"/>
      <c r="F5" s="31"/>
      <c r="G5" s="32"/>
      <c r="H5" s="32"/>
      <c r="I5" s="30"/>
      <c r="J5" s="32"/>
      <c r="K5" s="33"/>
      <c r="L5" s="11"/>
      <c r="U5" s="10"/>
      <c r="V5" s="10"/>
      <c r="W5" s="10"/>
      <c r="X5" s="10"/>
      <c r="Y5" s="10"/>
      <c r="Z5" s="10"/>
    </row>
    <row r="6" spans="1:26" ht="13.8" thickBot="1">
      <c r="A6" s="22"/>
      <c r="B6" s="39"/>
      <c r="C6" s="381" t="s">
        <v>8</v>
      </c>
      <c r="D6" s="40"/>
      <c r="E6" s="41" t="s">
        <v>28</v>
      </c>
      <c r="F6" s="42"/>
      <c r="G6" s="43"/>
      <c r="H6" s="22"/>
      <c r="I6" s="44" t="s">
        <v>29</v>
      </c>
      <c r="J6" s="45"/>
      <c r="K6" s="43"/>
      <c r="L6" s="11"/>
      <c r="U6" s="10"/>
      <c r="V6" s="10"/>
      <c r="W6" s="10"/>
      <c r="X6" s="10"/>
      <c r="Y6" s="10"/>
      <c r="Z6" s="10"/>
    </row>
    <row r="7" spans="1:26" ht="13.2">
      <c r="A7" s="22"/>
      <c r="B7" s="39"/>
      <c r="C7" s="52" t="s">
        <v>12</v>
      </c>
      <c r="D7" s="53"/>
      <c r="E7" s="54"/>
      <c r="F7" s="55" t="s">
        <v>14</v>
      </c>
      <c r="G7" s="56" t="s">
        <v>14</v>
      </c>
      <c r="H7" s="57" t="s">
        <v>13</v>
      </c>
      <c r="I7" s="54"/>
      <c r="J7" s="58" t="s">
        <v>14</v>
      </c>
      <c r="K7" s="56" t="s">
        <v>14</v>
      </c>
      <c r="L7" s="11"/>
      <c r="U7" s="10"/>
      <c r="V7" s="10"/>
      <c r="W7" s="10"/>
      <c r="X7" s="10"/>
      <c r="Y7" s="10"/>
      <c r="Z7" s="10"/>
    </row>
    <row r="8" spans="1:26" ht="13.8" thickBot="1">
      <c r="A8" s="52" t="s">
        <v>30</v>
      </c>
      <c r="B8" s="438" t="s">
        <v>31</v>
      </c>
      <c r="C8" s="438" t="s">
        <v>16</v>
      </c>
      <c r="D8" s="439" t="s">
        <v>17</v>
      </c>
      <c r="E8" s="440" t="s">
        <v>32</v>
      </c>
      <c r="F8" s="441" t="s">
        <v>17</v>
      </c>
      <c r="G8" s="442" t="s">
        <v>20</v>
      </c>
      <c r="H8" s="443" t="s">
        <v>18</v>
      </c>
      <c r="I8" s="440" t="s">
        <v>32</v>
      </c>
      <c r="J8" s="438" t="s">
        <v>18</v>
      </c>
      <c r="K8" s="442" t="s">
        <v>20</v>
      </c>
      <c r="L8" s="11"/>
      <c r="U8" s="10"/>
      <c r="V8" s="10"/>
      <c r="W8" s="10"/>
      <c r="X8" s="10"/>
      <c r="Y8" s="10"/>
      <c r="Z8" s="10"/>
    </row>
    <row r="9" spans="1:26" ht="13.8" thickBot="1">
      <c r="A9" s="452"/>
      <c r="B9" s="838">
        <v>1</v>
      </c>
      <c r="C9" s="837">
        <v>360.53160000000003</v>
      </c>
      <c r="D9" s="465">
        <f>SUM('T1'!L$6:L$46)</f>
        <v>368520.9185348599</v>
      </c>
      <c r="E9" s="752">
        <f>SUM('T1'!M$6:M$46)</f>
        <v>2554990930882.2046</v>
      </c>
      <c r="F9" s="453">
        <f t="shared" ref="F9:F19" si="0">E9^0.5*1.96</f>
        <v>3132930.4429043867</v>
      </c>
      <c r="G9" s="454">
        <f t="shared" ref="G9:G19" si="1">F9/D9</f>
        <v>8.5013639262598062</v>
      </c>
      <c r="H9" s="457">
        <f t="shared" ref="H9:H19" si="2">D9/$C9</f>
        <v>1022.1598288051862</v>
      </c>
      <c r="I9" s="453">
        <f t="shared" ref="I9:I19" si="3">E9/C9^2</f>
        <v>19656341.604679767</v>
      </c>
      <c r="J9" s="455">
        <f t="shared" ref="J9:J19" si="4">I9^0.5*1.96</f>
        <v>8689.7526954763107</v>
      </c>
      <c r="K9" s="456">
        <f t="shared" ref="K9:K19" si="5">J9/H9</f>
        <v>8.501363926259808</v>
      </c>
      <c r="L9" s="10"/>
      <c r="U9" s="26"/>
      <c r="V9" s="10"/>
      <c r="W9" s="10"/>
      <c r="X9" s="10"/>
      <c r="Y9" s="10"/>
      <c r="Z9" s="10"/>
    </row>
    <row r="10" spans="1:26" ht="13.8" thickBot="1">
      <c r="A10" s="451"/>
      <c r="B10" s="840">
        <v>1.5</v>
      </c>
      <c r="C10" s="836">
        <v>371.85</v>
      </c>
      <c r="D10" s="752">
        <f>SUM('T1.5'!L$6:L$46)</f>
        <v>269599.29184992745</v>
      </c>
      <c r="E10" s="752">
        <f>SUM('T1.5'!M$6:M$46)</f>
        <v>73715611553.13446</v>
      </c>
      <c r="F10" s="748">
        <f t="shared" si="0"/>
        <v>532152.13364461984</v>
      </c>
      <c r="G10" s="749">
        <f t="shared" si="1"/>
        <v>1.9738632471662518</v>
      </c>
      <c r="H10" s="458">
        <f t="shared" si="2"/>
        <v>725.02162659655085</v>
      </c>
      <c r="I10" s="748">
        <f t="shared" si="3"/>
        <v>533118.68137071549</v>
      </c>
      <c r="J10" s="750">
        <f t="shared" si="4"/>
        <v>1431.0935421396257</v>
      </c>
      <c r="K10" s="751">
        <f t="shared" si="5"/>
        <v>1.9738632471662521</v>
      </c>
      <c r="L10" s="10"/>
      <c r="U10" s="26"/>
      <c r="V10" s="10"/>
      <c r="W10" s="10"/>
      <c r="X10" s="10"/>
      <c r="Y10" s="10"/>
      <c r="Z10" s="10"/>
    </row>
    <row r="11" spans="1:26" ht="13.8" thickBot="1">
      <c r="A11" s="451"/>
      <c r="B11" s="840">
        <v>2</v>
      </c>
      <c r="C11" s="836">
        <v>303.74639999999999</v>
      </c>
      <c r="D11" s="466">
        <f>SUM('T2'!L$6:L$46)</f>
        <v>328623.8272339949</v>
      </c>
      <c r="E11" s="753">
        <f>SUM('T2'!M$6:M$46)</f>
        <v>171154528888.57193</v>
      </c>
      <c r="F11" s="748">
        <f t="shared" si="0"/>
        <v>810868.20025102596</v>
      </c>
      <c r="G11" s="749">
        <f t="shared" si="1"/>
        <v>2.4674662427129834</v>
      </c>
      <c r="H11" s="458">
        <f t="shared" si="2"/>
        <v>1081.9019656990006</v>
      </c>
      <c r="I11" s="748">
        <f t="shared" si="3"/>
        <v>1855094.8367024024</v>
      </c>
      <c r="J11" s="750">
        <f t="shared" si="4"/>
        <v>2669.5565782871035</v>
      </c>
      <c r="K11" s="751">
        <f t="shared" si="5"/>
        <v>2.467466242712983</v>
      </c>
      <c r="L11" s="10"/>
      <c r="U11" s="26"/>
      <c r="V11" s="10"/>
      <c r="W11" s="10"/>
      <c r="X11" s="10"/>
      <c r="Y11" s="10"/>
      <c r="Z11" s="10"/>
    </row>
    <row r="12" spans="1:26" ht="13.8" thickBot="1">
      <c r="A12" s="451"/>
      <c r="B12" s="840">
        <v>2.5</v>
      </c>
      <c r="C12" s="836">
        <v>307.0958</v>
      </c>
      <c r="D12" s="753">
        <f>SUM('T2.5'!L$6:L$46)</f>
        <v>108595.36229797525</v>
      </c>
      <c r="E12" s="753">
        <f>SUM('T2.5'!M$6:M$46)</f>
        <v>31798718636.676781</v>
      </c>
      <c r="F12" s="748">
        <f t="shared" si="0"/>
        <v>349511.02631341619</v>
      </c>
      <c r="G12" s="749">
        <f t="shared" si="1"/>
        <v>3.2184710186277705</v>
      </c>
      <c r="H12" s="458">
        <f t="shared" si="2"/>
        <v>353.62047379995187</v>
      </c>
      <c r="I12" s="748">
        <f t="shared" si="3"/>
        <v>337180.04654909467</v>
      </c>
      <c r="J12" s="750">
        <f t="shared" si="4"/>
        <v>1138.1172465185659</v>
      </c>
      <c r="K12" s="751">
        <f t="shared" si="5"/>
        <v>3.2184710186277705</v>
      </c>
      <c r="L12" s="10"/>
      <c r="U12" s="26"/>
      <c r="V12" s="10"/>
      <c r="W12" s="10"/>
      <c r="X12" s="10"/>
      <c r="Y12" s="10"/>
      <c r="Z12" s="10"/>
    </row>
    <row r="13" spans="1:26" ht="13.8" thickBot="1">
      <c r="A13" s="450"/>
      <c r="B13" s="840">
        <v>3.1</v>
      </c>
      <c r="C13" s="836">
        <v>317.83800000000002</v>
      </c>
      <c r="D13" s="753">
        <f>SUM('T3.1'!L$6:L$46)</f>
        <v>226409.12366646077</v>
      </c>
      <c r="E13" s="753">
        <f>SUM('T3.1'!M$6:M$46)</f>
        <v>43213235907.51712</v>
      </c>
      <c r="F13" s="748">
        <f t="shared" si="0"/>
        <v>407440.75282465026</v>
      </c>
      <c r="G13" s="749">
        <f t="shared" si="1"/>
        <v>1.7995774473509289</v>
      </c>
      <c r="H13" s="458">
        <f t="shared" si="2"/>
        <v>712.34126714383035</v>
      </c>
      <c r="I13" s="748">
        <f t="shared" si="3"/>
        <v>427764.90402720129</v>
      </c>
      <c r="J13" s="750">
        <f t="shared" si="4"/>
        <v>1281.9132791694203</v>
      </c>
      <c r="K13" s="751">
        <f t="shared" si="5"/>
        <v>1.7995774473509289</v>
      </c>
      <c r="L13" s="11"/>
      <c r="U13" s="69"/>
      <c r="V13" s="69"/>
      <c r="W13" s="16"/>
      <c r="X13" s="10"/>
      <c r="Y13" s="10"/>
      <c r="Z13" s="10"/>
    </row>
    <row r="14" spans="1:26" ht="13.8" thickBot="1">
      <c r="A14" s="451"/>
      <c r="B14" s="839">
        <v>3.7</v>
      </c>
      <c r="C14" s="836">
        <v>350.12209999999999</v>
      </c>
      <c r="D14" s="753">
        <f>SUM('T3.7'!L$6:L$46)</f>
        <v>291112.63709553261</v>
      </c>
      <c r="E14" s="753">
        <f>SUM('T3.7'!M$6:M$46)</f>
        <v>57892346204.275215</v>
      </c>
      <c r="F14" s="748">
        <f t="shared" si="0"/>
        <v>471592.23613026505</v>
      </c>
      <c r="G14" s="749">
        <f t="shared" si="1"/>
        <v>1.6199648384742074</v>
      </c>
      <c r="H14" s="458">
        <f t="shared" si="2"/>
        <v>831.46033082611075</v>
      </c>
      <c r="I14" s="748">
        <f t="shared" si="3"/>
        <v>472261.02052400087</v>
      </c>
      <c r="J14" s="750">
        <f t="shared" si="4"/>
        <v>1346.9365005244315</v>
      </c>
      <c r="K14" s="751">
        <f t="shared" si="5"/>
        <v>1.6199648384742074</v>
      </c>
      <c r="L14" s="11"/>
      <c r="U14" s="69"/>
      <c r="V14" s="69"/>
      <c r="W14" s="16"/>
      <c r="X14" s="10"/>
      <c r="Y14" s="10"/>
      <c r="Z14" s="10"/>
    </row>
    <row r="15" spans="1:26" ht="13.8" thickBot="1">
      <c r="A15" s="528"/>
      <c r="B15" s="840">
        <v>4.3</v>
      </c>
      <c r="C15" s="836">
        <v>408.9434</v>
      </c>
      <c r="D15" s="753">
        <f>SUM('T4.3'!L$6:L$46)</f>
        <v>945046.1761131871</v>
      </c>
      <c r="E15" s="753">
        <f>SUM('T4.3'!M$6:M$46)</f>
        <v>240048492153.75098</v>
      </c>
      <c r="F15" s="748">
        <f t="shared" si="0"/>
        <v>960296.97878200666</v>
      </c>
      <c r="G15" s="749">
        <f t="shared" si="1"/>
        <v>1.0161376269798197</v>
      </c>
      <c r="H15" s="457">
        <f t="shared" si="2"/>
        <v>2310.9461507709552</v>
      </c>
      <c r="I15" s="748">
        <f t="shared" si="3"/>
        <v>1435398.7888451756</v>
      </c>
      <c r="J15" s="750">
        <f t="shared" si="4"/>
        <v>2348.2393377225471</v>
      </c>
      <c r="K15" s="751">
        <f t="shared" si="5"/>
        <v>1.0161376269798197</v>
      </c>
      <c r="L15" s="11"/>
      <c r="U15" s="69"/>
      <c r="V15" s="69"/>
      <c r="W15" s="16"/>
      <c r="X15" s="10"/>
      <c r="Y15" s="10"/>
      <c r="Z15" s="10"/>
    </row>
    <row r="16" spans="1:26" ht="13.8" thickBot="1">
      <c r="A16" s="515"/>
      <c r="B16" s="840">
        <v>4.9000000000000004</v>
      </c>
      <c r="C16" s="836">
        <v>477.59289999999999</v>
      </c>
      <c r="D16" s="753">
        <f>SUM('T4.9'!L$6:L$46)</f>
        <v>768475.52128020022</v>
      </c>
      <c r="E16" s="753">
        <f>SUM('T4.9'!M$6:M$46)</f>
        <v>178704889482.11411</v>
      </c>
      <c r="F16" s="748">
        <f t="shared" si="0"/>
        <v>828560.62146018597</v>
      </c>
      <c r="G16" s="749">
        <f t="shared" si="1"/>
        <v>1.0781873963661071</v>
      </c>
      <c r="H16" s="458">
        <f t="shared" si="2"/>
        <v>1609.0597688537671</v>
      </c>
      <c r="I16" s="748">
        <f t="shared" si="3"/>
        <v>783467.00548550521</v>
      </c>
      <c r="J16" s="750">
        <f t="shared" si="4"/>
        <v>1734.8679627778929</v>
      </c>
      <c r="K16" s="751">
        <f t="shared" si="5"/>
        <v>1.0781873963661068</v>
      </c>
      <c r="L16" s="10"/>
      <c r="U16" s="69"/>
      <c r="V16" s="69"/>
      <c r="W16" s="16"/>
      <c r="X16" s="10"/>
      <c r="Y16" s="10"/>
      <c r="Z16" s="10"/>
    </row>
    <row r="17" spans="1:26" ht="13.8" thickBot="1">
      <c r="A17" s="516"/>
      <c r="B17" s="840">
        <v>5.6</v>
      </c>
      <c r="C17" s="836">
        <v>357.77050000000003</v>
      </c>
      <c r="D17" s="753">
        <f>SUM('T5.6'!L$6:L$46)</f>
        <v>1512120.6079126624</v>
      </c>
      <c r="E17" s="753">
        <f>SUM('T5.6'!M$6:M$46)</f>
        <v>13286983490653.34</v>
      </c>
      <c r="F17" s="748">
        <f t="shared" si="0"/>
        <v>7144457.6965430947</v>
      </c>
      <c r="G17" s="749">
        <f t="shared" si="1"/>
        <v>4.7247935509624019</v>
      </c>
      <c r="H17" s="458">
        <f t="shared" si="2"/>
        <v>4226.5100334227172</v>
      </c>
      <c r="I17" s="748">
        <f t="shared" si="3"/>
        <v>103804776.94037469</v>
      </c>
      <c r="J17" s="750">
        <f t="shared" si="4"/>
        <v>19969.387348993543</v>
      </c>
      <c r="K17" s="751">
        <f t="shared" si="5"/>
        <v>4.7247935509624028</v>
      </c>
      <c r="L17" s="11"/>
      <c r="U17" s="69"/>
      <c r="V17" s="69"/>
      <c r="W17" s="16"/>
      <c r="X17" s="10"/>
      <c r="Y17" s="10"/>
      <c r="Z17" s="10"/>
    </row>
    <row r="18" spans="1:26" ht="12" customHeight="1">
      <c r="A18" s="516"/>
      <c r="B18" s="840">
        <v>6.3</v>
      </c>
      <c r="C18" s="836">
        <v>264.15530000000001</v>
      </c>
      <c r="D18" s="753">
        <f>SUM('T6.3'!L$6:L$46)</f>
        <v>398213.87812744064</v>
      </c>
      <c r="E18" s="753">
        <f>SUM('T6.3'!M$6:M$46)</f>
        <v>81997927215.786697</v>
      </c>
      <c r="F18" s="748">
        <f t="shared" si="0"/>
        <v>561251.49192867742</v>
      </c>
      <c r="G18" s="749">
        <f t="shared" si="1"/>
        <v>1.409422229501152</v>
      </c>
      <c r="H18" s="458">
        <f t="shared" si="2"/>
        <v>1507.4991042293705</v>
      </c>
      <c r="I18" s="748">
        <f t="shared" si="3"/>
        <v>1175125.4084984807</v>
      </c>
      <c r="J18" s="750">
        <f t="shared" si="4"/>
        <v>2124.7027484539485</v>
      </c>
      <c r="K18" s="751">
        <f t="shared" si="5"/>
        <v>1.4094222295011518</v>
      </c>
      <c r="L18" s="11"/>
      <c r="U18" s="69"/>
      <c r="V18" s="69"/>
      <c r="W18" s="16"/>
      <c r="X18" s="10"/>
      <c r="Y18" s="10"/>
      <c r="Z18" s="10"/>
    </row>
    <row r="19" spans="1:26" ht="21" customHeight="1" thickBot="1">
      <c r="A19" s="517"/>
      <c r="B19" s="514"/>
      <c r="C19" s="507">
        <f>SUM(C9:C18)</f>
        <v>3519.6460000000002</v>
      </c>
      <c r="D19" s="508">
        <f>SUM(D9:D18)</f>
        <v>5216717.3441122416</v>
      </c>
      <c r="E19" s="508">
        <f>SUM(E9:E18)</f>
        <v>16720500171577.373</v>
      </c>
      <c r="F19" s="509">
        <f t="shared" si="0"/>
        <v>8014578.8073442532</v>
      </c>
      <c r="G19" s="510">
        <f t="shared" si="1"/>
        <v>1.5363260607534679</v>
      </c>
      <c r="H19" s="511">
        <f t="shared" si="2"/>
        <v>1482.1710320049917</v>
      </c>
      <c r="I19" s="509">
        <f t="shared" si="3"/>
        <v>1349743.6547310394</v>
      </c>
      <c r="J19" s="512">
        <f t="shared" si="4"/>
        <v>2277.097982963131</v>
      </c>
      <c r="K19" s="513">
        <f t="shared" si="5"/>
        <v>1.5363260607534679</v>
      </c>
      <c r="L19" s="10"/>
      <c r="U19" s="10"/>
      <c r="V19" s="10"/>
      <c r="W19" s="10"/>
      <c r="X19" s="10"/>
      <c r="Y19" s="10"/>
      <c r="Z19" s="10"/>
    </row>
    <row r="20" spans="1:26" ht="13.2">
      <c r="A20" s="10"/>
      <c r="B20" s="10"/>
      <c r="C20" s="70"/>
      <c r="D20" s="70"/>
      <c r="E20" s="26"/>
      <c r="F20" s="70"/>
      <c r="G20" s="71"/>
      <c r="H20" s="364"/>
      <c r="I20" s="26"/>
      <c r="J20" s="70"/>
      <c r="K20" s="71"/>
      <c r="L20" s="7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8" thickBo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8" thickBot="1">
      <c r="A23" s="14" t="str">
        <f>IF(A$5="","",A$5)</f>
        <v>Survey Date:  Sept 27-28 2021</v>
      </c>
      <c r="B23" s="14" t="str">
        <f t="shared" ref="B23:C26" si="6">IF(B5="","",B5)</f>
        <v/>
      </c>
      <c r="C23" s="14" t="str">
        <f t="shared" si="6"/>
        <v/>
      </c>
      <c r="D23" s="34" t="s">
        <v>24</v>
      </c>
      <c r="E23" s="35"/>
      <c r="F23" s="36"/>
      <c r="G23" s="37"/>
      <c r="H23" s="37"/>
      <c r="I23" s="35"/>
      <c r="J23" s="37"/>
      <c r="K23" s="3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8" thickBot="1">
      <c r="A24" s="14" t="str">
        <f>IF(A$6="","",A$6)</f>
        <v/>
      </c>
      <c r="B24" s="252" t="str">
        <f t="shared" si="6"/>
        <v/>
      </c>
      <c r="C24" s="382" t="str">
        <f t="shared" si="6"/>
        <v>Surface</v>
      </c>
      <c r="D24" s="46"/>
      <c r="E24" s="47" t="s">
        <v>28</v>
      </c>
      <c r="F24" s="48"/>
      <c r="G24" s="49"/>
      <c r="H24" s="14"/>
      <c r="I24" s="50" t="s">
        <v>29</v>
      </c>
      <c r="J24" s="5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2">
      <c r="A25" s="14" t="str">
        <f>IF(A$7="","",A$7)</f>
        <v/>
      </c>
      <c r="B25" s="252" t="str">
        <f t="shared" si="6"/>
        <v/>
      </c>
      <c r="C25" s="253" t="str">
        <f t="shared" si="6"/>
        <v>Area</v>
      </c>
      <c r="D25" s="59"/>
      <c r="E25" s="60"/>
      <c r="F25" s="61" t="s">
        <v>14</v>
      </c>
      <c r="G25" s="62" t="s">
        <v>14</v>
      </c>
      <c r="H25" s="63" t="s">
        <v>13</v>
      </c>
      <c r="I25" s="60"/>
      <c r="J25" s="64" t="s">
        <v>14</v>
      </c>
      <c r="K25" s="62" t="s">
        <v>14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8" thickBot="1">
      <c r="A26" s="253" t="str">
        <f>IF(A$8="","",A$8)</f>
        <v>Sect</v>
      </c>
      <c r="B26" s="459" t="str">
        <f t="shared" si="6"/>
        <v>Trans</v>
      </c>
      <c r="C26" s="459" t="str">
        <f t="shared" si="6"/>
        <v>(ha)</v>
      </c>
      <c r="D26" s="460" t="s">
        <v>17</v>
      </c>
      <c r="E26" s="461" t="s">
        <v>32</v>
      </c>
      <c r="F26" s="462" t="s">
        <v>17</v>
      </c>
      <c r="G26" s="463" t="s">
        <v>20</v>
      </c>
      <c r="H26" s="464" t="s">
        <v>18</v>
      </c>
      <c r="I26" s="461" t="s">
        <v>32</v>
      </c>
      <c r="J26" s="459" t="s">
        <v>18</v>
      </c>
      <c r="K26" s="463" t="s">
        <v>20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8" thickBot="1">
      <c r="A27" s="518" t="str">
        <f>IF(A$9="","",A$9)</f>
        <v/>
      </c>
      <c r="B27" s="878">
        <v>1</v>
      </c>
      <c r="C27" s="837">
        <v>360.53160000000003</v>
      </c>
      <c r="D27" s="521">
        <f>SUM('T1'!X$6:X$46)</f>
        <v>316854.78599797713</v>
      </c>
      <c r="E27" s="759">
        <f>SUM('T1'!Y$6:Y$46)</f>
        <v>1973996585817.3018</v>
      </c>
      <c r="F27" s="522">
        <f t="shared" ref="F27:F37" si="7">E27^0.5*1.96</f>
        <v>2753780.1807834529</v>
      </c>
      <c r="G27" s="523">
        <f t="shared" ref="G27:G37" si="8">F27/D27</f>
        <v>8.6909849636957475</v>
      </c>
      <c r="H27" s="519">
        <f t="shared" ref="H27:H37" si="9">D27/$C9</f>
        <v>878.85440831809785</v>
      </c>
      <c r="I27" s="522">
        <f t="shared" ref="I27:I37" si="10">E27/C9^2</f>
        <v>15186571.01608528</v>
      </c>
      <c r="J27" s="524">
        <f t="shared" ref="J27:J37" si="11">I27^0.5*1.96</f>
        <v>7638.1104479703108</v>
      </c>
      <c r="K27" s="525">
        <f t="shared" ref="K27:K37" si="12">J27/H27</f>
        <v>8.6909849636957475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8" thickBot="1">
      <c r="A28" s="526" t="str">
        <f>IF(A$10="","",A$10)</f>
        <v/>
      </c>
      <c r="B28" s="845">
        <v>1.5</v>
      </c>
      <c r="C28" s="836">
        <v>371.85</v>
      </c>
      <c r="D28" s="759">
        <f>SUM('T1.5'!X$6:X$46)</f>
        <v>235955.67328842072</v>
      </c>
      <c r="E28" s="759">
        <f>SUM('T1.5'!Y$6:Y$46)</f>
        <v>63299421241.648232</v>
      </c>
      <c r="F28" s="760">
        <f t="shared" si="7"/>
        <v>493123.7741601147</v>
      </c>
      <c r="G28" s="761">
        <f t="shared" si="8"/>
        <v>2.0899000532076388</v>
      </c>
      <c r="H28" s="758">
        <f t="shared" si="9"/>
        <v>634.54530936781146</v>
      </c>
      <c r="I28" s="760">
        <f t="shared" si="10"/>
        <v>457787.75042180391</v>
      </c>
      <c r="J28" s="762">
        <f t="shared" si="11"/>
        <v>1326.1362758104469</v>
      </c>
      <c r="K28" s="763">
        <f t="shared" si="12"/>
        <v>2.0899000532076388</v>
      </c>
      <c r="L28" s="10"/>
      <c r="M28" s="10"/>
      <c r="N28" s="13"/>
      <c r="O28" s="13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8" thickBot="1">
      <c r="A29" s="526" t="str">
        <f>IF(A$11="","",A$11)</f>
        <v/>
      </c>
      <c r="B29" s="845">
        <v>2</v>
      </c>
      <c r="C29" s="836">
        <v>303.74639999999999</v>
      </c>
      <c r="D29" s="759">
        <f>SUM('T2'!X$6:X$46)</f>
        <v>287248.81483141286</v>
      </c>
      <c r="E29" s="759">
        <f>SUM('T2'!Y$6:Y$46)</f>
        <v>137015959671.57988</v>
      </c>
      <c r="F29" s="760">
        <f t="shared" si="7"/>
        <v>725507.07141580724</v>
      </c>
      <c r="G29" s="761">
        <f t="shared" si="8"/>
        <v>2.5257095380588757</v>
      </c>
      <c r="H29" s="758">
        <f t="shared" si="9"/>
        <v>945.6863186902392</v>
      </c>
      <c r="I29" s="760">
        <f t="shared" si="10"/>
        <v>1485076.6788534804</v>
      </c>
      <c r="J29" s="762">
        <f t="shared" si="11"/>
        <v>2388.5289551277224</v>
      </c>
      <c r="K29" s="763">
        <f t="shared" si="12"/>
        <v>2.5257095380588752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3.8" thickBot="1">
      <c r="A30" s="526" t="str">
        <f>IF(A$12="","",A$12)</f>
        <v/>
      </c>
      <c r="B30" s="845">
        <v>2.5</v>
      </c>
      <c r="C30" s="836">
        <v>307.0958</v>
      </c>
      <c r="D30" s="759">
        <f>SUM('T2.5'!X$6:X$46)</f>
        <v>86379.615955848392</v>
      </c>
      <c r="E30" s="759">
        <f>SUM('T2.5'!Y$6:Y$46)</f>
        <v>24920798427.399559</v>
      </c>
      <c r="F30" s="760">
        <f t="shared" si="7"/>
        <v>309411.92484889482</v>
      </c>
      <c r="G30" s="761">
        <f t="shared" si="8"/>
        <v>3.5820016264837986</v>
      </c>
      <c r="H30" s="758">
        <f t="shared" si="9"/>
        <v>281.27905349356257</v>
      </c>
      <c r="I30" s="760">
        <f t="shared" si="10"/>
        <v>264249.51488766493</v>
      </c>
      <c r="J30" s="762">
        <f t="shared" si="11"/>
        <v>1007.5420271097646</v>
      </c>
      <c r="K30" s="763">
        <f t="shared" si="12"/>
        <v>3.5820016264837991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.8" thickBot="1">
      <c r="A31" s="527" t="str">
        <f>IF(A$13="","",A$13)</f>
        <v/>
      </c>
      <c r="B31" s="845">
        <v>3.1</v>
      </c>
      <c r="C31" s="836">
        <v>317.83800000000002</v>
      </c>
      <c r="D31" s="759">
        <f>SUM('T3.1'!X$6:X$46)</f>
        <v>178698.62941827357</v>
      </c>
      <c r="E31" s="759">
        <f>SUM('T3.1'!Y$6:Y$46)</f>
        <v>34238872451.130177</v>
      </c>
      <c r="F31" s="760">
        <f t="shared" si="7"/>
        <v>362673.47905279993</v>
      </c>
      <c r="G31" s="761">
        <f t="shared" si="8"/>
        <v>2.0295258012522464</v>
      </c>
      <c r="H31" s="758">
        <f t="shared" si="9"/>
        <v>562.23179550045484</v>
      </c>
      <c r="I31" s="760">
        <f t="shared" si="10"/>
        <v>338928.28621773084</v>
      </c>
      <c r="J31" s="762">
        <f t="shared" si="11"/>
        <v>1141.0639352525495</v>
      </c>
      <c r="K31" s="763">
        <f t="shared" si="12"/>
        <v>2.0295258012522459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8" thickBot="1">
      <c r="A32" s="526" t="str">
        <f>IF(A$14="","",A$14)</f>
        <v/>
      </c>
      <c r="B32" s="835">
        <v>3.7</v>
      </c>
      <c r="C32" s="836">
        <v>350.12209999999999</v>
      </c>
      <c r="D32" s="759">
        <f>SUM('T3.7'!X$6:X$46)</f>
        <v>241084.67081941094</v>
      </c>
      <c r="E32" s="759">
        <f>SUM('T3.7'!Y$6:Y$46)</f>
        <v>47449579725.134209</v>
      </c>
      <c r="F32" s="760">
        <f t="shared" si="7"/>
        <v>426945.31906565692</v>
      </c>
      <c r="G32" s="761">
        <f t="shared" si="8"/>
        <v>1.7709351557464574</v>
      </c>
      <c r="H32" s="758">
        <f t="shared" si="9"/>
        <v>688.57313154299868</v>
      </c>
      <c r="I32" s="760">
        <f t="shared" si="10"/>
        <v>387073.39421617705</v>
      </c>
      <c r="J32" s="762">
        <f t="shared" si="11"/>
        <v>1219.4183659519263</v>
      </c>
      <c r="K32" s="763">
        <f t="shared" si="12"/>
        <v>1.7709351557464574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3.8" thickBot="1">
      <c r="A33" s="531" t="str">
        <f>IF(A$15="","",A$15)</f>
        <v/>
      </c>
      <c r="B33" s="878">
        <v>4.3</v>
      </c>
      <c r="C33" s="836">
        <v>408.9434</v>
      </c>
      <c r="D33" s="759">
        <f>SUM('T4.3'!X$6:X$46)</f>
        <v>789564.74208306207</v>
      </c>
      <c r="E33" s="759">
        <f>SUM('T4.3'!Y$6:Y$46)</f>
        <v>191621161359.73804</v>
      </c>
      <c r="F33" s="760">
        <f t="shared" si="7"/>
        <v>857981.26639197057</v>
      </c>
      <c r="G33" s="761">
        <f t="shared" si="8"/>
        <v>1.0866509364747079</v>
      </c>
      <c r="H33" s="758">
        <f t="shared" si="9"/>
        <v>1930.743330453706</v>
      </c>
      <c r="I33" s="760">
        <f t="shared" si="10"/>
        <v>1145821.7482020371</v>
      </c>
      <c r="J33" s="762">
        <f t="shared" si="11"/>
        <v>2098.044048129816</v>
      </c>
      <c r="K33" s="763">
        <f t="shared" si="12"/>
        <v>1.0866509364747079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3.8" thickBot="1">
      <c r="A34" s="529" t="str">
        <f>IF(A$16="","",A$16)</f>
        <v/>
      </c>
      <c r="B34" s="845">
        <v>4.9000000000000004</v>
      </c>
      <c r="C34" s="836">
        <v>477.59289999999999</v>
      </c>
      <c r="D34" s="759">
        <f>SUM('T4.9'!X$6:X$46)</f>
        <v>630466.01954349992</v>
      </c>
      <c r="E34" s="759">
        <f>SUM('T4.9'!Y$6:Y$46)</f>
        <v>143230653075.17438</v>
      </c>
      <c r="F34" s="760">
        <f t="shared" si="7"/>
        <v>741778.18574934511</v>
      </c>
      <c r="G34" s="761">
        <f t="shared" si="8"/>
        <v>1.1765553776973463</v>
      </c>
      <c r="H34" s="758">
        <f t="shared" si="9"/>
        <v>1320.090854666181</v>
      </c>
      <c r="I34" s="760">
        <f t="shared" si="10"/>
        <v>627943.03605090478</v>
      </c>
      <c r="J34" s="762">
        <f t="shared" si="11"/>
        <v>1553.1599941065813</v>
      </c>
      <c r="K34" s="763">
        <f t="shared" si="12"/>
        <v>1.1765553776973463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.8" thickBot="1">
      <c r="A35" s="530"/>
      <c r="B35" s="845">
        <v>5.6</v>
      </c>
      <c r="C35" s="836">
        <v>357.77050000000003</v>
      </c>
      <c r="D35" s="759">
        <f>SUM('T5.6'!X$6:X$46)</f>
        <v>1259332.5844022688</v>
      </c>
      <c r="E35" s="759">
        <f>SUM('T5.6'!Y$6:Y$46)</f>
        <v>12054496468445.186</v>
      </c>
      <c r="F35" s="760">
        <f t="shared" si="7"/>
        <v>6805038.841415897</v>
      </c>
      <c r="G35" s="761">
        <f t="shared" si="8"/>
        <v>5.4036867827459965</v>
      </c>
      <c r="H35" s="758">
        <f t="shared" si="9"/>
        <v>3519.9452844834013</v>
      </c>
      <c r="I35" s="760">
        <f t="shared" si="10"/>
        <v>94175951.818990186</v>
      </c>
      <c r="J35" s="762">
        <f t="shared" si="11"/>
        <v>19020.681809752055</v>
      </c>
      <c r="K35" s="763">
        <f t="shared" si="12"/>
        <v>5.4036867827459973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3.8" thickBot="1">
      <c r="B36" s="845">
        <v>6.3</v>
      </c>
      <c r="C36" s="836">
        <v>264.15530000000001</v>
      </c>
      <c r="D36" s="759">
        <f>SUM('T6.3'!X$6:X$46)</f>
        <v>329381.88220497034</v>
      </c>
      <c r="E36" s="759">
        <f>SUM('T6.3'!Y$6:Y$46)</f>
        <v>72369987560.047409</v>
      </c>
      <c r="F36" s="760">
        <f t="shared" si="7"/>
        <v>527272.74176717887</v>
      </c>
      <c r="G36" s="761">
        <f t="shared" si="8"/>
        <v>1.6007946103090862</v>
      </c>
      <c r="H36" s="758">
        <f t="shared" si="9"/>
        <v>1246.9251315607535</v>
      </c>
      <c r="I36" s="760">
        <f t="shared" si="10"/>
        <v>1037145.8655378983</v>
      </c>
      <c r="J36" s="762">
        <f t="shared" si="11"/>
        <v>1996.071030061403</v>
      </c>
      <c r="K36" s="763">
        <f t="shared" si="12"/>
        <v>1.6007946103090867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3.2">
      <c r="A37" s="518" t="str">
        <f>IF(A19="","",A19)</f>
        <v/>
      </c>
      <c r="B37" s="519" t="str">
        <f>IF(B19="","",B19)</f>
        <v/>
      </c>
      <c r="C37" s="520">
        <f>IF(C19="","",C19)</f>
        <v>3519.6460000000002</v>
      </c>
      <c r="D37" s="521">
        <f>SUM(D27:D36)</f>
        <v>4354967.4185451446</v>
      </c>
      <c r="E37" s="759">
        <f>SUM(E27:E36)</f>
        <v>14742639487774.338</v>
      </c>
      <c r="F37" s="522">
        <f t="shared" si="7"/>
        <v>7525644.4146819673</v>
      </c>
      <c r="G37" s="523">
        <f t="shared" si="8"/>
        <v>1.7280598662196294</v>
      </c>
      <c r="H37" s="519">
        <f t="shared" si="9"/>
        <v>1237.331089133721</v>
      </c>
      <c r="I37" s="522">
        <f t="shared" si="10"/>
        <v>1190083.0656032623</v>
      </c>
      <c r="J37" s="524">
        <f t="shared" si="11"/>
        <v>2138.1821963578063</v>
      </c>
      <c r="K37" s="763">
        <f t="shared" si="12"/>
        <v>1.7280598662196296</v>
      </c>
    </row>
    <row r="38" spans="1:26">
      <c r="G38" s="1"/>
    </row>
    <row r="39" spans="1:26">
      <c r="G39" s="1"/>
    </row>
    <row r="40" spans="1:26" ht="13.2" thickBot="1">
      <c r="G40" s="1"/>
    </row>
    <row r="41" spans="1:26" ht="13.8" thickBot="1">
      <c r="A41" s="617" t="str">
        <f>IF(A$5="","",A$5)</f>
        <v>Survey Date:  Sept 27-28 2021</v>
      </c>
      <c r="B41" s="617" t="str">
        <f t="shared" ref="B41:C44" si="13">IF(B23="","",B23)</f>
        <v/>
      </c>
      <c r="C41" s="617" t="str">
        <f t="shared" si="13"/>
        <v/>
      </c>
      <c r="D41" s="618" t="s">
        <v>25</v>
      </c>
      <c r="E41" s="619"/>
      <c r="F41" s="620"/>
      <c r="G41" s="621"/>
      <c r="H41" s="621"/>
      <c r="I41" s="619"/>
      <c r="J41" s="621"/>
      <c r="K41" s="622"/>
    </row>
    <row r="42" spans="1:26" ht="13.8" thickBot="1">
      <c r="A42" s="617" t="str">
        <f>IF(A$6="","",A$6)</f>
        <v/>
      </c>
      <c r="B42" s="623" t="str">
        <f t="shared" si="13"/>
        <v/>
      </c>
      <c r="C42" s="624" t="str">
        <f t="shared" si="13"/>
        <v>Surface</v>
      </c>
      <c r="D42" s="625"/>
      <c r="E42" s="626" t="s">
        <v>28</v>
      </c>
      <c r="F42" s="627"/>
      <c r="G42" s="628"/>
      <c r="H42" s="617"/>
      <c r="I42" s="629" t="s">
        <v>29</v>
      </c>
      <c r="J42" s="630"/>
      <c r="K42" s="628"/>
    </row>
    <row r="43" spans="1:26" ht="13.2">
      <c r="A43" s="617" t="str">
        <f>IF(A$7="","",A$7)</f>
        <v/>
      </c>
      <c r="B43" s="623" t="str">
        <f t="shared" si="13"/>
        <v/>
      </c>
      <c r="C43" s="631" t="str">
        <f t="shared" si="13"/>
        <v>Area</v>
      </c>
      <c r="D43" s="632"/>
      <c r="E43" s="633"/>
      <c r="F43" s="634" t="s">
        <v>14</v>
      </c>
      <c r="G43" s="635" t="s">
        <v>14</v>
      </c>
      <c r="H43" s="636" t="s">
        <v>13</v>
      </c>
      <c r="I43" s="633"/>
      <c r="J43" s="637" t="s">
        <v>14</v>
      </c>
      <c r="K43" s="635" t="s">
        <v>14</v>
      </c>
    </row>
    <row r="44" spans="1:26" ht="13.8" thickBot="1">
      <c r="A44" s="631" t="str">
        <f>IF(A$8="","",A$8)</f>
        <v>Sect</v>
      </c>
      <c r="B44" s="638" t="str">
        <f t="shared" si="13"/>
        <v>Trans</v>
      </c>
      <c r="C44" s="638" t="str">
        <f t="shared" si="13"/>
        <v>(ha)</v>
      </c>
      <c r="D44" s="639" t="s">
        <v>17</v>
      </c>
      <c r="E44" s="640" t="s">
        <v>32</v>
      </c>
      <c r="F44" s="641" t="s">
        <v>17</v>
      </c>
      <c r="G44" s="642" t="s">
        <v>20</v>
      </c>
      <c r="H44" s="643" t="s">
        <v>18</v>
      </c>
      <c r="I44" s="640" t="s">
        <v>32</v>
      </c>
      <c r="J44" s="638" t="s">
        <v>18</v>
      </c>
      <c r="K44" s="642" t="s">
        <v>20</v>
      </c>
    </row>
    <row r="45" spans="1:26" ht="13.2">
      <c r="A45" s="644" t="str">
        <f>IF(A$9="","",A$9)</f>
        <v/>
      </c>
      <c r="B45" s="645">
        <v>1</v>
      </c>
      <c r="C45" s="646">
        <v>37.540054599999998</v>
      </c>
      <c r="D45" s="647">
        <f>SUM('T1'!T$6:T$44)</f>
        <v>0</v>
      </c>
      <c r="E45" s="648">
        <f>SUM('T1'!U$6:U$44)</f>
        <v>0</v>
      </c>
      <c r="F45" s="648">
        <f t="shared" ref="F45:F63" si="14">E45^0.5*1.96</f>
        <v>0</v>
      </c>
      <c r="G45" s="649" t="e">
        <f t="shared" ref="G45:G63" si="15">F45/D45</f>
        <v>#DIV/0!</v>
      </c>
      <c r="H45" s="645">
        <f t="shared" ref="H45:H54" si="16">D45/$C27</f>
        <v>0</v>
      </c>
      <c r="I45" s="648">
        <f t="shared" ref="I45:I54" si="17">E45/C27^2</f>
        <v>0</v>
      </c>
      <c r="J45" s="650">
        <f t="shared" ref="J45:J63" si="18">I45^0.5*1.96</f>
        <v>0</v>
      </c>
      <c r="K45" s="651" t="e">
        <f t="shared" ref="K45:K63" si="19">J45/H45</f>
        <v>#DIV/0!</v>
      </c>
    </row>
    <row r="46" spans="1:26" ht="13.2">
      <c r="A46" s="652" t="str">
        <f>IF(A$10="","",A$10)</f>
        <v/>
      </c>
      <c r="B46" s="653">
        <v>2</v>
      </c>
      <c r="C46" s="654">
        <v>70.547082300000014</v>
      </c>
      <c r="D46" s="655">
        <f>SUM('T1.5'!T$6:T$44)</f>
        <v>0</v>
      </c>
      <c r="E46" s="656">
        <f>SUM('T1.5'!U$6:U$44)</f>
        <v>0</v>
      </c>
      <c r="F46" s="656">
        <f t="shared" si="14"/>
        <v>0</v>
      </c>
      <c r="G46" s="657" t="e">
        <f t="shared" si="15"/>
        <v>#DIV/0!</v>
      </c>
      <c r="H46" s="653">
        <f t="shared" si="16"/>
        <v>0</v>
      </c>
      <c r="I46" s="656">
        <f t="shared" si="17"/>
        <v>0</v>
      </c>
      <c r="J46" s="658">
        <f t="shared" si="18"/>
        <v>0</v>
      </c>
      <c r="K46" s="659" t="e">
        <f t="shared" si="19"/>
        <v>#DIV/0!</v>
      </c>
    </row>
    <row r="47" spans="1:26" ht="13.2">
      <c r="A47" s="652" t="str">
        <f>IF(A$11="","",A$11)</f>
        <v/>
      </c>
      <c r="B47" s="653">
        <v>3</v>
      </c>
      <c r="C47" s="654">
        <v>65.3266457</v>
      </c>
      <c r="D47" s="655">
        <f>SUM('T2'!T$6:T$44)</f>
        <v>0</v>
      </c>
      <c r="E47" s="656">
        <f>SUM('T2'!U$6:U$44)</f>
        <v>0</v>
      </c>
      <c r="F47" s="656">
        <f t="shared" si="14"/>
        <v>0</v>
      </c>
      <c r="G47" s="657" t="e">
        <f t="shared" si="15"/>
        <v>#DIV/0!</v>
      </c>
      <c r="H47" s="653">
        <f t="shared" si="16"/>
        <v>0</v>
      </c>
      <c r="I47" s="656">
        <f t="shared" si="17"/>
        <v>0</v>
      </c>
      <c r="J47" s="658">
        <f t="shared" si="18"/>
        <v>0</v>
      </c>
      <c r="K47" s="659" t="e">
        <f t="shared" si="19"/>
        <v>#DIV/0!</v>
      </c>
    </row>
    <row r="48" spans="1:26" ht="13.2">
      <c r="A48" s="652" t="str">
        <f>IF(A$12="","",A$12)</f>
        <v/>
      </c>
      <c r="B48" s="653">
        <v>4</v>
      </c>
      <c r="C48" s="654">
        <v>40.784422799999994</v>
      </c>
      <c r="D48" s="655">
        <f>SUM('T2.5'!T$6:T$44)</f>
        <v>0</v>
      </c>
      <c r="E48" s="656">
        <f>SUM('T2.5'!U$6:U$44)</f>
        <v>0</v>
      </c>
      <c r="F48" s="656">
        <f t="shared" si="14"/>
        <v>0</v>
      </c>
      <c r="G48" s="657" t="e">
        <f t="shared" si="15"/>
        <v>#DIV/0!</v>
      </c>
      <c r="H48" s="653">
        <f t="shared" si="16"/>
        <v>0</v>
      </c>
      <c r="I48" s="656">
        <f t="shared" si="17"/>
        <v>0</v>
      </c>
      <c r="J48" s="658">
        <f t="shared" si="18"/>
        <v>0</v>
      </c>
      <c r="K48" s="659" t="e">
        <f t="shared" si="19"/>
        <v>#DIV/0!</v>
      </c>
    </row>
    <row r="49" spans="1:15" ht="13.2">
      <c r="A49" s="660" t="str">
        <f>IF(A$13="","",A$13)</f>
        <v/>
      </c>
      <c r="B49" s="653">
        <v>5</v>
      </c>
      <c r="C49" s="654">
        <v>34.082046099999999</v>
      </c>
      <c r="D49" s="655">
        <f>SUM('T3.1'!T$6:T$44)</f>
        <v>0</v>
      </c>
      <c r="E49" s="656">
        <f>SUM('T3.1'!U$6:U$44)</f>
        <v>0</v>
      </c>
      <c r="F49" s="656">
        <f t="shared" si="14"/>
        <v>0</v>
      </c>
      <c r="G49" s="657" t="e">
        <f t="shared" si="15"/>
        <v>#DIV/0!</v>
      </c>
      <c r="H49" s="653">
        <f t="shared" si="16"/>
        <v>0</v>
      </c>
      <c r="I49" s="656">
        <f t="shared" si="17"/>
        <v>0</v>
      </c>
      <c r="J49" s="658">
        <f t="shared" si="18"/>
        <v>0</v>
      </c>
      <c r="K49" s="659" t="e">
        <f t="shared" si="19"/>
        <v>#DIV/0!</v>
      </c>
    </row>
    <row r="50" spans="1:15" ht="13.8" thickBot="1">
      <c r="A50" s="652" t="str">
        <f>IF(A$14="","",A$14)</f>
        <v/>
      </c>
      <c r="B50" s="661">
        <v>6</v>
      </c>
      <c r="C50" s="662">
        <v>26.4208158</v>
      </c>
      <c r="D50" s="655">
        <f>SUM('T3.7'!T$6:T$44)</f>
        <v>0</v>
      </c>
      <c r="E50" s="656">
        <f>SUM('T3.7'!U$6:U$44)</f>
        <v>0</v>
      </c>
      <c r="F50" s="656">
        <f t="shared" si="14"/>
        <v>0</v>
      </c>
      <c r="G50" s="657" t="e">
        <f t="shared" si="15"/>
        <v>#DIV/0!</v>
      </c>
      <c r="H50" s="653">
        <f t="shared" si="16"/>
        <v>0</v>
      </c>
      <c r="I50" s="656">
        <f t="shared" si="17"/>
        <v>0</v>
      </c>
      <c r="J50" s="658">
        <f t="shared" si="18"/>
        <v>0</v>
      </c>
      <c r="K50" s="659" t="e">
        <f t="shared" si="19"/>
        <v>#DIV/0!</v>
      </c>
    </row>
    <row r="51" spans="1:15" ht="13.2">
      <c r="A51" s="663" t="str">
        <f>IF(A$15="","",A$15)</f>
        <v/>
      </c>
      <c r="B51" s="653">
        <v>7</v>
      </c>
      <c r="C51" s="654">
        <v>24.067350600000001</v>
      </c>
      <c r="D51" s="647">
        <f>SUM('T4.3'!T$6:T$44)</f>
        <v>0</v>
      </c>
      <c r="E51" s="648">
        <f>SUM('T4.3'!U$6:U$44)</f>
        <v>0</v>
      </c>
      <c r="F51" s="648">
        <f t="shared" si="14"/>
        <v>0</v>
      </c>
      <c r="G51" s="651" t="e">
        <f t="shared" si="15"/>
        <v>#DIV/0!</v>
      </c>
      <c r="H51" s="645">
        <f t="shared" si="16"/>
        <v>0</v>
      </c>
      <c r="I51" s="648">
        <f t="shared" si="17"/>
        <v>0</v>
      </c>
      <c r="J51" s="650">
        <f t="shared" si="18"/>
        <v>0</v>
      </c>
      <c r="K51" s="651" t="e">
        <f t="shared" si="19"/>
        <v>#DIV/0!</v>
      </c>
    </row>
    <row r="52" spans="1:15" ht="13.2">
      <c r="A52" s="664" t="str">
        <f>IF(A$16="","",A$16)</f>
        <v/>
      </c>
      <c r="B52" s="653">
        <v>8</v>
      </c>
      <c r="C52" s="654">
        <v>26.970079899999998</v>
      </c>
      <c r="D52" s="655" t="e">
        <f>SUM(#REF!)</f>
        <v>#REF!</v>
      </c>
      <c r="E52" s="656" t="e">
        <f>SUM(#REF!)</f>
        <v>#REF!</v>
      </c>
      <c r="F52" s="656" t="e">
        <f t="shared" si="14"/>
        <v>#REF!</v>
      </c>
      <c r="G52" s="659" t="e">
        <f t="shared" si="15"/>
        <v>#REF!</v>
      </c>
      <c r="H52" s="653" t="e">
        <f t="shared" si="16"/>
        <v>#REF!</v>
      </c>
      <c r="I52" s="656" t="e">
        <f t="shared" si="17"/>
        <v>#REF!</v>
      </c>
      <c r="J52" s="658" t="e">
        <f t="shared" si="18"/>
        <v>#REF!</v>
      </c>
      <c r="K52" s="659" t="e">
        <f t="shared" si="19"/>
        <v>#REF!</v>
      </c>
    </row>
    <row r="53" spans="1:15" ht="13.2">
      <c r="A53" s="665"/>
      <c r="B53" s="653">
        <v>9</v>
      </c>
      <c r="C53" s="654">
        <v>6.6830159</v>
      </c>
      <c r="D53" s="655" t="e">
        <f>SUM(#REF!)</f>
        <v>#REF!</v>
      </c>
      <c r="E53" s="656" t="e">
        <f>SUM(#REF!)</f>
        <v>#REF!</v>
      </c>
      <c r="F53" s="656" t="e">
        <f t="shared" si="14"/>
        <v>#REF!</v>
      </c>
      <c r="G53" s="659" t="e">
        <f t="shared" si="15"/>
        <v>#REF!</v>
      </c>
      <c r="H53" s="653" t="e">
        <f t="shared" si="16"/>
        <v>#REF!</v>
      </c>
      <c r="I53" s="656" t="e">
        <f t="shared" si="17"/>
        <v>#REF!</v>
      </c>
      <c r="J53" s="658" t="e">
        <f t="shared" si="18"/>
        <v>#REF!</v>
      </c>
      <c r="K53" s="659" t="e">
        <f t="shared" si="19"/>
        <v>#REF!</v>
      </c>
    </row>
    <row r="54" spans="1:15" ht="13.2">
      <c r="A54" s="666"/>
      <c r="B54" s="653">
        <v>10</v>
      </c>
      <c r="C54" s="654">
        <v>28.041761700000002</v>
      </c>
      <c r="D54" s="655" t="e">
        <f>SUM(#REF!)</f>
        <v>#REF!</v>
      </c>
      <c r="E54" s="656" t="e">
        <f>SUM(#REF!)</f>
        <v>#REF!</v>
      </c>
      <c r="F54" s="656" t="e">
        <f t="shared" si="14"/>
        <v>#REF!</v>
      </c>
      <c r="G54" s="659" t="e">
        <f t="shared" si="15"/>
        <v>#REF!</v>
      </c>
      <c r="H54" s="653" t="e">
        <f t="shared" si="16"/>
        <v>#REF!</v>
      </c>
      <c r="I54" s="656" t="e">
        <f t="shared" si="17"/>
        <v>#REF!</v>
      </c>
      <c r="J54" s="658" t="e">
        <f t="shared" si="18"/>
        <v>#REF!</v>
      </c>
      <c r="K54" s="659" t="e">
        <f t="shared" si="19"/>
        <v>#REF!</v>
      </c>
    </row>
    <row r="55" spans="1:15" ht="13.2">
      <c r="A55" s="664" t="e">
        <f>IF(#REF!="","",#REF!)</f>
        <v>#REF!</v>
      </c>
      <c r="B55" s="653">
        <v>12</v>
      </c>
      <c r="C55" s="654">
        <v>9.1084060000000004</v>
      </c>
      <c r="D55" s="655" t="e">
        <f>SUM(#REF!)</f>
        <v>#REF!</v>
      </c>
      <c r="E55" s="656" t="e">
        <f>SUM(#REF!)</f>
        <v>#REF!</v>
      </c>
      <c r="F55" s="656" t="e">
        <f t="shared" si="14"/>
        <v>#REF!</v>
      </c>
      <c r="G55" s="659" t="e">
        <f t="shared" si="15"/>
        <v>#REF!</v>
      </c>
      <c r="H55" s="653" t="e">
        <f>D55/#REF!</f>
        <v>#REF!</v>
      </c>
      <c r="I55" s="656" t="e">
        <f>E55/#REF!^2</f>
        <v>#REF!</v>
      </c>
      <c r="J55" s="658" t="e">
        <f t="shared" si="18"/>
        <v>#REF!</v>
      </c>
      <c r="K55" s="659" t="e">
        <f t="shared" si="19"/>
        <v>#REF!</v>
      </c>
      <c r="L55" s="2"/>
      <c r="M55" s="2"/>
      <c r="N55" s="2"/>
      <c r="O55" s="2"/>
    </row>
    <row r="56" spans="1:15" ht="13.2">
      <c r="A56" s="664"/>
      <c r="B56" s="653">
        <v>13</v>
      </c>
      <c r="C56" s="654">
        <v>23.945071999999996</v>
      </c>
      <c r="D56" s="655" t="e">
        <f>SUM(#REF!)</f>
        <v>#REF!</v>
      </c>
      <c r="E56" s="656" t="e">
        <f>SUM(#REF!)</f>
        <v>#REF!</v>
      </c>
      <c r="F56" s="656" t="e">
        <f t="shared" si="14"/>
        <v>#REF!</v>
      </c>
      <c r="G56" s="659" t="e">
        <f t="shared" si="15"/>
        <v>#REF!</v>
      </c>
      <c r="H56" s="653" t="e">
        <f>D56/#REF!</f>
        <v>#REF!</v>
      </c>
      <c r="I56" s="656" t="e">
        <f>E56/#REF!^2</f>
        <v>#REF!</v>
      </c>
      <c r="J56" s="658" t="e">
        <f t="shared" si="18"/>
        <v>#REF!</v>
      </c>
      <c r="K56" s="659" t="e">
        <f t="shared" si="19"/>
        <v>#REF!</v>
      </c>
      <c r="L56" s="2"/>
      <c r="M56" s="2"/>
      <c r="N56" s="2"/>
      <c r="O56" s="2"/>
    </row>
    <row r="57" spans="1:15" ht="13.2">
      <c r="A57" s="664"/>
      <c r="B57" s="653" t="e">
        <f>IF(#REF!="","",#REF!)</f>
        <v>#REF!</v>
      </c>
      <c r="C57" s="667"/>
      <c r="D57" s="655"/>
      <c r="E57" s="656"/>
      <c r="F57" s="656"/>
      <c r="G57" s="659"/>
      <c r="H57" s="653"/>
      <c r="I57" s="656"/>
      <c r="J57" s="658"/>
      <c r="K57" s="659"/>
      <c r="L57" s="2"/>
      <c r="M57" s="2"/>
      <c r="N57" s="2"/>
      <c r="O57" s="2"/>
    </row>
    <row r="58" spans="1:15" ht="13.2">
      <c r="A58" s="664" t="e">
        <f>IF(#REF!="","",#REF!)</f>
        <v>#REF!</v>
      </c>
      <c r="B58" s="653"/>
      <c r="C58" s="667"/>
      <c r="D58" s="655"/>
      <c r="E58" s="656"/>
      <c r="F58" s="656"/>
      <c r="G58" s="659"/>
      <c r="H58" s="653"/>
      <c r="I58" s="656"/>
      <c r="J58" s="658"/>
      <c r="K58" s="659"/>
    </row>
    <row r="59" spans="1:15" ht="13.2">
      <c r="A59" s="668" t="e">
        <f>IF(#REF!="","",#REF!)</f>
        <v>#REF!</v>
      </c>
      <c r="B59" s="653"/>
      <c r="C59" s="667"/>
      <c r="D59" s="655"/>
      <c r="E59" s="656"/>
      <c r="F59" s="656"/>
      <c r="G59" s="659"/>
      <c r="H59" s="653"/>
      <c r="I59" s="656"/>
      <c r="J59" s="658"/>
      <c r="K59" s="659"/>
    </row>
    <row r="60" spans="1:15" ht="13.2">
      <c r="A60" s="664"/>
      <c r="B60" s="653"/>
      <c r="C60" s="667"/>
      <c r="D60" s="655"/>
      <c r="E60" s="656"/>
      <c r="F60" s="656"/>
      <c r="G60" s="659"/>
      <c r="H60" s="653"/>
      <c r="I60" s="656"/>
      <c r="J60" s="658"/>
      <c r="K60" s="659"/>
    </row>
    <row r="61" spans="1:15" ht="13.8" thickBot="1">
      <c r="A61" s="669" t="e">
        <f>IF(#REF!="","",#REF!)</f>
        <v>#REF!</v>
      </c>
      <c r="B61" s="661"/>
      <c r="C61" s="670"/>
      <c r="D61" s="655"/>
      <c r="E61" s="656"/>
      <c r="F61" s="656"/>
      <c r="G61" s="659"/>
      <c r="H61" s="653"/>
      <c r="I61" s="656"/>
      <c r="J61" s="658"/>
      <c r="K61" s="659"/>
    </row>
    <row r="62" spans="1:15" ht="13.2">
      <c r="A62" s="671"/>
      <c r="B62" s="672"/>
      <c r="C62" s="673"/>
      <c r="D62" s="673"/>
      <c r="E62" s="673"/>
      <c r="F62" s="673"/>
      <c r="G62" s="674"/>
      <c r="H62" s="673"/>
      <c r="I62" s="673"/>
      <c r="J62" s="673"/>
      <c r="K62" s="674"/>
    </row>
    <row r="63" spans="1:15" ht="13.8" thickBot="1">
      <c r="A63" s="675" t="str">
        <f>IF(A37="","",A37)</f>
        <v/>
      </c>
      <c r="B63" s="676" t="str">
        <f>IF(B37="","",B37)</f>
        <v/>
      </c>
      <c r="C63" s="677">
        <f>SUM(C45:C61)</f>
        <v>393.51675339999997</v>
      </c>
      <c r="D63" s="678" t="e">
        <f>SUM(D45:D61)</f>
        <v>#REF!</v>
      </c>
      <c r="E63" s="678" t="e">
        <f>SUM(E45:E61)</f>
        <v>#REF!</v>
      </c>
      <c r="F63" s="678" t="e">
        <f t="shared" si="14"/>
        <v>#REF!</v>
      </c>
      <c r="G63" s="679" t="e">
        <f t="shared" si="15"/>
        <v>#REF!</v>
      </c>
      <c r="H63" s="680" t="e">
        <f>D63/$C37</f>
        <v>#REF!</v>
      </c>
      <c r="I63" s="678" t="e">
        <f>E63/$C37^2</f>
        <v>#REF!</v>
      </c>
      <c r="J63" s="680" t="e">
        <f t="shared" si="18"/>
        <v>#REF!</v>
      </c>
      <c r="K63" s="679" t="e">
        <f t="shared" si="19"/>
        <v>#REF!</v>
      </c>
    </row>
    <row r="64" spans="1:15">
      <c r="A64" s="614"/>
      <c r="B64" s="614"/>
      <c r="C64" s="614"/>
      <c r="D64" s="614"/>
      <c r="E64" s="614"/>
      <c r="F64" s="614"/>
      <c r="G64" s="681"/>
      <c r="H64" s="614"/>
      <c r="I64" s="614"/>
      <c r="J64" s="614"/>
      <c r="K64" s="614"/>
    </row>
    <row r="65" spans="1:11">
      <c r="A65" s="614"/>
      <c r="B65" s="614"/>
      <c r="C65" s="614"/>
      <c r="D65" s="614"/>
      <c r="E65" s="614"/>
      <c r="F65" s="614"/>
      <c r="G65" s="681"/>
      <c r="H65" s="614"/>
      <c r="I65" s="614"/>
      <c r="J65" s="614"/>
      <c r="K65" s="614"/>
    </row>
    <row r="66" spans="1:11" ht="13.2" thickBot="1">
      <c r="A66" s="614"/>
      <c r="B66" s="614"/>
      <c r="C66" s="614"/>
      <c r="D66" s="614"/>
      <c r="E66" s="614"/>
      <c r="F66" s="614"/>
      <c r="G66" s="681"/>
      <c r="H66" s="614"/>
      <c r="I66" s="614"/>
      <c r="J66" s="614"/>
      <c r="K66" s="614"/>
    </row>
    <row r="67" spans="1:11" ht="13.8" thickBot="1">
      <c r="A67" s="892" t="str">
        <f>IF(A$5="","",A$5)</f>
        <v>Survey Date:  Sept 27-28 2021</v>
      </c>
      <c r="B67" s="892" t="str">
        <f t="shared" ref="B67:C70" si="20">IF(B41="","",B41)</f>
        <v/>
      </c>
      <c r="C67" s="892" t="str">
        <f t="shared" si="20"/>
        <v/>
      </c>
      <c r="D67" s="893" t="s">
        <v>215</v>
      </c>
      <c r="E67" s="894"/>
      <c r="F67" s="895"/>
      <c r="G67" s="896"/>
      <c r="H67" s="896"/>
      <c r="I67" s="894"/>
      <c r="J67" s="896"/>
      <c r="K67" s="897"/>
    </row>
    <row r="68" spans="1:11" ht="13.8" thickBot="1">
      <c r="A68" s="892" t="str">
        <f>IF(A$6="","",A$6)</f>
        <v/>
      </c>
      <c r="B68" s="898" t="str">
        <f t="shared" si="20"/>
        <v/>
      </c>
      <c r="C68" s="899" t="str">
        <f t="shared" si="20"/>
        <v>Surface</v>
      </c>
      <c r="D68" s="900"/>
      <c r="E68" s="901" t="s">
        <v>28</v>
      </c>
      <c r="F68" s="902"/>
      <c r="G68" s="903"/>
      <c r="H68" s="892"/>
      <c r="I68" s="904" t="s">
        <v>29</v>
      </c>
      <c r="J68" s="905"/>
      <c r="K68" s="903"/>
    </row>
    <row r="69" spans="1:11" ht="13.2">
      <c r="A69" s="892" t="str">
        <f>IF(A$7="","",A$7)</f>
        <v/>
      </c>
      <c r="B69" s="898" t="str">
        <f t="shared" si="20"/>
        <v/>
      </c>
      <c r="C69" s="906" t="str">
        <f t="shared" si="20"/>
        <v>Area</v>
      </c>
      <c r="D69" s="907"/>
      <c r="E69" s="908"/>
      <c r="F69" s="909" t="s">
        <v>14</v>
      </c>
      <c r="G69" s="910" t="s">
        <v>14</v>
      </c>
      <c r="H69" s="911" t="s">
        <v>13</v>
      </c>
      <c r="I69" s="908"/>
      <c r="J69" s="912" t="s">
        <v>14</v>
      </c>
      <c r="K69" s="910" t="s">
        <v>14</v>
      </c>
    </row>
    <row r="70" spans="1:11" ht="13.8" thickBot="1">
      <c r="A70" s="906" t="str">
        <f>IF(A$8="","",A$8)</f>
        <v>Sect</v>
      </c>
      <c r="B70" s="913" t="str">
        <f t="shared" si="20"/>
        <v>Trans</v>
      </c>
      <c r="C70" s="913" t="str">
        <f t="shared" si="20"/>
        <v>(ha)</v>
      </c>
      <c r="D70" s="914" t="s">
        <v>17</v>
      </c>
      <c r="E70" s="915" t="s">
        <v>32</v>
      </c>
      <c r="F70" s="916" t="s">
        <v>17</v>
      </c>
      <c r="G70" s="917" t="s">
        <v>20</v>
      </c>
      <c r="H70" s="918" t="s">
        <v>18</v>
      </c>
      <c r="I70" s="915" t="s">
        <v>32</v>
      </c>
      <c r="J70" s="913" t="s">
        <v>18</v>
      </c>
      <c r="K70" s="917" t="s">
        <v>20</v>
      </c>
    </row>
    <row r="71" spans="1:11" ht="13.2">
      <c r="A71" s="919" t="str">
        <f>IF(A$9="","",A$9)</f>
        <v/>
      </c>
      <c r="B71" s="878">
        <v>1</v>
      </c>
      <c r="C71" s="921">
        <f>C9</f>
        <v>360.53160000000003</v>
      </c>
      <c r="D71" s="922">
        <f>SUM('T1'!V$6:V$44)</f>
        <v>0</v>
      </c>
      <c r="E71" s="923">
        <f>SUM('T1'!W$6:W$44)</f>
        <v>0</v>
      </c>
      <c r="F71" s="923">
        <f t="shared" ref="F71:F81" si="21">E71^0.5*1.96</f>
        <v>0</v>
      </c>
      <c r="G71" s="924" t="e">
        <f t="shared" ref="G71:G81" si="22">F71/D71</f>
        <v>#DIV/0!</v>
      </c>
      <c r="H71" s="920">
        <f>D71/$C71</f>
        <v>0</v>
      </c>
      <c r="I71" s="923">
        <f t="shared" ref="I71:I80" si="23">E71/C45^2</f>
        <v>0</v>
      </c>
      <c r="J71" s="925">
        <f t="shared" ref="J71:J81" si="24">I71^0.5*1.96</f>
        <v>0</v>
      </c>
      <c r="K71" s="926" t="e">
        <f t="shared" ref="K71:K81" si="25">J71/H71</f>
        <v>#DIV/0!</v>
      </c>
    </row>
    <row r="72" spans="1:11" ht="13.2">
      <c r="A72" s="927" t="str">
        <f>IF(A$10="","",A$10)</f>
        <v/>
      </c>
      <c r="B72" s="845">
        <v>1.5</v>
      </c>
      <c r="C72" s="929">
        <f t="shared" ref="C72:C80" si="26">C10</f>
        <v>371.85</v>
      </c>
      <c r="D72" s="930">
        <f>SUM('T1.5'!V$6:V$44)</f>
        <v>0</v>
      </c>
      <c r="E72" s="931">
        <f>SUM('T1.5'!W$6:W$44)</f>
        <v>0</v>
      </c>
      <c r="F72" s="931">
        <f t="shared" si="21"/>
        <v>0</v>
      </c>
      <c r="G72" s="932" t="e">
        <f t="shared" si="22"/>
        <v>#DIV/0!</v>
      </c>
      <c r="H72" s="928">
        <f t="shared" ref="H72:H80" si="27">D72/$C72</f>
        <v>0</v>
      </c>
      <c r="I72" s="931">
        <f t="shared" si="23"/>
        <v>0</v>
      </c>
      <c r="J72" s="933">
        <f t="shared" si="24"/>
        <v>0</v>
      </c>
      <c r="K72" s="934" t="e">
        <f t="shared" si="25"/>
        <v>#DIV/0!</v>
      </c>
    </row>
    <row r="73" spans="1:11" ht="13.2">
      <c r="A73" s="927" t="str">
        <f>IF(A$11="","",A$11)</f>
        <v/>
      </c>
      <c r="B73" s="845">
        <v>2</v>
      </c>
      <c r="C73" s="929">
        <f t="shared" si="26"/>
        <v>303.74639999999999</v>
      </c>
      <c r="D73" s="930">
        <f>SUM('T2'!V$6:V$44)</f>
        <v>0</v>
      </c>
      <c r="E73" s="931">
        <f>SUM('T2'!W$6:W$44)</f>
        <v>0</v>
      </c>
      <c r="F73" s="931">
        <f t="shared" si="21"/>
        <v>0</v>
      </c>
      <c r="G73" s="932" t="e">
        <f t="shared" si="22"/>
        <v>#DIV/0!</v>
      </c>
      <c r="H73" s="928">
        <f t="shared" si="27"/>
        <v>0</v>
      </c>
      <c r="I73" s="931">
        <f t="shared" si="23"/>
        <v>0</v>
      </c>
      <c r="J73" s="933">
        <f t="shared" si="24"/>
        <v>0</v>
      </c>
      <c r="K73" s="934" t="e">
        <f t="shared" si="25"/>
        <v>#DIV/0!</v>
      </c>
    </row>
    <row r="74" spans="1:11" ht="13.2">
      <c r="A74" s="927" t="str">
        <f>IF(A$12="","",A$12)</f>
        <v/>
      </c>
      <c r="B74" s="845">
        <v>2.5</v>
      </c>
      <c r="C74" s="929">
        <f t="shared" si="26"/>
        <v>307.0958</v>
      </c>
      <c r="D74" s="930">
        <f>SUM('T2.5'!V$6:V$44)</f>
        <v>0</v>
      </c>
      <c r="E74" s="931">
        <f>SUM('T2.5'!W$6:W$44)</f>
        <v>0</v>
      </c>
      <c r="F74" s="931">
        <f t="shared" si="21"/>
        <v>0</v>
      </c>
      <c r="G74" s="932" t="e">
        <f t="shared" si="22"/>
        <v>#DIV/0!</v>
      </c>
      <c r="H74" s="928">
        <f t="shared" si="27"/>
        <v>0</v>
      </c>
      <c r="I74" s="931">
        <f t="shared" si="23"/>
        <v>0</v>
      </c>
      <c r="J74" s="933">
        <f t="shared" si="24"/>
        <v>0</v>
      </c>
      <c r="K74" s="934" t="e">
        <f t="shared" si="25"/>
        <v>#DIV/0!</v>
      </c>
    </row>
    <row r="75" spans="1:11" ht="13.8" thickBot="1">
      <c r="A75" s="935" t="str">
        <f>IF(A$13="","",A$13)</f>
        <v/>
      </c>
      <c r="B75" s="845">
        <v>3.1</v>
      </c>
      <c r="C75" s="937">
        <f t="shared" si="26"/>
        <v>317.83800000000002</v>
      </c>
      <c r="D75" s="930">
        <f>SUM('T3.1'!V$6:V$44)</f>
        <v>0</v>
      </c>
      <c r="E75" s="931">
        <f>SUM('T3.1'!W$6:W$44)</f>
        <v>0</v>
      </c>
      <c r="F75" s="931">
        <f t="shared" si="21"/>
        <v>0</v>
      </c>
      <c r="G75" s="932" t="e">
        <f t="shared" si="22"/>
        <v>#DIV/0!</v>
      </c>
      <c r="H75" s="936">
        <f t="shared" si="27"/>
        <v>0</v>
      </c>
      <c r="I75" s="931">
        <f t="shared" si="23"/>
        <v>0</v>
      </c>
      <c r="J75" s="933">
        <f t="shared" si="24"/>
        <v>0</v>
      </c>
      <c r="K75" s="934" t="e">
        <f t="shared" si="25"/>
        <v>#DIV/0!</v>
      </c>
    </row>
    <row r="76" spans="1:11" ht="13.2">
      <c r="A76" s="1009" t="str">
        <f>IF(A$14="","",A$14)</f>
        <v/>
      </c>
      <c r="B76" s="878">
        <v>3.7</v>
      </c>
      <c r="C76" s="921">
        <f t="shared" si="26"/>
        <v>350.12209999999999</v>
      </c>
      <c r="D76" s="922">
        <f>SUM('T3.7'!V$6:V$44)</f>
        <v>0</v>
      </c>
      <c r="E76" s="923">
        <f>SUM('T3.7'!W$6:W$44)</f>
        <v>0</v>
      </c>
      <c r="F76" s="923">
        <f t="shared" si="21"/>
        <v>0</v>
      </c>
      <c r="G76" s="924" t="e">
        <f t="shared" si="22"/>
        <v>#DIV/0!</v>
      </c>
      <c r="H76" s="920">
        <f t="shared" si="27"/>
        <v>0</v>
      </c>
      <c r="I76" s="923">
        <f t="shared" si="23"/>
        <v>0</v>
      </c>
      <c r="J76" s="925">
        <f t="shared" si="24"/>
        <v>0</v>
      </c>
      <c r="K76" s="926" t="e">
        <f t="shared" si="25"/>
        <v>#DIV/0!</v>
      </c>
    </row>
    <row r="77" spans="1:11" ht="13.2">
      <c r="A77" s="939"/>
      <c r="B77" s="845">
        <v>4.3</v>
      </c>
      <c r="C77" s="929">
        <f t="shared" si="26"/>
        <v>408.9434</v>
      </c>
      <c r="D77" s="930">
        <f>SUM('T4.3'!V$6:V$44)</f>
        <v>0</v>
      </c>
      <c r="E77" s="931">
        <f>SUM('T4.3'!W$6:W$44)</f>
        <v>0</v>
      </c>
      <c r="F77" s="931">
        <f t="shared" si="21"/>
        <v>0</v>
      </c>
      <c r="G77" s="934" t="e">
        <f t="shared" si="22"/>
        <v>#DIV/0!</v>
      </c>
      <c r="H77" s="928">
        <f t="shared" si="27"/>
        <v>0</v>
      </c>
      <c r="I77" s="931">
        <f t="shared" si="23"/>
        <v>0</v>
      </c>
      <c r="J77" s="933">
        <f t="shared" si="24"/>
        <v>0</v>
      </c>
      <c r="K77" s="934" t="e">
        <f t="shared" si="25"/>
        <v>#DIV/0!</v>
      </c>
    </row>
    <row r="78" spans="1:11" ht="13.2">
      <c r="A78" s="938" t="str">
        <f>IF(A$16="","",A$16)</f>
        <v/>
      </c>
      <c r="B78" s="845">
        <v>4.9000000000000004</v>
      </c>
      <c r="C78" s="929">
        <f t="shared" si="26"/>
        <v>477.59289999999999</v>
      </c>
      <c r="D78" s="930">
        <f>SUM('T4.9'!V$6:V$44)</f>
        <v>0</v>
      </c>
      <c r="E78" s="931">
        <f>SUM('T4.9'!W$6:W$44)</f>
        <v>0</v>
      </c>
      <c r="F78" s="931">
        <f t="shared" si="21"/>
        <v>0</v>
      </c>
      <c r="G78" s="934" t="e">
        <f t="shared" si="22"/>
        <v>#DIV/0!</v>
      </c>
      <c r="H78" s="928">
        <f t="shared" si="27"/>
        <v>0</v>
      </c>
      <c r="I78" s="931">
        <f t="shared" si="23"/>
        <v>0</v>
      </c>
      <c r="J78" s="933">
        <f t="shared" si="24"/>
        <v>0</v>
      </c>
      <c r="K78" s="934" t="e">
        <f t="shared" si="25"/>
        <v>#DIV/0!</v>
      </c>
    </row>
    <row r="79" spans="1:11" ht="13.2">
      <c r="A79" s="939"/>
      <c r="B79" s="845">
        <v>5.6</v>
      </c>
      <c r="C79" s="929">
        <f t="shared" si="26"/>
        <v>357.77050000000003</v>
      </c>
      <c r="D79" s="930">
        <f>SUM('T5.6'!V$6:V$44)</f>
        <v>0</v>
      </c>
      <c r="E79" s="931">
        <f>SUM('T5.6'!W$6:W$44)</f>
        <v>0</v>
      </c>
      <c r="F79" s="931">
        <f t="shared" si="21"/>
        <v>0</v>
      </c>
      <c r="G79" s="934" t="e">
        <f t="shared" si="22"/>
        <v>#DIV/0!</v>
      </c>
      <c r="H79" s="928">
        <f t="shared" si="27"/>
        <v>0</v>
      </c>
      <c r="I79" s="931">
        <f t="shared" si="23"/>
        <v>0</v>
      </c>
      <c r="J79" s="933">
        <f t="shared" si="24"/>
        <v>0</v>
      </c>
      <c r="K79" s="934" t="e">
        <f t="shared" si="25"/>
        <v>#DIV/0!</v>
      </c>
    </row>
    <row r="80" spans="1:11" ht="13.8" thickBot="1">
      <c r="A80" s="939" t="str">
        <f>IF(A$15="","",A$15)</f>
        <v/>
      </c>
      <c r="B80" s="835">
        <v>6.3</v>
      </c>
      <c r="C80" s="937">
        <f t="shared" si="26"/>
        <v>264.15530000000001</v>
      </c>
      <c r="D80" s="1010">
        <f>SUM('T6.3'!V$6:V$44)</f>
        <v>0</v>
      </c>
      <c r="E80" s="1011">
        <f>SUM('T6.3'!W$6:W$44)</f>
        <v>0</v>
      </c>
      <c r="F80" s="1011">
        <f t="shared" si="21"/>
        <v>0</v>
      </c>
      <c r="G80" s="1012" t="e">
        <f t="shared" si="22"/>
        <v>#DIV/0!</v>
      </c>
      <c r="H80" s="936">
        <f t="shared" si="27"/>
        <v>0</v>
      </c>
      <c r="I80" s="1011">
        <f t="shared" si="23"/>
        <v>0</v>
      </c>
      <c r="J80" s="1013">
        <f t="shared" si="24"/>
        <v>0</v>
      </c>
      <c r="K80" s="1012" t="e">
        <f t="shared" si="25"/>
        <v>#DIV/0!</v>
      </c>
    </row>
    <row r="81" spans="1:11" ht="13.8" thickBot="1">
      <c r="A81" s="940" t="str">
        <f>IF(A63="","",A63)</f>
        <v/>
      </c>
      <c r="B81" s="941" t="str">
        <f>IF(B63="","",B63)</f>
        <v/>
      </c>
      <c r="C81" s="942">
        <f>SUM(C71:C80)</f>
        <v>3519.6460000000002</v>
      </c>
      <c r="D81" s="943">
        <f>SUM(D71:D80)</f>
        <v>0</v>
      </c>
      <c r="E81" s="943">
        <f>SUM(E71:E80)</f>
        <v>0</v>
      </c>
      <c r="F81" s="943">
        <f t="shared" si="21"/>
        <v>0</v>
      </c>
      <c r="G81" s="944" t="e">
        <f t="shared" si="22"/>
        <v>#DIV/0!</v>
      </c>
      <c r="H81" s="945">
        <f>D81/$C81</f>
        <v>0</v>
      </c>
      <c r="I81" s="943">
        <f>E81/$C63^2</f>
        <v>0</v>
      </c>
      <c r="J81" s="945">
        <f t="shared" si="24"/>
        <v>0</v>
      </c>
      <c r="K81" s="944" t="e">
        <f t="shared" si="25"/>
        <v>#DIV/0!</v>
      </c>
    </row>
    <row r="82" spans="1:11">
      <c r="G82" s="1"/>
    </row>
    <row r="83" spans="1:11">
      <c r="G83" s="1"/>
    </row>
    <row r="84" spans="1:11" ht="13.2" thickBot="1">
      <c r="G84" s="1"/>
    </row>
    <row r="85" spans="1:11" ht="13.8" thickBot="1">
      <c r="A85" s="254" t="str">
        <f>IF(A$5="","",A$5)</f>
        <v>Survey Date:  Sept 27-28 2021</v>
      </c>
      <c r="B85" s="254" t="str">
        <f t="shared" ref="B85:C88" si="28">IF(B67="","",B67)</f>
        <v/>
      </c>
      <c r="C85" s="254" t="str">
        <f t="shared" si="28"/>
        <v/>
      </c>
      <c r="D85" s="255" t="s">
        <v>26</v>
      </c>
      <c r="E85" s="256"/>
      <c r="F85" s="257"/>
      <c r="G85" s="258"/>
      <c r="H85" s="258"/>
      <c r="I85" s="256"/>
      <c r="J85" s="258"/>
      <c r="K85" s="259"/>
    </row>
    <row r="86" spans="1:11" ht="13.8" thickBot="1">
      <c r="A86" s="254" t="str">
        <f>IF(A$6="","",A$6)</f>
        <v/>
      </c>
      <c r="B86" s="260" t="str">
        <f t="shared" si="28"/>
        <v/>
      </c>
      <c r="C86" s="384" t="str">
        <f t="shared" si="28"/>
        <v>Surface</v>
      </c>
      <c r="D86" s="261"/>
      <c r="E86" s="262" t="s">
        <v>28</v>
      </c>
      <c r="F86" s="263"/>
      <c r="G86" s="264"/>
      <c r="H86" s="254"/>
      <c r="I86" s="265" t="s">
        <v>29</v>
      </c>
      <c r="J86" s="266"/>
      <c r="K86" s="264"/>
    </row>
    <row r="87" spans="1:11" ht="13.2">
      <c r="A87" s="254" t="str">
        <f>IF(A$7="","",A$7)</f>
        <v/>
      </c>
      <c r="B87" s="260" t="str">
        <f t="shared" si="28"/>
        <v/>
      </c>
      <c r="C87" s="267" t="str">
        <f t="shared" si="28"/>
        <v>Area</v>
      </c>
      <c r="D87" s="268"/>
      <c r="E87" s="269"/>
      <c r="F87" s="270" t="s">
        <v>14</v>
      </c>
      <c r="G87" s="271" t="s">
        <v>14</v>
      </c>
      <c r="H87" s="272" t="s">
        <v>13</v>
      </c>
      <c r="I87" s="269"/>
      <c r="J87" s="273" t="s">
        <v>14</v>
      </c>
      <c r="K87" s="271" t="s">
        <v>14</v>
      </c>
    </row>
    <row r="88" spans="1:11" ht="13.8" thickBot="1">
      <c r="A88" s="267" t="str">
        <f>IF(A$8="","",A$8)</f>
        <v>Sect</v>
      </c>
      <c r="B88" s="468" t="str">
        <f t="shared" si="28"/>
        <v>Trans</v>
      </c>
      <c r="C88" s="468" t="str">
        <f t="shared" si="28"/>
        <v>(ha)</v>
      </c>
      <c r="D88" s="469" t="s">
        <v>17</v>
      </c>
      <c r="E88" s="470" t="s">
        <v>32</v>
      </c>
      <c r="F88" s="471" t="s">
        <v>17</v>
      </c>
      <c r="G88" s="472" t="s">
        <v>20</v>
      </c>
      <c r="H88" s="473" t="s">
        <v>18</v>
      </c>
      <c r="I88" s="470" t="s">
        <v>32</v>
      </c>
      <c r="J88" s="468" t="s">
        <v>18</v>
      </c>
      <c r="K88" s="472" t="s">
        <v>20</v>
      </c>
    </row>
    <row r="89" spans="1:11" ht="13.8" thickBot="1">
      <c r="A89" s="532">
        <f>A9</f>
        <v>0</v>
      </c>
      <c r="B89" s="878">
        <v>1</v>
      </c>
      <c r="C89" s="837">
        <v>360.53160000000003</v>
      </c>
      <c r="D89" s="534">
        <f>SUM('T1'!R$6:R$46)</f>
        <v>51666.132536882906</v>
      </c>
      <c r="E89" s="535">
        <f>SUM('T1'!S$6:S$44)</f>
        <v>66257163278.294556</v>
      </c>
      <c r="F89" s="535">
        <f t="shared" ref="F89:F100" si="29">E89^0.5*1.96</f>
        <v>504513.14992762712</v>
      </c>
      <c r="G89" s="536">
        <f t="shared" ref="G89:G100" si="30">F89/D89</f>
        <v>9.7648715929621837</v>
      </c>
      <c r="H89" s="533">
        <f>D89/$C89</f>
        <v>143.30542048708878</v>
      </c>
      <c r="I89" s="535">
        <f t="shared" ref="I89:I98" si="31">E89/C71^2</f>
        <v>509737.00900985557</v>
      </c>
      <c r="J89" s="537">
        <f t="shared" ref="J89:J100" si="32">I89^0.5*1.96</f>
        <v>1399.3590296318744</v>
      </c>
      <c r="K89" s="538">
        <f t="shared" ref="K89:K100" si="33">J89/H89</f>
        <v>9.7648715929621854</v>
      </c>
    </row>
    <row r="90" spans="1:11" ht="13.8" thickBot="1">
      <c r="A90" s="539" t="str">
        <f>IF(A$10="","",A$10)</f>
        <v/>
      </c>
      <c r="B90" s="845">
        <v>1.5</v>
      </c>
      <c r="C90" s="836">
        <v>371.85</v>
      </c>
      <c r="D90" s="764">
        <f>SUM('T1.5'!R$6:R$46)</f>
        <v>33643.618561506759</v>
      </c>
      <c r="E90" s="540">
        <f>SUM('T1.5'!S$6:S$44)</f>
        <v>1081329389.1826012</v>
      </c>
      <c r="F90" s="540">
        <f t="shared" si="29"/>
        <v>64451.803554934595</v>
      </c>
      <c r="G90" s="541">
        <f t="shared" si="30"/>
        <v>1.9157215041272917</v>
      </c>
      <c r="H90" s="533">
        <f t="shared" ref="H90:H98" si="34">D90/$C90</f>
        <v>90.476317228739433</v>
      </c>
      <c r="I90" s="540">
        <f t="shared" si="31"/>
        <v>7820.2823790304328</v>
      </c>
      <c r="J90" s="542">
        <f t="shared" si="32"/>
        <v>173.32742652933871</v>
      </c>
      <c r="K90" s="543">
        <f t="shared" si="33"/>
        <v>1.9157215041272917</v>
      </c>
    </row>
    <row r="91" spans="1:11" ht="13.8" thickBot="1">
      <c r="A91" s="539" t="str">
        <f>IF(A$11="","",A$11)</f>
        <v/>
      </c>
      <c r="B91" s="845">
        <v>2</v>
      </c>
      <c r="C91" s="836">
        <v>303.74639999999999</v>
      </c>
      <c r="D91" s="764">
        <f>SUM('T2'!R$6:R$46)</f>
        <v>41375.01240258199</v>
      </c>
      <c r="E91" s="540">
        <f>SUM('T2'!S$6:S$44)</f>
        <v>2853263005.5130773</v>
      </c>
      <c r="F91" s="540">
        <f t="shared" si="29"/>
        <v>104695.24899430267</v>
      </c>
      <c r="G91" s="541">
        <f t="shared" si="30"/>
        <v>2.5303980087210611</v>
      </c>
      <c r="H91" s="533">
        <f t="shared" si="34"/>
        <v>136.21564700876124</v>
      </c>
      <c r="I91" s="540">
        <f t="shared" si="31"/>
        <v>30925.699154167749</v>
      </c>
      <c r="J91" s="542">
        <f t="shared" si="32"/>
        <v>344.67980194762038</v>
      </c>
      <c r="K91" s="543">
        <f t="shared" si="33"/>
        <v>2.5303980087210611</v>
      </c>
    </row>
    <row r="92" spans="1:11" ht="13.8" thickBot="1">
      <c r="A92" s="539" t="str">
        <f>IF(A$12="","",A$12)</f>
        <v/>
      </c>
      <c r="B92" s="845">
        <v>2.5</v>
      </c>
      <c r="C92" s="836">
        <v>307.0958</v>
      </c>
      <c r="D92" s="764">
        <f>SUM('T2.5'!R$6:R$46)</f>
        <v>22215.746342126862</v>
      </c>
      <c r="E92" s="540">
        <f>SUM('T2.5'!S$6:S$44)</f>
        <v>1555753855.4986799</v>
      </c>
      <c r="F92" s="540">
        <f t="shared" si="29"/>
        <v>77308.369606943132</v>
      </c>
      <c r="G92" s="541">
        <f t="shared" si="30"/>
        <v>3.4798907232905454</v>
      </c>
      <c r="H92" s="533">
        <f t="shared" si="34"/>
        <v>72.341420306389281</v>
      </c>
      <c r="I92" s="540">
        <f t="shared" si="31"/>
        <v>16496.550172651863</v>
      </c>
      <c r="J92" s="542">
        <f t="shared" si="32"/>
        <v>251.7402374338663</v>
      </c>
      <c r="K92" s="543">
        <f t="shared" si="33"/>
        <v>3.4798907232905449</v>
      </c>
    </row>
    <row r="93" spans="1:11" ht="13.8" thickBot="1">
      <c r="A93" s="544" t="str">
        <f>IF(A$13="","",A$13)</f>
        <v/>
      </c>
      <c r="B93" s="845">
        <v>3.1</v>
      </c>
      <c r="C93" s="836">
        <v>317.83800000000002</v>
      </c>
      <c r="D93" s="764">
        <f>SUM('T3.1'!R$6:R$46)</f>
        <v>47710.494248187126</v>
      </c>
      <c r="E93" s="540">
        <f>SUM('T3.1'!S$6:S$44)</f>
        <v>1584317900.0456192</v>
      </c>
      <c r="F93" s="540">
        <f t="shared" si="29"/>
        <v>78014.84246484928</v>
      </c>
      <c r="G93" s="541">
        <f t="shared" si="30"/>
        <v>1.635171542324017</v>
      </c>
      <c r="H93" s="533">
        <f t="shared" si="34"/>
        <v>150.10947164337531</v>
      </c>
      <c r="I93" s="540">
        <f t="shared" si="31"/>
        <v>15683.055902409289</v>
      </c>
      <c r="J93" s="542">
        <f t="shared" si="32"/>
        <v>245.45473626454128</v>
      </c>
      <c r="K93" s="543">
        <f t="shared" si="33"/>
        <v>1.6351715423240167</v>
      </c>
    </row>
    <row r="94" spans="1:11" ht="13.8" thickBot="1">
      <c r="A94" s="539" t="str">
        <f>IF(A$14="","",A$14)</f>
        <v/>
      </c>
      <c r="B94" s="835">
        <v>3.7</v>
      </c>
      <c r="C94" s="836">
        <v>350.12209999999999</v>
      </c>
      <c r="D94" s="764">
        <f>SUM('T3.7'!R$6:R$46)</f>
        <v>50027.96627612166</v>
      </c>
      <c r="E94" s="540">
        <f>SUM('T3.7'!S$6:S$44)</f>
        <v>1451266964.7244515</v>
      </c>
      <c r="F94" s="540">
        <f t="shared" si="29"/>
        <v>74667.175999132669</v>
      </c>
      <c r="G94" s="541">
        <f t="shared" si="30"/>
        <v>1.4925087217621176</v>
      </c>
      <c r="H94" s="533">
        <f t="shared" si="34"/>
        <v>142.88719928311198</v>
      </c>
      <c r="I94" s="540">
        <f t="shared" si="31"/>
        <v>11838.815711409623</v>
      </c>
      <c r="J94" s="542">
        <f t="shared" si="32"/>
        <v>213.2603911582064</v>
      </c>
      <c r="K94" s="543">
        <f t="shared" si="33"/>
        <v>1.4925087217621174</v>
      </c>
    </row>
    <row r="95" spans="1:11" ht="13.8" thickBot="1">
      <c r="A95" s="545" t="str">
        <f>IF(A$15="","",A$15)</f>
        <v/>
      </c>
      <c r="B95" s="878">
        <v>4.3</v>
      </c>
      <c r="C95" s="836">
        <v>408.9434</v>
      </c>
      <c r="D95" s="764">
        <f>SUM('T4.3'!R$6:R$46)</f>
        <v>155481.43403012503</v>
      </c>
      <c r="E95" s="535">
        <f>SUM('T4.3'!S$6:S$44)</f>
        <v>8071881386.7931986</v>
      </c>
      <c r="F95" s="535">
        <f t="shared" si="29"/>
        <v>176093.55336157183</v>
      </c>
      <c r="G95" s="538">
        <f t="shared" si="30"/>
        <v>1.1325696502609639</v>
      </c>
      <c r="H95" s="533">
        <f t="shared" si="34"/>
        <v>380.20282031724935</v>
      </c>
      <c r="I95" s="535">
        <f t="shared" si="31"/>
        <v>48266.784191603292</v>
      </c>
      <c r="J95" s="537">
        <f t="shared" si="32"/>
        <v>430.6061752349392</v>
      </c>
      <c r="K95" s="538">
        <f t="shared" si="33"/>
        <v>1.1325696502609639</v>
      </c>
    </row>
    <row r="96" spans="1:11" ht="13.8" thickBot="1">
      <c r="A96" s="546" t="str">
        <f>IF(A$16="","",A$16)</f>
        <v/>
      </c>
      <c r="B96" s="845">
        <v>4.9000000000000004</v>
      </c>
      <c r="C96" s="836">
        <v>477.59289999999999</v>
      </c>
      <c r="D96" s="764">
        <f>SUM('T4.9'!R$6:R$46)</f>
        <v>138009.50173670021</v>
      </c>
      <c r="E96" s="540">
        <f>SUM('T4.9'!S$6:S$44)</f>
        <v>5480678644.1582022</v>
      </c>
      <c r="F96" s="540">
        <f t="shared" si="29"/>
        <v>145101.94719368222</v>
      </c>
      <c r="G96" s="543">
        <f t="shared" si="30"/>
        <v>1.051390993864417</v>
      </c>
      <c r="H96" s="533">
        <f t="shared" si="34"/>
        <v>288.96891418758577</v>
      </c>
      <c r="I96" s="540">
        <f t="shared" si="31"/>
        <v>24028.05484399882</v>
      </c>
      <c r="J96" s="542">
        <f t="shared" si="32"/>
        <v>303.81931388360721</v>
      </c>
      <c r="K96" s="543">
        <f t="shared" si="33"/>
        <v>1.051390993864417</v>
      </c>
    </row>
    <row r="97" spans="1:11" ht="13.8" thickBot="1">
      <c r="A97" s="545"/>
      <c r="B97" s="845">
        <v>5.6</v>
      </c>
      <c r="C97" s="836">
        <v>357.77050000000003</v>
      </c>
      <c r="D97" s="764">
        <f>SUM('T5.6'!R$6:R$46)</f>
        <v>252788.02351039342</v>
      </c>
      <c r="E97" s="540">
        <f>SUM('T5.6'!S$6:S$44)</f>
        <v>39207034837.50322</v>
      </c>
      <c r="F97" s="540">
        <f t="shared" si="29"/>
        <v>388095.02062220837</v>
      </c>
      <c r="G97" s="543">
        <f t="shared" si="30"/>
        <v>1.5352587327233553</v>
      </c>
      <c r="H97" s="533">
        <f t="shared" si="34"/>
        <v>706.56474893931556</v>
      </c>
      <c r="I97" s="540">
        <f t="shared" si="31"/>
        <v>306305.60417746101</v>
      </c>
      <c r="J97" s="542">
        <f t="shared" si="32"/>
        <v>1084.7597010435695</v>
      </c>
      <c r="K97" s="543">
        <f t="shared" si="33"/>
        <v>1.5352587327233556</v>
      </c>
    </row>
    <row r="98" spans="1:11" ht="13.8" thickBot="1">
      <c r="A98" s="547"/>
      <c r="B98" s="845">
        <v>6.3</v>
      </c>
      <c r="C98" s="836">
        <v>264.15530000000001</v>
      </c>
      <c r="D98" s="764">
        <f>SUM('T6.3'!R$6:R$46)</f>
        <v>68831.995922470349</v>
      </c>
      <c r="E98" s="540">
        <f>SUM('T6.3'!S$6:S$44)</f>
        <v>1389941329.4965231</v>
      </c>
      <c r="F98" s="540">
        <f t="shared" si="29"/>
        <v>73072.557170211614</v>
      </c>
      <c r="G98" s="543">
        <f t="shared" si="30"/>
        <v>1.0616074136876354</v>
      </c>
      <c r="H98" s="533">
        <f t="shared" si="34"/>
        <v>260.5739726686171</v>
      </c>
      <c r="I98" s="540">
        <f t="shared" si="31"/>
        <v>19919.47148023835</v>
      </c>
      <c r="J98" s="542">
        <f t="shared" si="32"/>
        <v>276.62726119904312</v>
      </c>
      <c r="K98" s="543">
        <f t="shared" si="33"/>
        <v>1.061607413687635</v>
      </c>
    </row>
    <row r="99" spans="1:11" ht="13.2">
      <c r="A99" s="467"/>
      <c r="B99" s="378"/>
      <c r="C99" s="422"/>
      <c r="D99" s="114"/>
      <c r="E99" s="114"/>
      <c r="F99" s="114"/>
      <c r="G99" s="425"/>
      <c r="H99" s="378"/>
      <c r="I99" s="114"/>
      <c r="J99" s="114"/>
      <c r="K99" s="425"/>
    </row>
    <row r="100" spans="1:11" ht="13.8" thickBot="1">
      <c r="A100" s="254" t="str">
        <f>IF(A81="","",A81)</f>
        <v/>
      </c>
      <c r="B100" s="477" t="str">
        <f>IF(B81="","",B81)</f>
        <v/>
      </c>
      <c r="C100" s="478">
        <f>SUM(C89:C98)</f>
        <v>3519.6460000000002</v>
      </c>
      <c r="D100" s="479">
        <f>SUM(D89:D98)</f>
        <v>861749.92556709633</v>
      </c>
      <c r="E100" s="475">
        <f>SUM(E89:E98)</f>
        <v>128932630591.21013</v>
      </c>
      <c r="F100" s="475">
        <f t="shared" si="29"/>
        <v>703780.92733406241</v>
      </c>
      <c r="G100" s="476">
        <f t="shared" si="30"/>
        <v>0.8166881208268415</v>
      </c>
      <c r="H100" s="480">
        <f>D100/$C100</f>
        <v>244.83994287127067</v>
      </c>
      <c r="I100" s="475">
        <f>E100/$C81^2</f>
        <v>10407.942241111186</v>
      </c>
      <c r="J100" s="474">
        <f t="shared" si="32"/>
        <v>199.95787284688925</v>
      </c>
      <c r="K100" s="476">
        <f t="shared" si="33"/>
        <v>0.81668812082684139</v>
      </c>
    </row>
    <row r="101" spans="1:11">
      <c r="G101" s="1"/>
    </row>
    <row r="102" spans="1:11">
      <c r="G102" s="1"/>
    </row>
    <row r="103" spans="1:11">
      <c r="G103" s="1"/>
    </row>
    <row r="104" spans="1:11">
      <c r="G104" s="1"/>
    </row>
    <row r="105" spans="1:11">
      <c r="G105" s="1"/>
    </row>
    <row r="106" spans="1:11">
      <c r="G106" s="1"/>
    </row>
    <row r="107" spans="1:11">
      <c r="G107" s="1"/>
    </row>
    <row r="108" spans="1:11">
      <c r="G108" s="1"/>
    </row>
    <row r="109" spans="1:11">
      <c r="G109" s="1"/>
    </row>
    <row r="110" spans="1:11">
      <c r="G110" s="1"/>
    </row>
    <row r="111" spans="1:11">
      <c r="G111" s="1"/>
    </row>
    <row r="112" spans="1:11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4:15">
      <c r="D145" s="2"/>
      <c r="G145" s="1"/>
      <c r="K145" s="2"/>
      <c r="L145" s="2"/>
      <c r="M145" s="2"/>
      <c r="N145" s="2"/>
      <c r="O145" s="2"/>
    </row>
    <row r="146" spans="4:15">
      <c r="G146" s="1"/>
    </row>
    <row r="147" spans="4:15">
      <c r="G147" s="1"/>
    </row>
    <row r="148" spans="4:15">
      <c r="G148" s="1"/>
    </row>
    <row r="149" spans="4:15">
      <c r="G149" s="1"/>
    </row>
    <row r="150" spans="4:15">
      <c r="G150" s="1"/>
    </row>
    <row r="151" spans="4:15">
      <c r="G151" s="1"/>
    </row>
    <row r="152" spans="4:15">
      <c r="G152" s="1"/>
    </row>
    <row r="153" spans="4:15">
      <c r="G153" s="1"/>
    </row>
    <row r="154" spans="4:15">
      <c r="G154" s="1"/>
    </row>
    <row r="155" spans="4:15">
      <c r="G155" s="1"/>
    </row>
    <row r="156" spans="4:15">
      <c r="G156" s="1"/>
    </row>
    <row r="157" spans="4:15">
      <c r="G157" s="1"/>
    </row>
    <row r="158" spans="4:15">
      <c r="G158" s="1"/>
    </row>
    <row r="159" spans="4:15">
      <c r="G159" s="1"/>
    </row>
    <row r="160" spans="4:15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4:15">
      <c r="G193" s="1"/>
    </row>
    <row r="194" spans="4:15">
      <c r="G194" s="1"/>
    </row>
    <row r="195" spans="4:15">
      <c r="D195" s="2"/>
      <c r="G195" s="1"/>
      <c r="K195" s="2"/>
      <c r="L195" s="2"/>
      <c r="M195" s="2"/>
      <c r="N195" s="2"/>
      <c r="O195" s="2"/>
    </row>
    <row r="196" spans="4:15">
      <c r="G196" s="1"/>
    </row>
    <row r="197" spans="4:15">
      <c r="G197" s="1"/>
    </row>
    <row r="198" spans="4:15">
      <c r="G198" s="1"/>
    </row>
    <row r="199" spans="4:15">
      <c r="G199" s="1"/>
    </row>
    <row r="200" spans="4:15">
      <c r="G200" s="1"/>
    </row>
    <row r="201" spans="4:15">
      <c r="G201" s="1"/>
    </row>
    <row r="202" spans="4:15">
      <c r="G202" s="1"/>
    </row>
    <row r="203" spans="4:15">
      <c r="G203" s="1"/>
    </row>
    <row r="204" spans="4:15">
      <c r="G204" s="1"/>
    </row>
    <row r="205" spans="4:15">
      <c r="G205" s="1"/>
    </row>
    <row r="206" spans="4:15">
      <c r="G206" s="1"/>
    </row>
    <row r="207" spans="4:15">
      <c r="G207" s="1"/>
    </row>
    <row r="208" spans="4:15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4:15">
      <c r="G241" s="1"/>
    </row>
    <row r="242" spans="4:15">
      <c r="G242" s="1"/>
    </row>
    <row r="243" spans="4:15">
      <c r="G243" s="1"/>
    </row>
    <row r="244" spans="4:15">
      <c r="G244" s="1"/>
    </row>
    <row r="245" spans="4:15">
      <c r="D245" s="2"/>
      <c r="G245" s="1"/>
      <c r="K245" s="2"/>
      <c r="L245" s="2"/>
      <c r="M245" s="2"/>
      <c r="N245" s="2"/>
      <c r="O245" s="2"/>
    </row>
    <row r="246" spans="4:15">
      <c r="G246" s="1"/>
    </row>
    <row r="247" spans="4:15">
      <c r="G247" s="1"/>
    </row>
    <row r="248" spans="4:15">
      <c r="G248" s="1"/>
    </row>
    <row r="249" spans="4:15">
      <c r="G249" s="1"/>
    </row>
    <row r="250" spans="4:15">
      <c r="G250" s="1"/>
    </row>
    <row r="251" spans="4:15">
      <c r="G251" s="1"/>
    </row>
    <row r="252" spans="4:15">
      <c r="G252" s="1"/>
    </row>
    <row r="253" spans="4:15">
      <c r="G253" s="1"/>
    </row>
    <row r="254" spans="4:15">
      <c r="G254" s="1"/>
    </row>
    <row r="255" spans="4:15">
      <c r="G255" s="1"/>
    </row>
    <row r="256" spans="4:15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4:15">
      <c r="G289" s="1"/>
    </row>
    <row r="290" spans="4:15">
      <c r="G290" s="1"/>
    </row>
    <row r="291" spans="4:15">
      <c r="G291" s="1"/>
    </row>
    <row r="292" spans="4:15">
      <c r="G292" s="1"/>
    </row>
    <row r="293" spans="4:15">
      <c r="G293" s="1"/>
    </row>
    <row r="294" spans="4:15">
      <c r="G294" s="1"/>
    </row>
    <row r="295" spans="4:15">
      <c r="D295" s="2"/>
      <c r="G295" s="1"/>
      <c r="K295" s="2"/>
      <c r="L295" s="2"/>
      <c r="M295" s="2"/>
      <c r="N295" s="2"/>
      <c r="O295" s="2"/>
    </row>
    <row r="296" spans="4:15">
      <c r="G296" s="1"/>
    </row>
    <row r="297" spans="4:15">
      <c r="G297" s="1"/>
    </row>
    <row r="298" spans="4:15">
      <c r="G298" s="1"/>
    </row>
    <row r="299" spans="4:15">
      <c r="G299" s="1"/>
    </row>
    <row r="300" spans="4:15">
      <c r="G300" s="1"/>
    </row>
    <row r="301" spans="4:15">
      <c r="G301" s="1"/>
    </row>
    <row r="302" spans="4:15">
      <c r="G302" s="1"/>
    </row>
    <row r="303" spans="4:15">
      <c r="G303" s="1"/>
    </row>
    <row r="304" spans="4:15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4:15">
      <c r="G337" s="1"/>
    </row>
    <row r="338" spans="4:15">
      <c r="G338" s="1"/>
    </row>
    <row r="339" spans="4:15">
      <c r="G339" s="1"/>
    </row>
    <row r="340" spans="4:15">
      <c r="G340" s="1"/>
    </row>
    <row r="341" spans="4:15">
      <c r="G341" s="1"/>
    </row>
    <row r="342" spans="4:15">
      <c r="G342" s="1"/>
    </row>
    <row r="343" spans="4:15">
      <c r="G343" s="1"/>
    </row>
    <row r="344" spans="4:15">
      <c r="G344" s="1"/>
    </row>
    <row r="345" spans="4:15">
      <c r="D345" s="2"/>
      <c r="G345" s="1"/>
      <c r="K345" s="2"/>
      <c r="L345" s="2"/>
      <c r="M345" s="2"/>
      <c r="N345" s="2"/>
      <c r="O345" s="2"/>
    </row>
    <row r="346" spans="4:15">
      <c r="G346" s="1"/>
    </row>
    <row r="347" spans="4:15">
      <c r="G347" s="1"/>
    </row>
    <row r="348" spans="4:15">
      <c r="G348" s="1"/>
    </row>
    <row r="349" spans="4:15">
      <c r="G349" s="1"/>
    </row>
    <row r="350" spans="4:15">
      <c r="G350" s="1"/>
    </row>
    <row r="351" spans="4:15">
      <c r="G351" s="1"/>
    </row>
    <row r="352" spans="4:15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  <row r="364" spans="7:7">
      <c r="G364" s="1"/>
    </row>
    <row r="365" spans="7:7">
      <c r="G365" s="1"/>
    </row>
    <row r="366" spans="7:7">
      <c r="G366" s="1"/>
    </row>
    <row r="367" spans="7:7">
      <c r="G367" s="1"/>
    </row>
    <row r="368" spans="7:7">
      <c r="G368" s="1"/>
    </row>
    <row r="369" spans="7:7">
      <c r="G369" s="1"/>
    </row>
    <row r="370" spans="7:7">
      <c r="G370" s="1"/>
    </row>
    <row r="371" spans="7:7">
      <c r="G371" s="1"/>
    </row>
    <row r="372" spans="7:7">
      <c r="G372" s="1"/>
    </row>
    <row r="373" spans="7:7">
      <c r="G373" s="1"/>
    </row>
    <row r="374" spans="7:7">
      <c r="G374" s="1"/>
    </row>
    <row r="375" spans="7:7">
      <c r="G375" s="1"/>
    </row>
    <row r="376" spans="7:7">
      <c r="G376" s="1"/>
    </row>
    <row r="377" spans="7:7">
      <c r="G377" s="1"/>
    </row>
    <row r="378" spans="7:7">
      <c r="G378" s="1"/>
    </row>
    <row r="379" spans="7:7">
      <c r="G379" s="1"/>
    </row>
    <row r="380" spans="7:7">
      <c r="G380" s="1"/>
    </row>
    <row r="381" spans="7:7">
      <c r="G381" s="1"/>
    </row>
    <row r="382" spans="7:7">
      <c r="G382" s="1"/>
    </row>
    <row r="383" spans="7:7">
      <c r="G383" s="1"/>
    </row>
    <row r="384" spans="7:7">
      <c r="G384" s="1"/>
    </row>
    <row r="385" spans="7:7">
      <c r="G385" s="1"/>
    </row>
    <row r="386" spans="7:7">
      <c r="G386" s="1"/>
    </row>
    <row r="387" spans="7:7">
      <c r="G387" s="1"/>
    </row>
    <row r="388" spans="7:7">
      <c r="G388" s="1"/>
    </row>
    <row r="389" spans="7:7">
      <c r="G389" s="1"/>
    </row>
    <row r="390" spans="7:7">
      <c r="G390" s="1"/>
    </row>
    <row r="391" spans="7:7">
      <c r="G391" s="1"/>
    </row>
    <row r="392" spans="7:7">
      <c r="G392" s="1"/>
    </row>
    <row r="393" spans="7:7">
      <c r="G393" s="1"/>
    </row>
    <row r="394" spans="7:7">
      <c r="G394" s="1"/>
    </row>
    <row r="395" spans="7:7">
      <c r="G395" s="1"/>
    </row>
    <row r="396" spans="7:7">
      <c r="G396" s="1"/>
    </row>
    <row r="397" spans="7:7">
      <c r="G397" s="1"/>
    </row>
    <row r="398" spans="7:7">
      <c r="G398" s="1"/>
    </row>
    <row r="399" spans="7:7">
      <c r="G399" s="1"/>
    </row>
    <row r="400" spans="7:7">
      <c r="G400" s="1"/>
    </row>
    <row r="401" spans="7:7">
      <c r="G401" s="1"/>
    </row>
    <row r="402" spans="7:7">
      <c r="G402" s="1"/>
    </row>
    <row r="403" spans="7:7">
      <c r="G403" s="1"/>
    </row>
    <row r="404" spans="7:7">
      <c r="G404" s="1"/>
    </row>
    <row r="405" spans="7:7">
      <c r="G405" s="1"/>
    </row>
    <row r="406" spans="7:7">
      <c r="G406" s="1"/>
    </row>
    <row r="407" spans="7:7">
      <c r="G407" s="1"/>
    </row>
    <row r="408" spans="7:7">
      <c r="G408" s="1"/>
    </row>
    <row r="409" spans="7:7">
      <c r="G409" s="1"/>
    </row>
    <row r="410" spans="7:7">
      <c r="G410" s="1"/>
    </row>
    <row r="411" spans="7:7">
      <c r="G411" s="1"/>
    </row>
    <row r="412" spans="7:7">
      <c r="G412" s="1"/>
    </row>
    <row r="413" spans="7:7">
      <c r="G413" s="1"/>
    </row>
    <row r="414" spans="7:7">
      <c r="G414" s="1"/>
    </row>
    <row r="415" spans="7:7">
      <c r="G415" s="1"/>
    </row>
    <row r="416" spans="7:7">
      <c r="G416" s="1"/>
    </row>
    <row r="417" spans="7:7">
      <c r="G417" s="1"/>
    </row>
    <row r="418" spans="7:7">
      <c r="G418" s="1"/>
    </row>
    <row r="419" spans="7:7">
      <c r="G419" s="1"/>
    </row>
    <row r="420" spans="7:7">
      <c r="G420" s="1"/>
    </row>
    <row r="421" spans="7:7">
      <c r="G421" s="1"/>
    </row>
    <row r="422" spans="7:7">
      <c r="G422" s="1"/>
    </row>
    <row r="423" spans="7:7">
      <c r="G423" s="1"/>
    </row>
    <row r="424" spans="7:7">
      <c r="G424" s="1"/>
    </row>
    <row r="425" spans="7:7">
      <c r="G425" s="1"/>
    </row>
    <row r="426" spans="7:7">
      <c r="G426" s="1"/>
    </row>
    <row r="427" spans="7:7">
      <c r="G427" s="1"/>
    </row>
    <row r="428" spans="7:7">
      <c r="G428" s="1"/>
    </row>
    <row r="429" spans="7:7">
      <c r="G429" s="1"/>
    </row>
    <row r="430" spans="7:7">
      <c r="G430" s="1"/>
    </row>
    <row r="431" spans="7:7">
      <c r="G431" s="1"/>
    </row>
    <row r="432" spans="7:7">
      <c r="G432" s="1"/>
    </row>
    <row r="433" spans="4:15">
      <c r="G433" s="1"/>
    </row>
    <row r="434" spans="4:15">
      <c r="G434" s="1"/>
    </row>
    <row r="435" spans="4:15">
      <c r="G435" s="1"/>
    </row>
    <row r="436" spans="4:15">
      <c r="G436" s="1"/>
    </row>
    <row r="437" spans="4:15">
      <c r="G437" s="1"/>
    </row>
    <row r="438" spans="4:15">
      <c r="G438" s="1"/>
    </row>
    <row r="439" spans="4:15">
      <c r="G439" s="1"/>
    </row>
    <row r="440" spans="4:15">
      <c r="G440" s="1"/>
    </row>
    <row r="441" spans="4:15">
      <c r="G441" s="1"/>
    </row>
    <row r="442" spans="4:15">
      <c r="G442" s="1"/>
    </row>
    <row r="443" spans="4:15">
      <c r="G443" s="1"/>
    </row>
    <row r="444" spans="4:15">
      <c r="G444" s="1"/>
    </row>
    <row r="445" spans="4:15">
      <c r="D445" s="2"/>
      <c r="G445" s="1"/>
      <c r="K445" s="2"/>
      <c r="L445" s="2"/>
      <c r="M445" s="2"/>
      <c r="N445" s="2"/>
      <c r="O445" s="2"/>
    </row>
    <row r="446" spans="4:15">
      <c r="G446" s="1"/>
    </row>
    <row r="447" spans="4:15">
      <c r="G447" s="1"/>
    </row>
    <row r="448" spans="4:15" ht="12" customHeight="1">
      <c r="G448" s="1"/>
    </row>
    <row r="449" spans="7:7">
      <c r="G449" s="1"/>
    </row>
    <row r="450" spans="7:7">
      <c r="G450" s="1"/>
    </row>
    <row r="451" spans="7:7">
      <c r="G451" s="1"/>
    </row>
    <row r="452" spans="7:7">
      <c r="G452" s="1"/>
    </row>
    <row r="453" spans="7:7">
      <c r="G453" s="1"/>
    </row>
    <row r="454" spans="7:7">
      <c r="G454" s="1"/>
    </row>
    <row r="455" spans="7:7">
      <c r="G455" s="1"/>
    </row>
    <row r="456" spans="7:7">
      <c r="G456" s="1"/>
    </row>
    <row r="457" spans="7:7">
      <c r="G457" s="1"/>
    </row>
    <row r="458" spans="7:7">
      <c r="G458" s="1"/>
    </row>
    <row r="459" spans="7:7">
      <c r="G459" s="1"/>
    </row>
    <row r="460" spans="7:7">
      <c r="G460" s="1"/>
    </row>
    <row r="461" spans="7:7">
      <c r="G461" s="1"/>
    </row>
    <row r="462" spans="7:7">
      <c r="G462" s="1"/>
    </row>
    <row r="463" spans="7:7">
      <c r="G463" s="1"/>
    </row>
    <row r="464" spans="7:7">
      <c r="G464" s="1"/>
    </row>
    <row r="465" spans="7:7">
      <c r="G465" s="1"/>
    </row>
    <row r="466" spans="7:7">
      <c r="G466" s="1"/>
    </row>
    <row r="467" spans="7:7">
      <c r="G467" s="1"/>
    </row>
    <row r="468" spans="7:7">
      <c r="G468" s="1"/>
    </row>
    <row r="469" spans="7:7">
      <c r="G469" s="1"/>
    </row>
    <row r="470" spans="7:7">
      <c r="G470" s="1"/>
    </row>
    <row r="471" spans="7:7">
      <c r="G471" s="1"/>
    </row>
    <row r="472" spans="7:7">
      <c r="G472" s="1"/>
    </row>
    <row r="473" spans="7:7">
      <c r="G473" s="1"/>
    </row>
    <row r="474" spans="7:7">
      <c r="G474" s="1"/>
    </row>
    <row r="475" spans="7:7">
      <c r="G475" s="1"/>
    </row>
    <row r="476" spans="7:7">
      <c r="G476" s="1"/>
    </row>
    <row r="477" spans="7:7">
      <c r="G477" s="1"/>
    </row>
    <row r="478" spans="7:7">
      <c r="G478" s="1"/>
    </row>
    <row r="479" spans="7:7">
      <c r="G479" s="1"/>
    </row>
    <row r="480" spans="7:7">
      <c r="G480" s="1"/>
    </row>
    <row r="481" spans="7:7">
      <c r="G481" s="1"/>
    </row>
    <row r="482" spans="7:7">
      <c r="G482" s="1"/>
    </row>
    <row r="483" spans="7:7">
      <c r="G483" s="1"/>
    </row>
    <row r="484" spans="7:7">
      <c r="G484" s="1"/>
    </row>
    <row r="485" spans="7:7">
      <c r="G485" s="1"/>
    </row>
    <row r="486" spans="7:7">
      <c r="G486" s="1"/>
    </row>
    <row r="487" spans="7:7">
      <c r="G487" s="1"/>
    </row>
    <row r="488" spans="7:7">
      <c r="G488" s="1"/>
    </row>
    <row r="489" spans="7:7">
      <c r="G489" s="1"/>
    </row>
    <row r="490" spans="7:7">
      <c r="G490" s="1"/>
    </row>
    <row r="491" spans="7:7">
      <c r="G491" s="1"/>
    </row>
    <row r="492" spans="7:7">
      <c r="G492" s="1"/>
    </row>
    <row r="493" spans="7:7">
      <c r="G493" s="1"/>
    </row>
    <row r="494" spans="7:7">
      <c r="G494" s="1"/>
    </row>
    <row r="495" spans="7:7">
      <c r="G495" s="1"/>
    </row>
    <row r="496" spans="7:7">
      <c r="G496" s="1"/>
    </row>
    <row r="497" spans="7:7">
      <c r="G497" s="1"/>
    </row>
    <row r="498" spans="7:7">
      <c r="G498" s="1"/>
    </row>
    <row r="499" spans="7:7">
      <c r="G499" s="1"/>
    </row>
    <row r="500" spans="7:7">
      <c r="G500" s="1"/>
    </row>
    <row r="501" spans="7:7">
      <c r="G501" s="1"/>
    </row>
    <row r="502" spans="7:7">
      <c r="G502" s="1"/>
    </row>
    <row r="503" spans="7:7">
      <c r="G503" s="1"/>
    </row>
    <row r="504" spans="7:7">
      <c r="G504" s="1"/>
    </row>
    <row r="505" spans="7:7">
      <c r="G505" s="1"/>
    </row>
    <row r="506" spans="7:7">
      <c r="G506" s="1"/>
    </row>
    <row r="507" spans="7:7">
      <c r="G507" s="1"/>
    </row>
    <row r="508" spans="7:7">
      <c r="G508" s="1"/>
    </row>
    <row r="509" spans="7:7">
      <c r="G509" s="1"/>
    </row>
    <row r="510" spans="7:7">
      <c r="G510" s="1"/>
    </row>
    <row r="511" spans="7:7">
      <c r="G511" s="1"/>
    </row>
    <row r="512" spans="7:7">
      <c r="G512" s="1"/>
    </row>
    <row r="513" spans="7:7">
      <c r="G513" s="1"/>
    </row>
    <row r="514" spans="7:7">
      <c r="G514" s="1"/>
    </row>
    <row r="515" spans="7:7">
      <c r="G515" s="1"/>
    </row>
    <row r="516" spans="7:7">
      <c r="G516" s="1"/>
    </row>
    <row r="517" spans="7:7">
      <c r="G517" s="1"/>
    </row>
    <row r="518" spans="7:7">
      <c r="G518" s="1"/>
    </row>
    <row r="519" spans="7:7">
      <c r="G519" s="1"/>
    </row>
    <row r="520" spans="7:7">
      <c r="G520" s="1"/>
    </row>
    <row r="521" spans="7:7">
      <c r="G521" s="1"/>
    </row>
    <row r="522" spans="7:7">
      <c r="G522" s="1"/>
    </row>
    <row r="523" spans="7:7">
      <c r="G523" s="1"/>
    </row>
    <row r="524" spans="7:7">
      <c r="G524" s="1"/>
    </row>
    <row r="525" spans="7:7">
      <c r="G525" s="1"/>
    </row>
    <row r="526" spans="7:7">
      <c r="G526" s="1"/>
    </row>
    <row r="527" spans="7:7">
      <c r="G527" s="1"/>
    </row>
    <row r="528" spans="7:7">
      <c r="G528" s="1"/>
    </row>
    <row r="529" spans="7:7">
      <c r="G529" s="1"/>
    </row>
    <row r="530" spans="7:7">
      <c r="G530" s="1"/>
    </row>
    <row r="531" spans="7:7">
      <c r="G531" s="1"/>
    </row>
    <row r="532" spans="7:7">
      <c r="G532" s="1"/>
    </row>
    <row r="533" spans="7:7">
      <c r="G533" s="1"/>
    </row>
    <row r="534" spans="7:7">
      <c r="G534" s="1"/>
    </row>
    <row r="535" spans="7:7">
      <c r="G535" s="1"/>
    </row>
    <row r="536" spans="7:7">
      <c r="G536" s="1"/>
    </row>
    <row r="537" spans="7:7">
      <c r="G537" s="1"/>
    </row>
    <row r="538" spans="7:7">
      <c r="G538" s="1"/>
    </row>
    <row r="539" spans="7:7">
      <c r="G539" s="1"/>
    </row>
    <row r="540" spans="7:7">
      <c r="G540" s="1"/>
    </row>
    <row r="541" spans="7:7">
      <c r="G541" s="1"/>
    </row>
    <row r="542" spans="7:7">
      <c r="G542" s="1"/>
    </row>
    <row r="543" spans="7:7">
      <c r="G543" s="1"/>
    </row>
    <row r="544" spans="7:7">
      <c r="G544" s="1"/>
    </row>
    <row r="545" spans="4:15">
      <c r="D545" s="2"/>
      <c r="G545" s="1"/>
      <c r="K545" s="2"/>
      <c r="L545" s="2"/>
      <c r="M545" s="2"/>
      <c r="N545" s="2"/>
      <c r="O545" s="2"/>
    </row>
    <row r="546" spans="4:15">
      <c r="G546" s="1"/>
    </row>
    <row r="547" spans="4:15">
      <c r="G547" s="1"/>
    </row>
    <row r="548" spans="4:15">
      <c r="G548" s="1"/>
    </row>
    <row r="549" spans="4:15">
      <c r="G549" s="1"/>
    </row>
    <row r="550" spans="4:15">
      <c r="G550" s="1"/>
    </row>
    <row r="551" spans="4:15">
      <c r="G551" s="1"/>
    </row>
    <row r="552" spans="4:15">
      <c r="G552" s="1"/>
    </row>
    <row r="553" spans="4:15">
      <c r="G553" s="1"/>
    </row>
    <row r="554" spans="4:15">
      <c r="G554" s="1"/>
    </row>
    <row r="555" spans="4:15">
      <c r="G555" s="1"/>
    </row>
    <row r="556" spans="4:15">
      <c r="G556" s="1"/>
    </row>
    <row r="557" spans="4:15">
      <c r="G557" s="1"/>
    </row>
    <row r="558" spans="4:15">
      <c r="G558" s="1"/>
    </row>
    <row r="559" spans="4:15">
      <c r="G559" s="1"/>
    </row>
    <row r="560" spans="4:15">
      <c r="G560" s="1"/>
    </row>
    <row r="561" spans="7:7">
      <c r="G561" s="1"/>
    </row>
    <row r="562" spans="7:7">
      <c r="G562" s="1"/>
    </row>
    <row r="563" spans="7:7">
      <c r="G563" s="1"/>
    </row>
    <row r="564" spans="7:7">
      <c r="G564" s="1"/>
    </row>
    <row r="565" spans="7:7">
      <c r="G565" s="1"/>
    </row>
    <row r="566" spans="7:7">
      <c r="G566" s="1"/>
    </row>
    <row r="567" spans="7:7">
      <c r="G567" s="1"/>
    </row>
    <row r="568" spans="7:7">
      <c r="G568" s="1"/>
    </row>
    <row r="569" spans="7:7">
      <c r="G569" s="1"/>
    </row>
    <row r="570" spans="7:7">
      <c r="G570" s="1"/>
    </row>
    <row r="571" spans="7:7">
      <c r="G571" s="1"/>
    </row>
    <row r="572" spans="7:7">
      <c r="G572" s="1"/>
    </row>
    <row r="573" spans="7:7">
      <c r="G573" s="1"/>
    </row>
    <row r="574" spans="7:7">
      <c r="G574" s="1"/>
    </row>
    <row r="575" spans="7:7">
      <c r="G575" s="1"/>
    </row>
    <row r="576" spans="7:7">
      <c r="G576" s="1"/>
    </row>
    <row r="577" spans="7:7">
      <c r="G577" s="1"/>
    </row>
    <row r="578" spans="7:7">
      <c r="G578" s="1"/>
    </row>
    <row r="579" spans="7:7">
      <c r="G579" s="1"/>
    </row>
    <row r="580" spans="7:7">
      <c r="G580" s="1"/>
    </row>
    <row r="581" spans="7:7">
      <c r="G581" s="1"/>
    </row>
    <row r="582" spans="7:7">
      <c r="G582" s="1"/>
    </row>
    <row r="583" spans="7:7">
      <c r="G583" s="1"/>
    </row>
    <row r="584" spans="7:7">
      <c r="G584" s="1"/>
    </row>
    <row r="585" spans="7:7">
      <c r="G585" s="1"/>
    </row>
    <row r="586" spans="7:7">
      <c r="G586" s="1"/>
    </row>
    <row r="587" spans="7:7">
      <c r="G587" s="1"/>
    </row>
    <row r="588" spans="7:7">
      <c r="G588" s="1"/>
    </row>
    <row r="589" spans="7:7">
      <c r="G589" s="1"/>
    </row>
    <row r="590" spans="7:7">
      <c r="G590" s="1"/>
    </row>
    <row r="591" spans="7:7">
      <c r="G591" s="1"/>
    </row>
    <row r="592" spans="7:7">
      <c r="G592" s="1"/>
    </row>
    <row r="593" spans="4:15">
      <c r="G593" s="1"/>
    </row>
    <row r="594" spans="4:15">
      <c r="G594" s="1"/>
    </row>
    <row r="595" spans="4:15">
      <c r="D595" s="2"/>
      <c r="G595" s="1"/>
      <c r="K595" s="2"/>
      <c r="N595" s="2"/>
      <c r="O595" s="4"/>
    </row>
    <row r="596" spans="4:15">
      <c r="D596" s="2"/>
      <c r="G596" s="1"/>
      <c r="K596" s="2"/>
      <c r="N596" s="2"/>
      <c r="O596" s="4"/>
    </row>
    <row r="597" spans="4:15">
      <c r="D597" s="2"/>
      <c r="G597" s="1"/>
      <c r="K597" s="2"/>
      <c r="N597" s="2"/>
      <c r="O597" s="4"/>
    </row>
    <row r="598" spans="4:15">
      <c r="D598" s="2"/>
      <c r="G598" s="1"/>
      <c r="K598" s="2"/>
      <c r="N598" s="2"/>
      <c r="O598" s="4"/>
    </row>
    <row r="599" spans="4:15">
      <c r="D599" s="2"/>
      <c r="G599" s="1"/>
      <c r="K599" s="2"/>
      <c r="N599" s="2"/>
      <c r="O599" s="4"/>
    </row>
    <row r="600" spans="4:15">
      <c r="D600" s="2"/>
      <c r="G600" s="1"/>
      <c r="K600" s="2"/>
      <c r="N600" s="2"/>
      <c r="O600" s="4"/>
    </row>
    <row r="601" spans="4:15">
      <c r="D601" s="2"/>
      <c r="G601" s="1"/>
      <c r="K601" s="2"/>
      <c r="N601" s="2"/>
      <c r="O601" s="4"/>
    </row>
    <row r="602" spans="4:15">
      <c r="D602" s="2"/>
      <c r="G602" s="1"/>
      <c r="K602" s="2"/>
      <c r="N602" s="2"/>
      <c r="O602" s="4"/>
    </row>
    <row r="603" spans="4:15">
      <c r="D603" s="2"/>
      <c r="G603" s="1"/>
      <c r="K603" s="2"/>
      <c r="N603" s="2"/>
      <c r="O603" s="4"/>
    </row>
    <row r="604" spans="4:15">
      <c r="D604" s="2"/>
      <c r="G604" s="1"/>
      <c r="K604" s="2"/>
      <c r="N604" s="2"/>
      <c r="O604" s="4"/>
    </row>
    <row r="605" spans="4:15">
      <c r="D605" s="2"/>
      <c r="G605" s="1"/>
      <c r="K605" s="2"/>
      <c r="N605" s="2"/>
      <c r="O605" s="4"/>
    </row>
    <row r="606" spans="4:15">
      <c r="D606" s="2"/>
      <c r="G606" s="1"/>
      <c r="K606" s="2"/>
      <c r="N606" s="2"/>
      <c r="O606" s="4"/>
    </row>
    <row r="607" spans="4:15">
      <c r="D607" s="2"/>
      <c r="G607" s="1"/>
      <c r="K607" s="2"/>
      <c r="N607" s="2"/>
      <c r="O607" s="4"/>
    </row>
    <row r="608" spans="4:15">
      <c r="D608" s="2"/>
      <c r="G608" s="1"/>
      <c r="K608" s="2"/>
      <c r="N608" s="2"/>
      <c r="O608" s="4"/>
    </row>
    <row r="609" spans="4:15">
      <c r="D609" s="2"/>
      <c r="G609" s="1"/>
      <c r="K609" s="2"/>
      <c r="N609" s="2"/>
      <c r="O609" s="4"/>
    </row>
    <row r="610" spans="4:15">
      <c r="D610" s="2"/>
      <c r="G610" s="1"/>
      <c r="K610" s="2"/>
      <c r="N610" s="2"/>
      <c r="O610" s="4"/>
    </row>
    <row r="611" spans="4:15">
      <c r="D611" s="2"/>
      <c r="G611" s="1"/>
      <c r="K611" s="2"/>
      <c r="N611" s="2"/>
      <c r="O611" s="4"/>
    </row>
    <row r="612" spans="4:15">
      <c r="D612" s="2"/>
      <c r="G612" s="1"/>
      <c r="K612" s="2"/>
      <c r="N612" s="2"/>
      <c r="O612" s="4"/>
    </row>
    <row r="613" spans="4:15">
      <c r="D613" s="2"/>
      <c r="G613" s="1"/>
      <c r="K613" s="2"/>
      <c r="N613" s="2"/>
      <c r="O613" s="4"/>
    </row>
    <row r="614" spans="4:15">
      <c r="D614" s="2"/>
      <c r="G614" s="1"/>
      <c r="K614" s="2"/>
      <c r="N614" s="2"/>
      <c r="O614" s="4"/>
    </row>
    <row r="615" spans="4:15">
      <c r="D615" s="2"/>
      <c r="G615" s="1"/>
      <c r="K615" s="2"/>
      <c r="N615" s="2"/>
      <c r="O615" s="4"/>
    </row>
    <row r="616" spans="4:15">
      <c r="D616" s="2"/>
      <c r="G616" s="1"/>
      <c r="K616" s="2"/>
      <c r="N616" s="2"/>
      <c r="O616" s="4"/>
    </row>
    <row r="617" spans="4:15">
      <c r="D617" s="2"/>
      <c r="G617" s="1"/>
      <c r="K617" s="2"/>
      <c r="N617" s="2"/>
      <c r="O617" s="4"/>
    </row>
    <row r="618" spans="4:15">
      <c r="D618" s="2"/>
      <c r="G618" s="1"/>
      <c r="K618" s="2"/>
      <c r="N618" s="2"/>
      <c r="O618" s="4"/>
    </row>
    <row r="619" spans="4:15">
      <c r="D619" s="2"/>
      <c r="G619" s="1"/>
      <c r="K619" s="2"/>
      <c r="N619" s="2"/>
      <c r="O619" s="4"/>
    </row>
    <row r="620" spans="4:15">
      <c r="D620" s="2"/>
      <c r="G620" s="1"/>
      <c r="K620" s="2"/>
      <c r="N620" s="2"/>
      <c r="O620" s="4"/>
    </row>
    <row r="621" spans="4:15">
      <c r="D621" s="2"/>
      <c r="G621" s="1"/>
      <c r="K621" s="2"/>
      <c r="N621" s="2"/>
      <c r="O621" s="4"/>
    </row>
    <row r="622" spans="4:15">
      <c r="D622" s="2"/>
      <c r="G622" s="1"/>
      <c r="K622" s="2"/>
      <c r="N622" s="2"/>
      <c r="O622" s="4"/>
    </row>
    <row r="623" spans="4:15">
      <c r="D623" s="2"/>
      <c r="G623" s="1"/>
      <c r="K623" s="2"/>
      <c r="N623" s="2"/>
      <c r="O623" s="4"/>
    </row>
    <row r="624" spans="4:15">
      <c r="D624" s="2"/>
      <c r="G624" s="1"/>
      <c r="K624" s="2"/>
      <c r="N624" s="2"/>
      <c r="O624" s="4"/>
    </row>
    <row r="625" spans="4:15">
      <c r="D625" s="2"/>
      <c r="G625" s="1"/>
      <c r="K625" s="2"/>
      <c r="N625" s="2"/>
      <c r="O625" s="4"/>
    </row>
    <row r="626" spans="4:15">
      <c r="D626" s="2"/>
      <c r="G626" s="1"/>
      <c r="K626" s="2"/>
      <c r="N626" s="2"/>
      <c r="O626" s="4"/>
    </row>
    <row r="627" spans="4:15">
      <c r="D627" s="2"/>
      <c r="G627" s="1"/>
      <c r="K627" s="2"/>
      <c r="N627" s="2"/>
      <c r="O627" s="4"/>
    </row>
    <row r="628" spans="4:15">
      <c r="D628" s="2"/>
      <c r="G628" s="1"/>
      <c r="K628" s="2"/>
      <c r="N628" s="2"/>
      <c r="O628" s="4"/>
    </row>
    <row r="629" spans="4:15">
      <c r="D629" s="2"/>
      <c r="G629" s="1"/>
      <c r="K629" s="2"/>
      <c r="N629" s="2"/>
      <c r="O629" s="4"/>
    </row>
    <row r="630" spans="4:15">
      <c r="D630" s="2"/>
      <c r="G630" s="1"/>
      <c r="K630" s="2"/>
      <c r="N630" s="2"/>
      <c r="O630" s="4"/>
    </row>
    <row r="631" spans="4:15">
      <c r="D631" s="2"/>
      <c r="G631" s="1"/>
      <c r="K631" s="2"/>
      <c r="N631" s="2"/>
      <c r="O631" s="4"/>
    </row>
    <row r="632" spans="4:15">
      <c r="D632" s="2"/>
      <c r="G632" s="1"/>
      <c r="K632" s="2"/>
      <c r="N632" s="2"/>
      <c r="O632" s="4"/>
    </row>
    <row r="633" spans="4:15">
      <c r="D633" s="2"/>
      <c r="G633" s="1"/>
      <c r="K633" s="2"/>
      <c r="N633" s="2"/>
      <c r="O633" s="4"/>
    </row>
    <row r="634" spans="4:15">
      <c r="D634" s="2"/>
      <c r="G634" s="1"/>
      <c r="K634" s="2"/>
      <c r="N634" s="2"/>
      <c r="O634" s="4"/>
    </row>
    <row r="635" spans="4:15">
      <c r="D635" s="2"/>
      <c r="G635" s="1"/>
      <c r="K635" s="2"/>
      <c r="N635" s="2"/>
      <c r="O635" s="4"/>
    </row>
    <row r="636" spans="4:15">
      <c r="D636" s="2"/>
      <c r="G636" s="1"/>
      <c r="K636" s="2"/>
      <c r="N636" s="2"/>
      <c r="O636" s="4"/>
    </row>
    <row r="637" spans="4:15">
      <c r="D637" s="2"/>
      <c r="G637" s="1"/>
      <c r="K637" s="2"/>
      <c r="N637" s="2"/>
      <c r="O637" s="4"/>
    </row>
    <row r="638" spans="4:15">
      <c r="D638" s="2"/>
      <c r="G638" s="1"/>
      <c r="K638" s="2"/>
      <c r="N638" s="2"/>
      <c r="O638" s="4"/>
    </row>
    <row r="639" spans="4:15">
      <c r="D639" s="2"/>
      <c r="G639" s="1"/>
      <c r="K639" s="2"/>
      <c r="N639" s="2"/>
      <c r="O639" s="4"/>
    </row>
    <row r="640" spans="4:15">
      <c r="D640" s="2"/>
      <c r="G640" s="1"/>
      <c r="K640" s="2"/>
      <c r="N640" s="2"/>
      <c r="O640" s="4"/>
    </row>
    <row r="641" spans="4:15">
      <c r="D641" s="2"/>
      <c r="G641" s="1"/>
      <c r="K641" s="2"/>
      <c r="N641" s="2"/>
      <c r="O641" s="4"/>
    </row>
    <row r="642" spans="4:15">
      <c r="D642" s="2"/>
      <c r="G642" s="1"/>
      <c r="K642" s="2"/>
      <c r="N642" s="2"/>
      <c r="O642" s="4"/>
    </row>
    <row r="643" spans="4:15">
      <c r="D643" s="2"/>
      <c r="G643" s="1"/>
      <c r="K643" s="2"/>
      <c r="N643" s="2"/>
      <c r="O643" s="4"/>
    </row>
    <row r="644" spans="4:15">
      <c r="D644" s="2"/>
      <c r="G644" s="1"/>
      <c r="K644" s="2"/>
      <c r="N644" s="2"/>
      <c r="O644" s="4"/>
    </row>
    <row r="645" spans="4:15">
      <c r="D645" s="2"/>
      <c r="G645" s="1"/>
      <c r="K645" s="2"/>
      <c r="N645" s="2"/>
      <c r="O645" s="4"/>
    </row>
    <row r="646" spans="4:15">
      <c r="D646" s="2"/>
      <c r="G646" s="1"/>
      <c r="K646" s="2"/>
      <c r="N646" s="2"/>
      <c r="O646" s="4"/>
    </row>
    <row r="647" spans="4:15">
      <c r="D647" s="2"/>
      <c r="G647" s="1"/>
      <c r="K647" s="2"/>
      <c r="N647" s="2"/>
      <c r="O647" s="4"/>
    </row>
    <row r="648" spans="4:15">
      <c r="D648" s="2"/>
      <c r="G648" s="1"/>
      <c r="K648" s="2"/>
      <c r="N648" s="2"/>
      <c r="O648" s="4"/>
    </row>
    <row r="649" spans="4:15">
      <c r="D649" s="2"/>
      <c r="G649" s="1"/>
      <c r="K649" s="2"/>
      <c r="N649" s="2"/>
      <c r="O649" s="4"/>
    </row>
    <row r="650" spans="4:15">
      <c r="D650" s="2"/>
      <c r="G650" s="1"/>
      <c r="K650" s="2"/>
      <c r="N650" s="2"/>
      <c r="O650" s="4"/>
    </row>
    <row r="651" spans="4:15">
      <c r="D651" s="2"/>
      <c r="G651" s="1"/>
      <c r="K651" s="2"/>
      <c r="N651" s="2"/>
      <c r="O651" s="4"/>
    </row>
    <row r="652" spans="4:15">
      <c r="D652" s="2"/>
      <c r="G652" s="1"/>
      <c r="K652" s="2"/>
      <c r="N652" s="2"/>
      <c r="O652" s="4"/>
    </row>
    <row r="653" spans="4:15">
      <c r="D653" s="2"/>
      <c r="G653" s="1"/>
      <c r="K653" s="2"/>
      <c r="N653" s="2"/>
      <c r="O653" s="4"/>
    </row>
    <row r="654" spans="4:15">
      <c r="D654" s="2"/>
      <c r="G654" s="1"/>
      <c r="K654" s="2"/>
      <c r="N654" s="2"/>
      <c r="O654" s="4"/>
    </row>
    <row r="655" spans="4:15">
      <c r="D655" s="2"/>
      <c r="G655" s="1"/>
      <c r="K655" s="2"/>
      <c r="N655" s="2"/>
      <c r="O655" s="4"/>
    </row>
    <row r="656" spans="4:15">
      <c r="D656" s="2"/>
      <c r="G656" s="1"/>
      <c r="K656" s="2"/>
      <c r="N656" s="2"/>
      <c r="O656" s="4"/>
    </row>
    <row r="657" spans="4:15">
      <c r="D657" s="2"/>
      <c r="G657" s="1"/>
      <c r="K657" s="2"/>
      <c r="N657" s="2"/>
      <c r="O657" s="4"/>
    </row>
    <row r="658" spans="4:15">
      <c r="D658" s="2"/>
      <c r="G658" s="1"/>
      <c r="K658" s="2"/>
      <c r="N658" s="2"/>
      <c r="O658" s="4"/>
    </row>
    <row r="659" spans="4:15">
      <c r="D659" s="2"/>
      <c r="G659" s="1"/>
      <c r="K659" s="2"/>
      <c r="N659" s="2"/>
      <c r="O659" s="4"/>
    </row>
    <row r="660" spans="4:15">
      <c r="D660" s="2"/>
      <c r="G660" s="1"/>
      <c r="K660" s="2"/>
      <c r="N660" s="2"/>
      <c r="O660" s="4"/>
    </row>
    <row r="661" spans="4:15">
      <c r="D661" s="2"/>
      <c r="G661" s="1"/>
      <c r="K661" s="2"/>
      <c r="N661" s="2"/>
      <c r="O661" s="4"/>
    </row>
    <row r="662" spans="4:15">
      <c r="D662" s="2"/>
      <c r="G662" s="1"/>
      <c r="K662" s="2"/>
      <c r="N662" s="2"/>
      <c r="O662" s="4"/>
    </row>
    <row r="663" spans="4:15">
      <c r="D663" s="2"/>
      <c r="G663" s="1"/>
      <c r="K663" s="2"/>
      <c r="N663" s="2"/>
      <c r="O663" s="4"/>
    </row>
    <row r="664" spans="4:15">
      <c r="D664" s="2"/>
      <c r="G664" s="1"/>
      <c r="K664" s="2"/>
      <c r="N664" s="2"/>
      <c r="O664" s="4"/>
    </row>
    <row r="665" spans="4:15">
      <c r="D665" s="2"/>
      <c r="G665" s="1"/>
      <c r="K665" s="2"/>
      <c r="N665" s="2"/>
      <c r="O665" s="4"/>
    </row>
    <row r="666" spans="4:15">
      <c r="D666" s="2"/>
      <c r="G666" s="1"/>
      <c r="K666" s="2"/>
      <c r="N666" s="2"/>
      <c r="O666" s="4"/>
    </row>
    <row r="667" spans="4:15">
      <c r="D667" s="2"/>
      <c r="G667" s="1"/>
      <c r="K667" s="2"/>
      <c r="N667" s="2"/>
      <c r="O667" s="4"/>
    </row>
    <row r="668" spans="4:15">
      <c r="D668" s="2"/>
      <c r="G668" s="1"/>
      <c r="K668" s="2"/>
      <c r="N668" s="2"/>
      <c r="O668" s="4"/>
    </row>
    <row r="669" spans="4:15">
      <c r="D669" s="2"/>
      <c r="G669" s="1"/>
      <c r="K669" s="2"/>
      <c r="N669" s="2"/>
      <c r="O669" s="4"/>
    </row>
    <row r="670" spans="4:15">
      <c r="D670" s="2"/>
      <c r="G670" s="1"/>
      <c r="K670" s="2"/>
      <c r="N670" s="2"/>
      <c r="O670" s="4"/>
    </row>
    <row r="671" spans="4:15">
      <c r="D671" s="2"/>
      <c r="G671" s="1"/>
      <c r="K671" s="2"/>
      <c r="N671" s="2"/>
      <c r="O671" s="4"/>
    </row>
    <row r="672" spans="4:15">
      <c r="D672" s="2"/>
      <c r="G672" s="1"/>
      <c r="K672" s="2"/>
      <c r="N672" s="2"/>
      <c r="O672" s="4"/>
    </row>
    <row r="673" spans="4:15">
      <c r="D673" s="2"/>
      <c r="G673" s="1"/>
      <c r="K673" s="2"/>
      <c r="N673" s="2"/>
      <c r="O673" s="4"/>
    </row>
    <row r="674" spans="4:15">
      <c r="D674" s="2"/>
      <c r="G674" s="1"/>
      <c r="K674" s="2"/>
      <c r="N674" s="2"/>
      <c r="O674" s="4"/>
    </row>
    <row r="675" spans="4:15">
      <c r="D675" s="2"/>
      <c r="G675" s="1"/>
      <c r="K675" s="2"/>
      <c r="N675" s="2"/>
      <c r="O675" s="4"/>
    </row>
    <row r="676" spans="4:15">
      <c r="D676" s="2"/>
      <c r="G676" s="1"/>
      <c r="K676" s="2"/>
      <c r="N676" s="2"/>
      <c r="O676" s="4"/>
    </row>
    <row r="677" spans="4:15">
      <c r="D677" s="2"/>
      <c r="G677" s="1"/>
      <c r="K677" s="2"/>
      <c r="N677" s="2"/>
      <c r="O677" s="4"/>
    </row>
    <row r="678" spans="4:15">
      <c r="D678" s="2"/>
      <c r="G678" s="1"/>
      <c r="K678" s="2"/>
      <c r="N678" s="2"/>
      <c r="O678" s="4"/>
    </row>
    <row r="679" spans="4:15">
      <c r="D679" s="2"/>
      <c r="G679" s="1"/>
      <c r="K679" s="2"/>
      <c r="N679" s="2"/>
      <c r="O679" s="4"/>
    </row>
    <row r="680" spans="4:15">
      <c r="D680" s="2"/>
      <c r="G680" s="1"/>
      <c r="K680" s="2"/>
      <c r="N680" s="2"/>
      <c r="O680" s="4"/>
    </row>
    <row r="681" spans="4:15">
      <c r="D681" s="2"/>
      <c r="G681" s="1"/>
      <c r="K681" s="2"/>
      <c r="N681" s="2"/>
      <c r="O681" s="4"/>
    </row>
    <row r="682" spans="4:15">
      <c r="D682" s="2"/>
      <c r="G682" s="1"/>
      <c r="K682" s="2"/>
      <c r="N682" s="2"/>
      <c r="O682" s="4"/>
    </row>
    <row r="683" spans="4:15">
      <c r="D683" s="2"/>
      <c r="G683" s="1"/>
      <c r="K683" s="2"/>
      <c r="N683" s="2"/>
      <c r="O683" s="4"/>
    </row>
    <row r="684" spans="4:15">
      <c r="D684" s="2"/>
      <c r="G684" s="1"/>
      <c r="K684" s="2"/>
      <c r="N684" s="2"/>
      <c r="O684" s="4"/>
    </row>
    <row r="685" spans="4:15">
      <c r="D685" s="2"/>
      <c r="G685" s="1"/>
      <c r="K685" s="2"/>
      <c r="N685" s="2"/>
      <c r="O685" s="4"/>
    </row>
    <row r="686" spans="4:15">
      <c r="D686" s="2"/>
      <c r="G686" s="1"/>
      <c r="K686" s="2"/>
      <c r="N686" s="2"/>
      <c r="O686" s="4"/>
    </row>
    <row r="687" spans="4:15">
      <c r="D687" s="2"/>
      <c r="G687" s="1"/>
      <c r="K687" s="2"/>
      <c r="N687" s="2"/>
      <c r="O687" s="4"/>
    </row>
    <row r="688" spans="4:15">
      <c r="D688" s="2"/>
      <c r="G688" s="1"/>
      <c r="K688" s="2"/>
      <c r="N688" s="2"/>
      <c r="O688" s="4"/>
    </row>
    <row r="689" spans="4:15">
      <c r="D689" s="2"/>
      <c r="G689" s="1"/>
      <c r="K689" s="2"/>
      <c r="N689" s="2"/>
      <c r="O689" s="4"/>
    </row>
    <row r="690" spans="4:15">
      <c r="D690" s="2"/>
      <c r="G690" s="1"/>
      <c r="K690" s="2"/>
      <c r="N690" s="2"/>
      <c r="O690" s="4"/>
    </row>
    <row r="691" spans="4:15">
      <c r="D691" s="2"/>
      <c r="G691" s="1"/>
      <c r="K691" s="2"/>
      <c r="N691" s="2"/>
      <c r="O691" s="4"/>
    </row>
    <row r="692" spans="4:15">
      <c r="D692" s="2"/>
      <c r="G692" s="1"/>
      <c r="K692" s="2"/>
      <c r="N692" s="2"/>
      <c r="O692" s="4"/>
    </row>
    <row r="693" spans="4:15">
      <c r="D693" s="2"/>
      <c r="G693" s="1"/>
      <c r="K693" s="2"/>
      <c r="N693" s="2"/>
      <c r="O693" s="4"/>
    </row>
    <row r="694" spans="4:15">
      <c r="D694" s="2"/>
      <c r="G694" s="1"/>
      <c r="K694" s="2"/>
      <c r="N694" s="2"/>
      <c r="O694" s="4"/>
    </row>
    <row r="695" spans="4:15">
      <c r="D695" s="2"/>
      <c r="G695" s="1"/>
      <c r="K695" s="2"/>
      <c r="N695" s="2"/>
      <c r="O695" s="4"/>
    </row>
    <row r="696" spans="4:15">
      <c r="D696" s="2"/>
      <c r="G696" s="1"/>
      <c r="K696" s="2"/>
      <c r="N696" s="2"/>
      <c r="O696" s="4"/>
    </row>
    <row r="697" spans="4:15">
      <c r="D697" s="2"/>
      <c r="G697" s="1"/>
      <c r="K697" s="2"/>
      <c r="N697" s="2"/>
      <c r="O697" s="4"/>
    </row>
    <row r="698" spans="4:15">
      <c r="D698" s="2"/>
      <c r="G698" s="1"/>
      <c r="K698" s="2"/>
      <c r="N698" s="2"/>
      <c r="O698" s="4"/>
    </row>
    <row r="699" spans="4:15">
      <c r="D699" s="2"/>
      <c r="G699" s="1"/>
      <c r="K699" s="2"/>
      <c r="N699" s="2"/>
      <c r="O699" s="4"/>
    </row>
    <row r="700" spans="4:15">
      <c r="D700" s="2"/>
      <c r="G700" s="1"/>
      <c r="K700" s="2"/>
      <c r="N700" s="2"/>
      <c r="O700" s="4"/>
    </row>
    <row r="701" spans="4:15">
      <c r="D701" s="2"/>
      <c r="G701" s="1"/>
      <c r="K701" s="2"/>
      <c r="N701" s="2"/>
      <c r="O701" s="4"/>
    </row>
    <row r="702" spans="4:15">
      <c r="D702" s="2"/>
      <c r="G702" s="1"/>
      <c r="K702" s="2"/>
      <c r="N702" s="2"/>
      <c r="O702" s="4"/>
    </row>
    <row r="703" spans="4:15">
      <c r="D703" s="2"/>
      <c r="G703" s="1"/>
      <c r="K703" s="2"/>
      <c r="N703" s="2"/>
      <c r="O703" s="4"/>
    </row>
    <row r="704" spans="4:15">
      <c r="D704" s="2"/>
      <c r="G704" s="1"/>
      <c r="K704" s="2"/>
      <c r="N704" s="2"/>
      <c r="O704" s="4"/>
    </row>
    <row r="705" spans="4:15">
      <c r="D705" s="2"/>
      <c r="G705" s="1"/>
      <c r="K705" s="2"/>
      <c r="N705" s="2"/>
      <c r="O705" s="4"/>
    </row>
    <row r="706" spans="4:15">
      <c r="D706" s="2"/>
      <c r="G706" s="1"/>
      <c r="K706" s="2"/>
      <c r="N706" s="2"/>
      <c r="O706" s="4"/>
    </row>
    <row r="707" spans="4:15">
      <c r="D707" s="2"/>
      <c r="G707" s="1"/>
      <c r="K707" s="2"/>
      <c r="N707" s="2"/>
      <c r="O707" s="4"/>
    </row>
    <row r="708" spans="4:15">
      <c r="D708" s="2"/>
      <c r="G708" s="1"/>
      <c r="K708" s="2"/>
      <c r="N708" s="2"/>
      <c r="O708" s="4"/>
    </row>
    <row r="709" spans="4:15">
      <c r="D709" s="2"/>
      <c r="G709" s="1"/>
      <c r="K709" s="2"/>
      <c r="N709" s="2"/>
      <c r="O709" s="4"/>
    </row>
    <row r="710" spans="4:15">
      <c r="D710" s="2"/>
      <c r="G710" s="1"/>
      <c r="K710" s="2"/>
      <c r="N710" s="2"/>
      <c r="O710" s="4"/>
    </row>
    <row r="711" spans="4:15">
      <c r="D711" s="2"/>
      <c r="G711" s="1"/>
      <c r="K711" s="2"/>
      <c r="N711" s="2"/>
      <c r="O711" s="4"/>
    </row>
    <row r="712" spans="4:15">
      <c r="D712" s="2"/>
      <c r="G712" s="1"/>
      <c r="K712" s="2"/>
      <c r="N712" s="2"/>
      <c r="O712" s="4"/>
    </row>
    <row r="713" spans="4:15">
      <c r="D713" s="2"/>
      <c r="G713" s="1"/>
      <c r="K713" s="2"/>
      <c r="N713" s="2"/>
      <c r="O713" s="4"/>
    </row>
    <row r="714" spans="4:15">
      <c r="D714" s="2"/>
      <c r="G714" s="1"/>
      <c r="K714" s="2"/>
      <c r="N714" s="2"/>
      <c r="O714" s="4"/>
    </row>
    <row r="715" spans="4:15">
      <c r="D715" s="2"/>
      <c r="G715" s="1"/>
      <c r="K715" s="2"/>
      <c r="N715" s="2"/>
      <c r="O715" s="4"/>
    </row>
    <row r="716" spans="4:15">
      <c r="D716" s="2"/>
      <c r="G716" s="1"/>
      <c r="K716" s="2"/>
      <c r="N716" s="2"/>
      <c r="O716" s="4"/>
    </row>
    <row r="717" spans="4:15">
      <c r="D717" s="2"/>
      <c r="G717" s="1"/>
      <c r="K717" s="2"/>
      <c r="N717" s="2"/>
      <c r="O717" s="4"/>
    </row>
    <row r="718" spans="4:15">
      <c r="D718" s="2"/>
      <c r="G718" s="1"/>
      <c r="K718" s="2"/>
      <c r="N718" s="2"/>
      <c r="O718" s="4"/>
    </row>
    <row r="719" spans="4:15">
      <c r="D719" s="2"/>
      <c r="G719" s="1"/>
      <c r="K719" s="2"/>
      <c r="N719" s="2"/>
      <c r="O719" s="4"/>
    </row>
    <row r="720" spans="4:15">
      <c r="D720" s="2"/>
      <c r="G720" s="1"/>
      <c r="K720" s="2"/>
      <c r="N720" s="2"/>
      <c r="O720" s="4"/>
    </row>
    <row r="721" spans="4:15">
      <c r="D721" s="2"/>
      <c r="G721" s="1"/>
      <c r="K721" s="2"/>
      <c r="N721" s="2"/>
      <c r="O721" s="4"/>
    </row>
    <row r="722" spans="4:15">
      <c r="D722" s="2"/>
      <c r="G722" s="1"/>
      <c r="K722" s="2"/>
      <c r="N722" s="2"/>
      <c r="O722" s="4"/>
    </row>
    <row r="723" spans="4:15">
      <c r="D723" s="2"/>
      <c r="G723" s="1"/>
      <c r="K723" s="2"/>
      <c r="N723" s="2"/>
      <c r="O723" s="4"/>
    </row>
    <row r="724" spans="4:15">
      <c r="D724" s="2"/>
      <c r="G724" s="1"/>
      <c r="K724" s="2"/>
      <c r="N724" s="2"/>
      <c r="O724" s="4"/>
    </row>
    <row r="725" spans="4:15">
      <c r="D725" s="2"/>
      <c r="G725" s="1"/>
      <c r="K725" s="2"/>
      <c r="N725" s="2"/>
      <c r="O725" s="4"/>
    </row>
    <row r="726" spans="4:15">
      <c r="D726" s="2"/>
      <c r="G726" s="1"/>
      <c r="K726" s="2"/>
      <c r="N726" s="2"/>
      <c r="O726" s="4"/>
    </row>
    <row r="727" spans="4:15">
      <c r="D727" s="2"/>
      <c r="G727" s="1"/>
      <c r="K727" s="2"/>
      <c r="N727" s="2"/>
      <c r="O727" s="4"/>
    </row>
    <row r="728" spans="4:15">
      <c r="D728" s="2"/>
      <c r="G728" s="1"/>
      <c r="K728" s="2"/>
      <c r="N728" s="2"/>
      <c r="O728" s="4"/>
    </row>
    <row r="729" spans="4:15">
      <c r="D729" s="2"/>
      <c r="G729" s="1"/>
      <c r="K729" s="2"/>
      <c r="N729" s="2"/>
      <c r="O729" s="4"/>
    </row>
    <row r="730" spans="4:15">
      <c r="D730" s="2"/>
      <c r="G730" s="1"/>
      <c r="K730" s="2"/>
      <c r="N730" s="2"/>
      <c r="O730" s="4"/>
    </row>
    <row r="731" spans="4:15">
      <c r="D731" s="2"/>
      <c r="G731" s="1"/>
      <c r="K731" s="2"/>
      <c r="N731" s="2"/>
      <c r="O731" s="4"/>
    </row>
    <row r="732" spans="4:15">
      <c r="D732" s="2"/>
      <c r="G732" s="1"/>
      <c r="K732" s="2"/>
      <c r="N732" s="2"/>
      <c r="O732" s="4"/>
    </row>
    <row r="733" spans="4:15">
      <c r="D733" s="2"/>
      <c r="G733" s="1"/>
      <c r="K733" s="2"/>
      <c r="N733" s="2"/>
      <c r="O733" s="4"/>
    </row>
    <row r="734" spans="4:15">
      <c r="D734" s="2"/>
      <c r="G734" s="1"/>
      <c r="K734" s="2"/>
      <c r="N734" s="2"/>
      <c r="O734" s="4"/>
    </row>
    <row r="735" spans="4:15">
      <c r="D735" s="2"/>
      <c r="G735" s="1"/>
      <c r="K735" s="2"/>
      <c r="N735" s="2"/>
      <c r="O735" s="4"/>
    </row>
    <row r="736" spans="4:15">
      <c r="D736" s="2"/>
      <c r="G736" s="1"/>
      <c r="K736" s="2"/>
      <c r="N736" s="2"/>
      <c r="O736" s="4"/>
    </row>
    <row r="737" spans="4:15">
      <c r="D737" s="2"/>
      <c r="G737" s="1"/>
      <c r="K737" s="2"/>
      <c r="N737" s="2"/>
      <c r="O737" s="4"/>
    </row>
    <row r="738" spans="4:15">
      <c r="D738" s="2"/>
      <c r="G738" s="1"/>
      <c r="K738" s="2"/>
      <c r="N738" s="2"/>
      <c r="O738" s="4"/>
    </row>
    <row r="739" spans="4:15">
      <c r="D739" s="2"/>
      <c r="G739" s="1"/>
      <c r="K739" s="2"/>
      <c r="N739" s="2"/>
      <c r="O739" s="4"/>
    </row>
    <row r="740" spans="4:15">
      <c r="D740" s="2"/>
      <c r="G740" s="1"/>
      <c r="K740" s="2"/>
      <c r="N740" s="2"/>
      <c r="O740" s="4"/>
    </row>
    <row r="741" spans="4:15">
      <c r="D741" s="2"/>
      <c r="G741" s="1"/>
      <c r="K741" s="2"/>
      <c r="N741" s="2"/>
      <c r="O741" s="4"/>
    </row>
    <row r="742" spans="4:15">
      <c r="D742" s="2"/>
      <c r="G742" s="1"/>
      <c r="K742" s="2"/>
      <c r="N742" s="2"/>
      <c r="O742" s="4"/>
    </row>
    <row r="743" spans="4:15">
      <c r="D743" s="2"/>
      <c r="G743" s="1"/>
      <c r="K743" s="2"/>
      <c r="N743" s="2"/>
      <c r="O743" s="4"/>
    </row>
    <row r="744" spans="4:15">
      <c r="D744" s="2"/>
      <c r="G744" s="1"/>
      <c r="K744" s="2"/>
      <c r="N744" s="2"/>
      <c r="O744" s="4"/>
    </row>
    <row r="745" spans="4:15">
      <c r="D745" s="2"/>
      <c r="G745" s="1"/>
      <c r="K745" s="2"/>
      <c r="N745" s="2"/>
      <c r="O745" s="4"/>
    </row>
    <row r="746" spans="4:15">
      <c r="D746" s="2"/>
      <c r="G746" s="1"/>
      <c r="K746" s="2"/>
      <c r="N746" s="2"/>
      <c r="O746" s="4"/>
    </row>
    <row r="747" spans="4:15">
      <c r="D747" s="2"/>
      <c r="G747" s="1"/>
      <c r="K747" s="2"/>
      <c r="N747" s="2"/>
      <c r="O747" s="4"/>
    </row>
    <row r="748" spans="4:15">
      <c r="D748" s="2"/>
      <c r="G748" s="1"/>
      <c r="K748" s="2"/>
      <c r="N748" s="2"/>
      <c r="O748" s="4"/>
    </row>
    <row r="749" spans="4:15">
      <c r="D749" s="2"/>
      <c r="G749" s="1"/>
      <c r="K749" s="2"/>
      <c r="N749" s="2"/>
      <c r="O749" s="4"/>
    </row>
    <row r="750" spans="4:15">
      <c r="D750" s="2"/>
      <c r="G750" s="1"/>
      <c r="K750" s="2"/>
      <c r="N750" s="2"/>
      <c r="O750" s="4"/>
    </row>
    <row r="751" spans="4:15">
      <c r="D751" s="2"/>
      <c r="G751" s="1"/>
      <c r="K751" s="2"/>
      <c r="N751" s="2"/>
      <c r="O751" s="4"/>
    </row>
    <row r="752" spans="4:15">
      <c r="D752" s="2"/>
      <c r="G752" s="1"/>
      <c r="K752" s="2"/>
      <c r="N752" s="2"/>
      <c r="O752" s="4"/>
    </row>
    <row r="753" spans="4:15">
      <c r="D753" s="2"/>
      <c r="G753" s="1"/>
      <c r="K753" s="2"/>
      <c r="N753" s="2"/>
      <c r="O753" s="4"/>
    </row>
    <row r="754" spans="4:15">
      <c r="D754" s="2"/>
      <c r="G754" s="1"/>
      <c r="K754" s="2"/>
      <c r="N754" s="2"/>
      <c r="O754" s="4"/>
    </row>
    <row r="755" spans="4:15">
      <c r="D755" s="2"/>
      <c r="G755" s="1"/>
      <c r="K755" s="2"/>
      <c r="N755" s="2"/>
      <c r="O755" s="4"/>
    </row>
    <row r="756" spans="4:15">
      <c r="D756" s="2"/>
      <c r="G756" s="1"/>
      <c r="K756" s="2"/>
      <c r="N756" s="2"/>
      <c r="O756" s="4"/>
    </row>
    <row r="757" spans="4:15">
      <c r="D757" s="2"/>
      <c r="G757" s="1"/>
      <c r="K757" s="2"/>
      <c r="N757" s="2"/>
      <c r="O757" s="4"/>
    </row>
    <row r="758" spans="4:15">
      <c r="D758" s="2"/>
      <c r="G758" s="1"/>
      <c r="K758" s="2"/>
      <c r="N758" s="2"/>
      <c r="O758" s="4"/>
    </row>
    <row r="759" spans="4:15">
      <c r="D759" s="2"/>
      <c r="G759" s="1"/>
      <c r="K759" s="2"/>
      <c r="N759" s="2"/>
      <c r="O759" s="4"/>
    </row>
    <row r="760" spans="4:15">
      <c r="D760" s="2"/>
      <c r="G760" s="1"/>
      <c r="K760" s="2"/>
      <c r="N760" s="2"/>
      <c r="O760" s="4"/>
    </row>
    <row r="761" spans="4:15">
      <c r="D761" s="2"/>
      <c r="G761" s="1"/>
      <c r="K761" s="2"/>
      <c r="N761" s="2"/>
      <c r="O761" s="4"/>
    </row>
    <row r="762" spans="4:15">
      <c r="D762" s="2"/>
      <c r="G762" s="1"/>
      <c r="K762" s="2"/>
      <c r="N762" s="2"/>
      <c r="O762" s="4"/>
    </row>
    <row r="763" spans="4:15">
      <c r="D763" s="2"/>
      <c r="G763" s="1"/>
      <c r="K763" s="2"/>
      <c r="N763" s="2"/>
      <c r="O763" s="4"/>
    </row>
    <row r="764" spans="4:15">
      <c r="D764" s="2"/>
      <c r="G764" s="1"/>
      <c r="K764" s="2"/>
      <c r="N764" s="2"/>
      <c r="O764" s="4"/>
    </row>
    <row r="765" spans="4:15">
      <c r="D765" s="2"/>
      <c r="G765" s="1"/>
      <c r="K765" s="2"/>
      <c r="N765" s="2"/>
      <c r="O765" s="4"/>
    </row>
    <row r="766" spans="4:15">
      <c r="D766" s="2"/>
      <c r="G766" s="1"/>
      <c r="K766" s="2"/>
      <c r="N766" s="2"/>
      <c r="O766" s="4"/>
    </row>
    <row r="767" spans="4:15">
      <c r="D767" s="2"/>
      <c r="G767" s="1"/>
      <c r="K767" s="2"/>
      <c r="N767" s="2"/>
      <c r="O767" s="4"/>
    </row>
    <row r="768" spans="4:15">
      <c r="D768" s="2"/>
      <c r="G768" s="1"/>
      <c r="K768" s="2"/>
      <c r="N768" s="2"/>
      <c r="O768" s="4"/>
    </row>
    <row r="769" spans="4:15">
      <c r="D769" s="2"/>
      <c r="G769" s="1"/>
      <c r="K769" s="2"/>
      <c r="N769" s="2"/>
      <c r="O769" s="4"/>
    </row>
    <row r="770" spans="4:15">
      <c r="D770" s="2"/>
      <c r="G770" s="1"/>
      <c r="K770" s="2"/>
      <c r="N770" s="2"/>
      <c r="O770" s="4"/>
    </row>
    <row r="771" spans="4:15">
      <c r="D771" s="2"/>
      <c r="G771" s="1"/>
      <c r="K771" s="2"/>
      <c r="N771" s="2"/>
      <c r="O771" s="4"/>
    </row>
    <row r="772" spans="4:15">
      <c r="D772" s="2"/>
      <c r="G772" s="1"/>
      <c r="K772" s="2"/>
      <c r="N772" s="2"/>
      <c r="O772" s="4"/>
    </row>
    <row r="773" spans="4:15">
      <c r="D773" s="2"/>
      <c r="G773" s="1"/>
      <c r="K773" s="2"/>
      <c r="N773" s="2"/>
      <c r="O773" s="4"/>
    </row>
    <row r="774" spans="4:15">
      <c r="D774" s="2"/>
      <c r="G774" s="1"/>
      <c r="K774" s="2"/>
      <c r="N774" s="2"/>
      <c r="O774" s="4"/>
    </row>
    <row r="775" spans="4:15">
      <c r="D775" s="2"/>
      <c r="G775" s="1"/>
      <c r="K775" s="2"/>
      <c r="N775" s="2"/>
      <c r="O775" s="4"/>
    </row>
    <row r="776" spans="4:15">
      <c r="D776" s="2"/>
      <c r="G776" s="1"/>
      <c r="K776" s="2"/>
      <c r="N776" s="2"/>
      <c r="O776" s="4"/>
    </row>
    <row r="777" spans="4:15">
      <c r="D777" s="2"/>
      <c r="G777" s="1"/>
      <c r="K777" s="2"/>
      <c r="N777" s="2"/>
      <c r="O777" s="4"/>
    </row>
    <row r="778" spans="4:15">
      <c r="D778" s="2"/>
      <c r="G778" s="1"/>
      <c r="K778" s="2"/>
      <c r="N778" s="2"/>
      <c r="O778" s="4"/>
    </row>
    <row r="779" spans="4:15">
      <c r="D779" s="2"/>
      <c r="G779" s="1"/>
      <c r="K779" s="2"/>
      <c r="N779" s="2"/>
      <c r="O779" s="4"/>
    </row>
    <row r="780" spans="4:15">
      <c r="D780" s="2"/>
      <c r="G780" s="1"/>
      <c r="K780" s="2"/>
      <c r="N780" s="2"/>
      <c r="O780" s="4"/>
    </row>
    <row r="781" spans="4:15">
      <c r="D781" s="2"/>
      <c r="G781" s="1"/>
      <c r="K781" s="2"/>
      <c r="N781" s="2"/>
      <c r="O781" s="4"/>
    </row>
    <row r="782" spans="4:15">
      <c r="D782" s="2"/>
      <c r="G782" s="1"/>
      <c r="K782" s="2"/>
      <c r="N782" s="2"/>
      <c r="O782" s="4"/>
    </row>
    <row r="783" spans="4:15">
      <c r="D783" s="2"/>
      <c r="G783" s="1"/>
      <c r="K783" s="2"/>
      <c r="N783" s="2"/>
      <c r="O783" s="4"/>
    </row>
    <row r="784" spans="4:15">
      <c r="D784" s="2"/>
      <c r="G784" s="1"/>
      <c r="K784" s="2"/>
      <c r="N784" s="2"/>
      <c r="O784" s="4"/>
    </row>
    <row r="785" spans="4:15">
      <c r="D785" s="2"/>
      <c r="G785" s="1"/>
      <c r="K785" s="2"/>
      <c r="N785" s="2"/>
      <c r="O785" s="4"/>
    </row>
    <row r="786" spans="4:15">
      <c r="D786" s="2"/>
      <c r="G786" s="1"/>
      <c r="K786" s="2"/>
      <c r="N786" s="2"/>
      <c r="O786" s="4"/>
    </row>
    <row r="787" spans="4:15">
      <c r="D787" s="2"/>
      <c r="G787" s="1"/>
      <c r="K787" s="2"/>
      <c r="N787" s="2"/>
      <c r="O787" s="4"/>
    </row>
    <row r="788" spans="4:15">
      <c r="D788" s="2"/>
      <c r="G788" s="1"/>
      <c r="K788" s="2"/>
      <c r="N788" s="2"/>
      <c r="O788" s="4"/>
    </row>
    <row r="789" spans="4:15">
      <c r="D789" s="2"/>
      <c r="G789" s="1"/>
      <c r="K789" s="2"/>
      <c r="N789" s="2"/>
      <c r="O789" s="4"/>
    </row>
    <row r="790" spans="4:15">
      <c r="D790" s="2"/>
      <c r="G790" s="1"/>
      <c r="K790" s="2"/>
      <c r="N790" s="2"/>
      <c r="O790" s="4"/>
    </row>
    <row r="791" spans="4:15">
      <c r="D791" s="2"/>
      <c r="G791" s="1"/>
      <c r="K791" s="2"/>
      <c r="N791" s="2"/>
      <c r="O791" s="4"/>
    </row>
    <row r="792" spans="4:15">
      <c r="D792" s="2"/>
      <c r="G792" s="1"/>
      <c r="K792" s="2"/>
      <c r="N792" s="2"/>
      <c r="O792" s="4"/>
    </row>
    <row r="793" spans="4:15">
      <c r="D793" s="2"/>
      <c r="G793" s="1"/>
      <c r="K793" s="2"/>
      <c r="N793" s="2"/>
      <c r="O793" s="4"/>
    </row>
    <row r="794" spans="4:15">
      <c r="D794" s="2"/>
      <c r="G794" s="1"/>
      <c r="K794" s="2"/>
      <c r="N794" s="2"/>
      <c r="O794" s="4"/>
    </row>
    <row r="795" spans="4:15">
      <c r="D795" s="2"/>
      <c r="G795" s="1"/>
      <c r="K795" s="2"/>
      <c r="N795" s="2"/>
      <c r="O795" s="4"/>
    </row>
    <row r="796" spans="4:15">
      <c r="D796" s="2"/>
      <c r="G796" s="1"/>
      <c r="K796" s="2"/>
      <c r="N796" s="2"/>
      <c r="O796" s="4"/>
    </row>
    <row r="797" spans="4:15">
      <c r="D797" s="2"/>
      <c r="G797" s="1"/>
      <c r="K797" s="2"/>
      <c r="N797" s="2"/>
      <c r="O797" s="4"/>
    </row>
    <row r="798" spans="4:15">
      <c r="D798" s="2"/>
      <c r="G798" s="1"/>
      <c r="K798" s="2"/>
      <c r="N798" s="2"/>
      <c r="O798" s="4"/>
    </row>
    <row r="799" spans="4:15">
      <c r="D799" s="2"/>
      <c r="G799" s="1"/>
      <c r="K799" s="2"/>
      <c r="N799" s="2"/>
      <c r="O799" s="4"/>
    </row>
    <row r="800" spans="4:15">
      <c r="D800" s="2"/>
      <c r="G800" s="1"/>
      <c r="K800" s="2"/>
      <c r="N800" s="2"/>
      <c r="O800" s="4"/>
    </row>
    <row r="801" spans="4:15">
      <c r="D801" s="2"/>
      <c r="G801" s="1"/>
      <c r="K801" s="2"/>
      <c r="N801" s="2"/>
      <c r="O801" s="4"/>
    </row>
    <row r="802" spans="4:15">
      <c r="D802" s="2"/>
      <c r="G802" s="1"/>
      <c r="K802" s="2"/>
      <c r="N802" s="2"/>
      <c r="O802" s="4"/>
    </row>
    <row r="803" spans="4:15">
      <c r="D803" s="2"/>
      <c r="G803" s="1"/>
      <c r="K803" s="2"/>
      <c r="N803" s="2"/>
      <c r="O803" s="4"/>
    </row>
    <row r="804" spans="4:15">
      <c r="D804" s="2"/>
      <c r="G804" s="1"/>
      <c r="K804" s="2"/>
      <c r="N804" s="2"/>
      <c r="O804" s="4"/>
    </row>
    <row r="805" spans="4:15">
      <c r="D805" s="2"/>
      <c r="G805" s="1"/>
      <c r="K805" s="2"/>
      <c r="N805" s="2"/>
      <c r="O805" s="4"/>
    </row>
    <row r="806" spans="4:15">
      <c r="D806" s="2"/>
      <c r="G806" s="1"/>
      <c r="K806" s="2"/>
      <c r="N806" s="2"/>
      <c r="O806" s="4"/>
    </row>
    <row r="807" spans="4:15">
      <c r="D807" s="2"/>
      <c r="G807" s="1"/>
      <c r="K807" s="2"/>
      <c r="N807" s="2"/>
      <c r="O807" s="4"/>
    </row>
    <row r="808" spans="4:15">
      <c r="D808" s="2"/>
      <c r="G808" s="1"/>
      <c r="K808" s="2"/>
      <c r="N808" s="2"/>
      <c r="O808" s="4"/>
    </row>
    <row r="809" spans="4:15">
      <c r="D809" s="2"/>
      <c r="G809" s="1"/>
      <c r="K809" s="2"/>
      <c r="N809" s="2"/>
      <c r="O809" s="4"/>
    </row>
    <row r="810" spans="4:15">
      <c r="D810" s="2"/>
      <c r="G810" s="1"/>
      <c r="K810" s="2"/>
      <c r="N810" s="2"/>
      <c r="O810" s="4"/>
    </row>
    <row r="811" spans="4:15">
      <c r="D811" s="2"/>
      <c r="G811" s="1"/>
      <c r="K811" s="2"/>
      <c r="N811" s="2"/>
      <c r="O811" s="4"/>
    </row>
    <row r="812" spans="4:15">
      <c r="D812" s="2"/>
      <c r="G812" s="1"/>
      <c r="K812" s="2"/>
      <c r="N812" s="2"/>
      <c r="O812" s="4"/>
    </row>
    <row r="813" spans="4:15">
      <c r="D813" s="2"/>
      <c r="G813" s="1"/>
      <c r="K813" s="2"/>
      <c r="N813" s="2"/>
      <c r="O813" s="4"/>
    </row>
    <row r="814" spans="4:15">
      <c r="D814" s="2"/>
      <c r="G814" s="1"/>
      <c r="K814" s="2"/>
      <c r="N814" s="2"/>
      <c r="O814" s="4"/>
    </row>
    <row r="815" spans="4:15">
      <c r="D815" s="2"/>
      <c r="G815" s="1"/>
      <c r="K815" s="2"/>
      <c r="N815" s="2"/>
      <c r="O815" s="4"/>
    </row>
    <row r="816" spans="4:15">
      <c r="D816" s="2"/>
      <c r="G816" s="1"/>
      <c r="K816" s="2"/>
      <c r="N816" s="2"/>
      <c r="O816" s="4"/>
    </row>
    <row r="817" spans="4:15">
      <c r="D817" s="2"/>
      <c r="G817" s="1"/>
      <c r="K817" s="2"/>
      <c r="N817" s="2"/>
      <c r="O817" s="4"/>
    </row>
    <row r="818" spans="4:15">
      <c r="D818" s="2"/>
      <c r="G818" s="1"/>
      <c r="K818" s="2"/>
      <c r="N818" s="2"/>
      <c r="O818" s="4"/>
    </row>
    <row r="819" spans="4:15">
      <c r="D819" s="2"/>
      <c r="G819" s="1"/>
      <c r="K819" s="2"/>
      <c r="N819" s="2"/>
      <c r="O819" s="4"/>
    </row>
    <row r="820" spans="4:15">
      <c r="D820" s="2"/>
      <c r="G820" s="1"/>
      <c r="K820" s="2"/>
      <c r="N820" s="2"/>
      <c r="O820" s="4"/>
    </row>
    <row r="821" spans="4:15">
      <c r="D821" s="2"/>
      <c r="G821" s="1"/>
      <c r="K821" s="2"/>
      <c r="N821" s="2"/>
      <c r="O821" s="4"/>
    </row>
    <row r="822" spans="4:15">
      <c r="D822" s="2"/>
      <c r="G822" s="1"/>
      <c r="K822" s="2"/>
      <c r="N822" s="2"/>
      <c r="O822" s="4"/>
    </row>
    <row r="823" spans="4:15">
      <c r="D823" s="2"/>
      <c r="G823" s="1"/>
      <c r="K823" s="2"/>
      <c r="N823" s="2"/>
      <c r="O823" s="4"/>
    </row>
    <row r="824" spans="4:15">
      <c r="D824" s="2"/>
      <c r="G824" s="1"/>
      <c r="K824" s="2"/>
      <c r="N824" s="2"/>
      <c r="O824" s="4"/>
    </row>
    <row r="825" spans="4:15">
      <c r="D825" s="2"/>
      <c r="G825" s="1"/>
      <c r="K825" s="2"/>
      <c r="N825" s="2"/>
      <c r="O825" s="4"/>
    </row>
    <row r="826" spans="4:15">
      <c r="D826" s="2"/>
      <c r="G826" s="1"/>
      <c r="K826" s="2"/>
      <c r="N826" s="2"/>
      <c r="O826" s="4"/>
    </row>
    <row r="827" spans="4:15">
      <c r="D827" s="2"/>
      <c r="G827" s="1"/>
      <c r="K827" s="2"/>
      <c r="N827" s="2"/>
      <c r="O827" s="4"/>
    </row>
    <row r="828" spans="4:15">
      <c r="D828" s="2"/>
      <c r="G828" s="1"/>
      <c r="K828" s="2"/>
      <c r="N828" s="2"/>
      <c r="O828" s="4"/>
    </row>
    <row r="829" spans="4:15">
      <c r="D829" s="2"/>
      <c r="G829" s="1"/>
      <c r="K829" s="2"/>
      <c r="N829" s="2"/>
      <c r="O829" s="4"/>
    </row>
    <row r="830" spans="4:15">
      <c r="D830" s="2"/>
      <c r="G830" s="1"/>
      <c r="K830" s="2"/>
      <c r="N830" s="2"/>
      <c r="O830" s="4"/>
    </row>
    <row r="831" spans="4:15">
      <c r="D831" s="2"/>
      <c r="G831" s="1"/>
      <c r="K831" s="2"/>
      <c r="N831" s="2"/>
      <c r="O831" s="4"/>
    </row>
    <row r="832" spans="4:15">
      <c r="D832" s="2"/>
      <c r="G832" s="1"/>
      <c r="K832" s="2"/>
      <c r="N832" s="2"/>
      <c r="O832" s="4"/>
    </row>
    <row r="833" spans="4:15">
      <c r="D833" s="2"/>
      <c r="G833" s="1"/>
      <c r="K833" s="2"/>
      <c r="N833" s="2"/>
      <c r="O833" s="4"/>
    </row>
    <row r="834" spans="4:15">
      <c r="D834" s="2"/>
      <c r="G834" s="1"/>
      <c r="K834" s="2"/>
      <c r="N834" s="2"/>
      <c r="O834" s="4"/>
    </row>
    <row r="835" spans="4:15">
      <c r="D835" s="2"/>
      <c r="G835" s="1"/>
      <c r="K835" s="2"/>
      <c r="N835" s="2"/>
      <c r="O835" s="4"/>
    </row>
    <row r="836" spans="4:15">
      <c r="D836" s="2"/>
      <c r="G836" s="1"/>
      <c r="K836" s="2"/>
      <c r="N836" s="2"/>
      <c r="O836" s="4"/>
    </row>
    <row r="837" spans="4:15">
      <c r="D837" s="2"/>
      <c r="G837" s="1"/>
      <c r="K837" s="2"/>
      <c r="N837" s="2"/>
      <c r="O837" s="4"/>
    </row>
    <row r="838" spans="4:15">
      <c r="D838" s="2"/>
      <c r="G838" s="1"/>
      <c r="K838" s="2"/>
      <c r="N838" s="2"/>
      <c r="O838" s="4"/>
    </row>
    <row r="839" spans="4:15">
      <c r="D839" s="2"/>
      <c r="G839" s="1"/>
      <c r="K839" s="2"/>
      <c r="N839" s="2"/>
      <c r="O839" s="4"/>
    </row>
    <row r="840" spans="4:15">
      <c r="D840" s="2"/>
      <c r="G840" s="1"/>
      <c r="K840" s="2"/>
      <c r="N840" s="2"/>
      <c r="O840" s="4"/>
    </row>
    <row r="841" spans="4:15">
      <c r="D841" s="2"/>
      <c r="G841" s="1"/>
      <c r="K841" s="2"/>
      <c r="N841" s="2"/>
      <c r="O841" s="4"/>
    </row>
    <row r="842" spans="4:15">
      <c r="D842" s="2"/>
      <c r="G842" s="1"/>
      <c r="K842" s="2"/>
      <c r="N842" s="2"/>
      <c r="O842" s="4"/>
    </row>
    <row r="843" spans="4:15">
      <c r="D843" s="2"/>
      <c r="G843" s="1"/>
      <c r="K843" s="2"/>
      <c r="N843" s="2"/>
      <c r="O843" s="4"/>
    </row>
    <row r="844" spans="4:15">
      <c r="D844" s="2"/>
      <c r="G844" s="1"/>
      <c r="K844" s="2"/>
      <c r="N844" s="2"/>
      <c r="O844" s="4"/>
    </row>
    <row r="845" spans="4:15">
      <c r="D845" s="2"/>
      <c r="G845" s="1"/>
      <c r="K845" s="2"/>
      <c r="N845" s="2"/>
      <c r="O845" s="4"/>
    </row>
    <row r="846" spans="4:15">
      <c r="D846" s="2"/>
      <c r="G846" s="1"/>
      <c r="K846" s="2"/>
      <c r="N846" s="2"/>
      <c r="O846" s="4"/>
    </row>
    <row r="847" spans="4:15">
      <c r="D847" s="2"/>
      <c r="G847" s="1"/>
      <c r="K847" s="2"/>
      <c r="N847" s="2"/>
      <c r="O847" s="4"/>
    </row>
    <row r="848" spans="4:15">
      <c r="D848" s="2"/>
      <c r="G848" s="1"/>
      <c r="K848" s="2"/>
      <c r="N848" s="2"/>
      <c r="O848" s="4"/>
    </row>
    <row r="849" spans="4:15">
      <c r="D849" s="2"/>
      <c r="G849" s="1"/>
      <c r="K849" s="2"/>
      <c r="N849" s="2"/>
      <c r="O849" s="4"/>
    </row>
    <row r="850" spans="4:15">
      <c r="D850" s="2"/>
      <c r="G850" s="1"/>
      <c r="K850" s="2"/>
      <c r="N850" s="2"/>
      <c r="O850" s="4"/>
    </row>
    <row r="851" spans="4:15">
      <c r="D851" s="2"/>
      <c r="G851" s="1"/>
      <c r="K851" s="2"/>
      <c r="N851" s="2"/>
      <c r="O851" s="4"/>
    </row>
    <row r="852" spans="4:15">
      <c r="D852" s="2"/>
      <c r="G852" s="1"/>
      <c r="K852" s="2"/>
      <c r="N852" s="2"/>
      <c r="O852" s="4"/>
    </row>
    <row r="853" spans="4:15">
      <c r="D853" s="2"/>
      <c r="G853" s="1"/>
      <c r="K853" s="2"/>
      <c r="N853" s="2"/>
      <c r="O853" s="4"/>
    </row>
    <row r="854" spans="4:15">
      <c r="D854" s="2"/>
      <c r="G854" s="1"/>
      <c r="K854" s="2"/>
      <c r="N854" s="2"/>
      <c r="O854" s="4"/>
    </row>
    <row r="855" spans="4:15">
      <c r="D855" s="2"/>
      <c r="G855" s="1"/>
      <c r="K855" s="2"/>
      <c r="N855" s="2"/>
      <c r="O855" s="4"/>
    </row>
    <row r="856" spans="4:15">
      <c r="D856" s="2"/>
      <c r="G856" s="1"/>
      <c r="K856" s="2"/>
      <c r="N856" s="2"/>
      <c r="O856" s="4"/>
    </row>
    <row r="857" spans="4:15">
      <c r="D857" s="2"/>
      <c r="G857" s="1"/>
      <c r="K857" s="2"/>
      <c r="N857" s="2"/>
      <c r="O857" s="4"/>
    </row>
    <row r="858" spans="4:15">
      <c r="D858" s="2"/>
      <c r="G858" s="1"/>
      <c r="K858" s="2"/>
      <c r="N858" s="2"/>
      <c r="O858" s="4"/>
    </row>
    <row r="859" spans="4:15">
      <c r="D859" s="2"/>
      <c r="G859" s="1"/>
      <c r="K859" s="2"/>
      <c r="N859" s="2"/>
      <c r="O859" s="4"/>
    </row>
    <row r="860" spans="4:15">
      <c r="D860" s="2"/>
      <c r="G860" s="1"/>
      <c r="K860" s="2"/>
      <c r="N860" s="2"/>
      <c r="O860" s="4"/>
    </row>
    <row r="861" spans="4:15">
      <c r="D861" s="2"/>
      <c r="G861" s="1"/>
      <c r="K861" s="2"/>
      <c r="N861" s="2"/>
      <c r="O861" s="4"/>
    </row>
    <row r="862" spans="4:15">
      <c r="D862" s="2"/>
      <c r="G862" s="1"/>
      <c r="K862" s="2"/>
      <c r="N862" s="2"/>
      <c r="O862" s="4"/>
    </row>
    <row r="863" spans="4:15">
      <c r="D863" s="2"/>
      <c r="G863" s="1"/>
      <c r="K863" s="2"/>
      <c r="N863" s="2"/>
      <c r="O863" s="4"/>
    </row>
    <row r="864" spans="4:15">
      <c r="D864" s="2"/>
      <c r="G864" s="1"/>
      <c r="K864" s="2"/>
      <c r="N864" s="2"/>
      <c r="O864" s="4"/>
    </row>
    <row r="865" spans="4:15">
      <c r="D865" s="2"/>
      <c r="G865" s="1"/>
      <c r="K865" s="2"/>
      <c r="N865" s="2"/>
      <c r="O865" s="4"/>
    </row>
    <row r="866" spans="4:15">
      <c r="D866" s="2"/>
      <c r="G866" s="1"/>
      <c r="K866" s="2"/>
      <c r="N866" s="2"/>
      <c r="O866" s="4"/>
    </row>
    <row r="867" spans="4:15">
      <c r="D867" s="2"/>
      <c r="G867" s="1"/>
      <c r="K867" s="2"/>
      <c r="N867" s="2"/>
      <c r="O867" s="4"/>
    </row>
    <row r="868" spans="4:15">
      <c r="D868" s="2"/>
      <c r="G868" s="1"/>
      <c r="K868" s="2"/>
      <c r="N868" s="2"/>
      <c r="O868" s="4"/>
    </row>
    <row r="869" spans="4:15">
      <c r="D869" s="2"/>
      <c r="G869" s="1"/>
      <c r="K869" s="2"/>
      <c r="N869" s="2"/>
      <c r="O869" s="4"/>
    </row>
    <row r="870" spans="4:15">
      <c r="D870" s="2"/>
      <c r="G870" s="1"/>
      <c r="K870" s="2"/>
      <c r="N870" s="2"/>
      <c r="O870" s="4"/>
    </row>
    <row r="871" spans="4:15">
      <c r="D871" s="2"/>
      <c r="G871" s="1"/>
      <c r="K871" s="2"/>
      <c r="N871" s="2"/>
      <c r="O871" s="4"/>
    </row>
    <row r="872" spans="4:15">
      <c r="D872" s="2"/>
      <c r="G872" s="1"/>
      <c r="K872" s="2"/>
      <c r="N872" s="2"/>
      <c r="O872" s="4"/>
    </row>
    <row r="873" spans="4:15">
      <c r="D873" s="2"/>
      <c r="G873" s="1"/>
      <c r="K873" s="2"/>
      <c r="N873" s="2"/>
      <c r="O873" s="4"/>
    </row>
    <row r="874" spans="4:15">
      <c r="D874" s="2"/>
      <c r="G874" s="1"/>
      <c r="K874" s="2"/>
      <c r="N874" s="2"/>
      <c r="O874" s="4"/>
    </row>
    <row r="875" spans="4:15">
      <c r="D875" s="2"/>
      <c r="G875" s="1"/>
      <c r="K875" s="2"/>
      <c r="N875" s="2"/>
      <c r="O875" s="4"/>
    </row>
    <row r="876" spans="4:15">
      <c r="D876" s="2"/>
      <c r="G876" s="1"/>
      <c r="K876" s="2"/>
      <c r="N876" s="2"/>
      <c r="O876" s="4"/>
    </row>
    <row r="877" spans="4:15">
      <c r="D877" s="2"/>
      <c r="G877" s="1"/>
      <c r="K877" s="2"/>
      <c r="N877" s="2"/>
      <c r="O877" s="4"/>
    </row>
    <row r="878" spans="4:15">
      <c r="D878" s="2"/>
      <c r="G878" s="1"/>
      <c r="K878" s="2"/>
      <c r="N878" s="2"/>
      <c r="O878" s="4"/>
    </row>
    <row r="879" spans="4:15">
      <c r="D879" s="2"/>
      <c r="G879" s="1"/>
      <c r="K879" s="2"/>
      <c r="N879" s="2"/>
      <c r="O879" s="4"/>
    </row>
    <row r="880" spans="4:15">
      <c r="D880" s="2"/>
      <c r="G880" s="1"/>
      <c r="K880" s="2"/>
      <c r="N880" s="2"/>
      <c r="O880" s="4"/>
    </row>
    <row r="881" spans="4:15">
      <c r="D881" s="2"/>
      <c r="G881" s="1"/>
      <c r="K881" s="2"/>
      <c r="N881" s="2"/>
      <c r="O881" s="4"/>
    </row>
    <row r="882" spans="4:15">
      <c r="D882" s="2"/>
      <c r="G882" s="1"/>
      <c r="K882" s="2"/>
      <c r="N882" s="2"/>
      <c r="O882" s="4"/>
    </row>
    <row r="883" spans="4:15">
      <c r="D883" s="2"/>
      <c r="G883" s="1"/>
      <c r="K883" s="2"/>
      <c r="N883" s="2"/>
      <c r="O883" s="4"/>
    </row>
    <row r="884" spans="4:15">
      <c r="D884" s="2"/>
      <c r="G884" s="1"/>
      <c r="K884" s="2"/>
      <c r="N884" s="2"/>
      <c r="O884" s="4"/>
    </row>
    <row r="885" spans="4:15">
      <c r="D885" s="2"/>
      <c r="G885" s="1"/>
      <c r="K885" s="2"/>
      <c r="N885" s="2"/>
      <c r="O885" s="4"/>
    </row>
    <row r="886" spans="4:15">
      <c r="D886" s="2"/>
      <c r="G886" s="1"/>
      <c r="K886" s="2"/>
      <c r="N886" s="2"/>
      <c r="O886" s="4"/>
    </row>
    <row r="887" spans="4:15">
      <c r="D887" s="2"/>
      <c r="G887" s="1"/>
      <c r="K887" s="2"/>
      <c r="N887" s="2"/>
      <c r="O887" s="4"/>
    </row>
    <row r="888" spans="4:15">
      <c r="D888" s="2"/>
      <c r="G888" s="1"/>
      <c r="K888" s="2"/>
      <c r="N888" s="2"/>
      <c r="O888" s="4"/>
    </row>
    <row r="889" spans="4:15">
      <c r="D889" s="2"/>
      <c r="G889" s="1"/>
      <c r="K889" s="2"/>
      <c r="N889" s="2"/>
      <c r="O889" s="4"/>
    </row>
    <row r="890" spans="4:15">
      <c r="D890" s="2"/>
      <c r="G890" s="1"/>
      <c r="K890" s="2"/>
      <c r="N890" s="2"/>
      <c r="O890" s="4"/>
    </row>
    <row r="891" spans="4:15">
      <c r="D891" s="2"/>
      <c r="G891" s="1"/>
      <c r="K891" s="2"/>
      <c r="N891" s="2"/>
      <c r="O891" s="4"/>
    </row>
    <row r="892" spans="4:15">
      <c r="D892" s="2"/>
      <c r="G892" s="1"/>
      <c r="K892" s="2"/>
      <c r="N892" s="2"/>
      <c r="O892" s="4"/>
    </row>
    <row r="893" spans="4:15">
      <c r="D893" s="2"/>
      <c r="G893" s="1"/>
      <c r="K893" s="2"/>
      <c r="N893" s="2"/>
      <c r="O893" s="4"/>
    </row>
    <row r="894" spans="4:15">
      <c r="D894" s="2"/>
      <c r="G894" s="1"/>
      <c r="K894" s="2"/>
      <c r="N894" s="2"/>
      <c r="O894" s="4"/>
    </row>
    <row r="895" spans="4:15">
      <c r="D895" s="2"/>
      <c r="G895" s="1"/>
      <c r="K895" s="2"/>
      <c r="N895" s="2"/>
      <c r="O895" s="4"/>
    </row>
    <row r="896" spans="4:15">
      <c r="D896" s="2"/>
      <c r="G896" s="1"/>
      <c r="K896" s="2"/>
      <c r="N896" s="2"/>
      <c r="O896" s="4"/>
    </row>
    <row r="897" spans="4:15">
      <c r="D897" s="2"/>
      <c r="G897" s="1"/>
      <c r="K897" s="2"/>
      <c r="N897" s="2"/>
      <c r="O897" s="4"/>
    </row>
    <row r="898" spans="4:15">
      <c r="D898" s="2"/>
      <c r="G898" s="1"/>
      <c r="K898" s="2"/>
      <c r="N898" s="2"/>
      <c r="O898" s="4"/>
    </row>
    <row r="899" spans="4:15">
      <c r="D899" s="2"/>
      <c r="G899" s="1"/>
      <c r="K899" s="2"/>
      <c r="N899" s="2"/>
      <c r="O899" s="4"/>
    </row>
    <row r="900" spans="4:15">
      <c r="D900" s="2"/>
      <c r="G900" s="1"/>
      <c r="K900" s="2"/>
      <c r="N900" s="2"/>
      <c r="O900" s="4"/>
    </row>
    <row r="901" spans="4:15">
      <c r="D901" s="2"/>
      <c r="G901" s="1"/>
      <c r="K901" s="2"/>
      <c r="N901" s="2"/>
      <c r="O901" s="4"/>
    </row>
    <row r="902" spans="4:15">
      <c r="D902" s="2"/>
      <c r="G902" s="1"/>
      <c r="K902" s="2"/>
      <c r="N902" s="2"/>
      <c r="O902" s="4"/>
    </row>
    <row r="903" spans="4:15">
      <c r="D903" s="2"/>
      <c r="G903" s="1"/>
      <c r="K903" s="2"/>
      <c r="N903" s="2"/>
      <c r="O903" s="4"/>
    </row>
    <row r="904" spans="4:15">
      <c r="D904" s="2"/>
      <c r="G904" s="1"/>
      <c r="K904" s="2"/>
      <c r="N904" s="2"/>
      <c r="O904" s="4"/>
    </row>
    <row r="905" spans="4:15">
      <c r="D905" s="2"/>
      <c r="G905" s="1"/>
      <c r="K905" s="2"/>
      <c r="N905" s="2"/>
      <c r="O905" s="4"/>
    </row>
    <row r="906" spans="4:15">
      <c r="D906" s="2"/>
      <c r="G906" s="1"/>
      <c r="K906" s="2"/>
      <c r="N906" s="2"/>
      <c r="O906" s="4"/>
    </row>
    <row r="907" spans="4:15">
      <c r="D907" s="2"/>
      <c r="G907" s="1"/>
      <c r="K907" s="2"/>
      <c r="N907" s="2"/>
      <c r="O907" s="4"/>
    </row>
    <row r="908" spans="4:15">
      <c r="D908" s="2"/>
      <c r="G908" s="1"/>
      <c r="K908" s="2"/>
      <c r="N908" s="2"/>
      <c r="O908" s="4"/>
    </row>
    <row r="909" spans="4:15">
      <c r="D909" s="2"/>
      <c r="G909" s="1"/>
      <c r="K909" s="2"/>
      <c r="N909" s="2"/>
      <c r="O909" s="4"/>
    </row>
    <row r="910" spans="4:15">
      <c r="D910" s="2"/>
      <c r="G910" s="1"/>
      <c r="K910" s="2"/>
      <c r="N910" s="2"/>
      <c r="O910" s="4"/>
    </row>
    <row r="911" spans="4:15">
      <c r="D911" s="2"/>
      <c r="G911" s="1"/>
      <c r="K911" s="2"/>
      <c r="N911" s="2"/>
      <c r="O911" s="4"/>
    </row>
    <row r="912" spans="4:15">
      <c r="D912" s="2"/>
      <c r="G912" s="1"/>
      <c r="K912" s="2"/>
      <c r="N912" s="2"/>
      <c r="O912" s="4"/>
    </row>
    <row r="913" spans="4:15">
      <c r="D913" s="2"/>
      <c r="G913" s="1"/>
      <c r="K913" s="2"/>
      <c r="N913" s="2"/>
      <c r="O913" s="4"/>
    </row>
    <row r="914" spans="4:15">
      <c r="D914" s="2"/>
      <c r="G914" s="1"/>
      <c r="K914" s="2"/>
      <c r="N914" s="2"/>
      <c r="O914" s="4"/>
    </row>
    <row r="915" spans="4:15">
      <c r="D915" s="2"/>
      <c r="G915" s="1"/>
      <c r="K915" s="2"/>
      <c r="N915" s="2"/>
      <c r="O915" s="4"/>
    </row>
    <row r="916" spans="4:15">
      <c r="D916" s="2"/>
      <c r="G916" s="1"/>
      <c r="K916" s="2"/>
      <c r="N916" s="2"/>
      <c r="O916" s="4"/>
    </row>
    <row r="917" spans="4:15">
      <c r="D917" s="2"/>
      <c r="G917" s="1"/>
      <c r="K917" s="2"/>
      <c r="N917" s="2"/>
      <c r="O917" s="4"/>
    </row>
    <row r="918" spans="4:15">
      <c r="D918" s="2"/>
      <c r="G918" s="1"/>
      <c r="K918" s="2"/>
      <c r="N918" s="2"/>
      <c r="O918" s="4"/>
    </row>
    <row r="919" spans="4:15">
      <c r="D919" s="2"/>
      <c r="G919" s="1"/>
      <c r="K919" s="2"/>
      <c r="N919" s="2"/>
      <c r="O919" s="4"/>
    </row>
    <row r="920" spans="4:15">
      <c r="D920" s="2"/>
      <c r="G920" s="1"/>
      <c r="K920" s="2"/>
      <c r="N920" s="2"/>
      <c r="O920" s="4"/>
    </row>
    <row r="921" spans="4:15">
      <c r="D921" s="2"/>
      <c r="G921" s="1"/>
      <c r="K921" s="2"/>
      <c r="N921" s="2"/>
      <c r="O921" s="4"/>
    </row>
    <row r="922" spans="4:15">
      <c r="D922" s="2"/>
      <c r="G922" s="1"/>
      <c r="K922" s="2"/>
      <c r="N922" s="2"/>
      <c r="O922" s="4"/>
    </row>
    <row r="923" spans="4:15">
      <c r="D923" s="2"/>
      <c r="G923" s="1"/>
      <c r="K923" s="2"/>
      <c r="N923" s="2"/>
      <c r="O923" s="4"/>
    </row>
    <row r="924" spans="4:15">
      <c r="D924" s="2"/>
      <c r="G924" s="1"/>
      <c r="K924" s="2"/>
      <c r="N924" s="2"/>
      <c r="O924" s="4"/>
    </row>
    <row r="925" spans="4:15">
      <c r="D925" s="2"/>
      <c r="G925" s="1"/>
      <c r="K925" s="2"/>
      <c r="N925" s="2"/>
      <c r="O925" s="4"/>
    </row>
    <row r="926" spans="4:15">
      <c r="D926" s="2"/>
      <c r="G926" s="1"/>
      <c r="K926" s="2"/>
      <c r="N926" s="2"/>
      <c r="O926" s="4"/>
    </row>
    <row r="927" spans="4:15">
      <c r="D927" s="2"/>
      <c r="G927" s="1"/>
      <c r="K927" s="2"/>
      <c r="N927" s="2"/>
      <c r="O927" s="4"/>
    </row>
    <row r="928" spans="4:15">
      <c r="D928" s="2"/>
      <c r="G928" s="1"/>
      <c r="K928" s="2"/>
      <c r="N928" s="2"/>
      <c r="O928" s="4"/>
    </row>
    <row r="929" spans="4:15">
      <c r="D929" s="2"/>
      <c r="G929" s="1"/>
      <c r="K929" s="2"/>
      <c r="N929" s="2"/>
      <c r="O929" s="4"/>
    </row>
    <row r="930" spans="4:15">
      <c r="D930" s="2"/>
      <c r="G930" s="1"/>
      <c r="K930" s="2"/>
      <c r="N930" s="2"/>
      <c r="O930" s="4"/>
    </row>
    <row r="931" spans="4:15">
      <c r="D931" s="2"/>
      <c r="G931" s="1"/>
      <c r="K931" s="2"/>
      <c r="N931" s="2"/>
      <c r="O931" s="4"/>
    </row>
    <row r="932" spans="4:15">
      <c r="D932" s="2"/>
      <c r="G932" s="1"/>
      <c r="K932" s="2"/>
      <c r="N932" s="2"/>
      <c r="O932" s="4"/>
    </row>
    <row r="933" spans="4:15">
      <c r="D933" s="2"/>
      <c r="G933" s="1"/>
      <c r="K933" s="2"/>
      <c r="N933" s="2"/>
      <c r="O933" s="4"/>
    </row>
    <row r="934" spans="4:15">
      <c r="D934" s="2"/>
      <c r="G934" s="1"/>
      <c r="K934" s="2"/>
      <c r="N934" s="2"/>
      <c r="O934" s="4"/>
    </row>
    <row r="935" spans="4:15">
      <c r="D935" s="2"/>
      <c r="G935" s="1"/>
      <c r="K935" s="2"/>
      <c r="N935" s="2"/>
      <c r="O935" s="4"/>
    </row>
    <row r="936" spans="4:15">
      <c r="D936" s="2"/>
      <c r="G936" s="1"/>
      <c r="K936" s="2"/>
      <c r="N936" s="2"/>
      <c r="O936" s="4"/>
    </row>
    <row r="937" spans="4:15">
      <c r="D937" s="2"/>
      <c r="G937" s="1"/>
      <c r="K937" s="2"/>
      <c r="N937" s="2"/>
      <c r="O937" s="4"/>
    </row>
    <row r="938" spans="4:15">
      <c r="D938" s="2"/>
      <c r="G938" s="1"/>
      <c r="K938" s="2"/>
      <c r="N938" s="2"/>
      <c r="O938" s="4"/>
    </row>
    <row r="939" spans="4:15">
      <c r="D939" s="2"/>
      <c r="G939" s="1"/>
      <c r="K939" s="2"/>
      <c r="N939" s="2"/>
      <c r="O939" s="4"/>
    </row>
    <row r="940" spans="4:15">
      <c r="D940" s="2"/>
      <c r="G940" s="1"/>
      <c r="K940" s="2"/>
      <c r="N940" s="2"/>
      <c r="O940" s="4"/>
    </row>
    <row r="941" spans="4:15">
      <c r="D941" s="2"/>
      <c r="G941" s="1"/>
      <c r="K941" s="2"/>
      <c r="N941" s="2"/>
      <c r="O941" s="4"/>
    </row>
    <row r="942" spans="4:15">
      <c r="D942" s="2"/>
      <c r="G942" s="1"/>
      <c r="K942" s="2"/>
      <c r="N942" s="2"/>
      <c r="O942" s="4"/>
    </row>
    <row r="943" spans="4:15">
      <c r="D943" s="2"/>
      <c r="G943" s="1"/>
      <c r="K943" s="2"/>
      <c r="N943" s="2"/>
      <c r="O943" s="4"/>
    </row>
    <row r="944" spans="4:15">
      <c r="D944" s="2"/>
      <c r="G944" s="1"/>
      <c r="K944" s="2"/>
      <c r="N944" s="2"/>
      <c r="O944" s="4"/>
    </row>
    <row r="945" spans="4:15">
      <c r="D945" s="2"/>
      <c r="G945" s="1"/>
      <c r="K945" s="2"/>
      <c r="N945" s="2"/>
      <c r="O945" s="4"/>
    </row>
    <row r="946" spans="4:15">
      <c r="D946" s="2"/>
      <c r="G946" s="1"/>
      <c r="K946" s="2"/>
      <c r="N946" s="2"/>
      <c r="O946" s="4"/>
    </row>
    <row r="947" spans="4:15">
      <c r="D947" s="2"/>
      <c r="G947" s="1"/>
      <c r="K947" s="2"/>
      <c r="N947" s="2"/>
      <c r="O947" s="4"/>
    </row>
    <row r="948" spans="4:15">
      <c r="D948" s="2"/>
      <c r="G948" s="1"/>
      <c r="K948" s="2"/>
      <c r="N948" s="2"/>
      <c r="O948" s="4"/>
    </row>
    <row r="949" spans="4:15">
      <c r="D949" s="2"/>
      <c r="G949" s="1"/>
      <c r="K949" s="2"/>
      <c r="N949" s="2"/>
      <c r="O949" s="4"/>
    </row>
    <row r="950" spans="4:15">
      <c r="D950" s="2"/>
      <c r="G950" s="1"/>
      <c r="K950" s="2"/>
      <c r="N950" s="2"/>
      <c r="O950" s="4"/>
    </row>
    <row r="951" spans="4:15">
      <c r="D951" s="2"/>
      <c r="G951" s="1"/>
      <c r="K951" s="2"/>
      <c r="N951" s="2"/>
      <c r="O951" s="4"/>
    </row>
    <row r="952" spans="4:15">
      <c r="D952" s="2"/>
      <c r="G952" s="1"/>
      <c r="K952" s="2"/>
      <c r="N952" s="2"/>
      <c r="O952" s="4"/>
    </row>
    <row r="953" spans="4:15">
      <c r="D953" s="2"/>
      <c r="G953" s="1"/>
      <c r="K953" s="2"/>
      <c r="N953" s="2"/>
      <c r="O953" s="4"/>
    </row>
    <row r="954" spans="4:15">
      <c r="D954" s="2"/>
      <c r="G954" s="1"/>
      <c r="K954" s="2"/>
      <c r="N954" s="2"/>
      <c r="O954" s="4"/>
    </row>
    <row r="955" spans="4:15">
      <c r="D955" s="2"/>
      <c r="G955" s="1"/>
      <c r="K955" s="2"/>
      <c r="N955" s="2"/>
      <c r="O955" s="4"/>
    </row>
    <row r="956" spans="4:15">
      <c r="D956" s="2"/>
      <c r="G956" s="1"/>
      <c r="K956" s="2"/>
      <c r="N956" s="2"/>
      <c r="O956" s="4"/>
    </row>
    <row r="957" spans="4:15">
      <c r="D957" s="2"/>
      <c r="G957" s="1"/>
      <c r="K957" s="2"/>
      <c r="N957" s="2"/>
      <c r="O957" s="4"/>
    </row>
    <row r="958" spans="4:15">
      <c r="D958" s="2"/>
      <c r="G958" s="1"/>
      <c r="K958" s="2"/>
      <c r="N958" s="2"/>
      <c r="O958" s="4"/>
    </row>
    <row r="959" spans="4:15">
      <c r="D959" s="2"/>
      <c r="G959" s="1"/>
      <c r="K959" s="2"/>
      <c r="N959" s="2"/>
      <c r="O959" s="4"/>
    </row>
    <row r="960" spans="4:15">
      <c r="D960" s="2"/>
      <c r="G960" s="1"/>
      <c r="K960" s="2"/>
      <c r="N960" s="2"/>
      <c r="O960" s="4"/>
    </row>
    <row r="961" spans="4:15">
      <c r="D961" s="2"/>
      <c r="G961" s="1"/>
      <c r="K961" s="2"/>
      <c r="N961" s="2"/>
      <c r="O961" s="4"/>
    </row>
    <row r="962" spans="4:15">
      <c r="D962" s="2"/>
      <c r="G962" s="1"/>
      <c r="K962" s="2"/>
      <c r="N962" s="2"/>
      <c r="O962" s="4"/>
    </row>
    <row r="963" spans="4:15">
      <c r="D963" s="2"/>
      <c r="G963" s="1"/>
      <c r="K963" s="2"/>
      <c r="N963" s="2"/>
      <c r="O963" s="4"/>
    </row>
    <row r="964" spans="4:15">
      <c r="D964" s="2"/>
      <c r="G964" s="1"/>
      <c r="K964" s="2"/>
      <c r="N964" s="2"/>
      <c r="O964" s="4"/>
    </row>
    <row r="965" spans="4:15">
      <c r="D965" s="2"/>
      <c r="G965" s="1"/>
      <c r="K965" s="2"/>
      <c r="N965" s="2"/>
      <c r="O965" s="4"/>
    </row>
    <row r="966" spans="4:15">
      <c r="D966" s="2"/>
      <c r="G966" s="1"/>
      <c r="K966" s="2"/>
      <c r="N966" s="2"/>
      <c r="O966" s="4"/>
    </row>
    <row r="967" spans="4:15">
      <c r="D967" s="2"/>
      <c r="G967" s="1"/>
      <c r="K967" s="2"/>
      <c r="N967" s="2"/>
      <c r="O967" s="4"/>
    </row>
    <row r="968" spans="4:15">
      <c r="D968" s="2"/>
      <c r="G968" s="1"/>
      <c r="K968" s="2"/>
      <c r="N968" s="2"/>
      <c r="O968" s="4"/>
    </row>
    <row r="969" spans="4:15">
      <c r="D969" s="2"/>
      <c r="G969" s="1"/>
      <c r="K969" s="2"/>
      <c r="N969" s="2"/>
      <c r="O969" s="4"/>
    </row>
    <row r="970" spans="4:15">
      <c r="D970" s="2"/>
      <c r="G970" s="1"/>
      <c r="K970" s="2"/>
      <c r="N970" s="2"/>
      <c r="O970" s="4"/>
    </row>
    <row r="971" spans="4:15">
      <c r="D971" s="2"/>
      <c r="G971" s="1"/>
      <c r="K971" s="2"/>
      <c r="N971" s="2"/>
      <c r="O971" s="4"/>
    </row>
    <row r="972" spans="4:15">
      <c r="D972" s="2"/>
      <c r="G972" s="1"/>
      <c r="K972" s="2"/>
      <c r="N972" s="2"/>
      <c r="O972" s="4"/>
    </row>
    <row r="973" spans="4:15">
      <c r="D973" s="2"/>
      <c r="G973" s="1"/>
      <c r="K973" s="2"/>
      <c r="N973" s="2"/>
      <c r="O973" s="4"/>
    </row>
    <row r="974" spans="4:15">
      <c r="D974" s="2"/>
      <c r="G974" s="1"/>
      <c r="K974" s="2"/>
      <c r="N974" s="2"/>
      <c r="O974" s="4"/>
    </row>
    <row r="975" spans="4:15">
      <c r="D975" s="2"/>
      <c r="G975" s="1"/>
      <c r="K975" s="2"/>
      <c r="N975" s="2"/>
      <c r="O975" s="4"/>
    </row>
    <row r="976" spans="4:15">
      <c r="D976" s="2"/>
      <c r="G976" s="1"/>
      <c r="K976" s="2"/>
      <c r="N976" s="2"/>
      <c r="O976" s="4"/>
    </row>
    <row r="977" spans="4:15">
      <c r="D977" s="2"/>
      <c r="G977" s="1"/>
      <c r="K977" s="2"/>
      <c r="N977" s="2"/>
      <c r="O977" s="4"/>
    </row>
    <row r="978" spans="4:15">
      <c r="D978" s="2"/>
      <c r="G978" s="1"/>
      <c r="K978" s="2"/>
      <c r="N978" s="2"/>
      <c r="O978" s="4"/>
    </row>
    <row r="979" spans="4:15">
      <c r="D979" s="2"/>
      <c r="G979" s="1"/>
      <c r="K979" s="2"/>
      <c r="N979" s="2"/>
      <c r="O979" s="4"/>
    </row>
    <row r="980" spans="4:15">
      <c r="D980" s="2"/>
      <c r="G980" s="1"/>
      <c r="K980" s="2"/>
      <c r="N980" s="2"/>
      <c r="O980" s="4"/>
    </row>
    <row r="981" spans="4:15">
      <c r="D981" s="2"/>
      <c r="G981" s="1"/>
      <c r="K981" s="2"/>
      <c r="N981" s="2"/>
      <c r="O981" s="4"/>
    </row>
    <row r="982" spans="4:15">
      <c r="D982" s="2"/>
      <c r="G982" s="1"/>
      <c r="K982" s="2"/>
      <c r="N982" s="2"/>
      <c r="O982" s="4"/>
    </row>
    <row r="983" spans="4:15">
      <c r="D983" s="2"/>
      <c r="G983" s="1"/>
      <c r="K983" s="2"/>
      <c r="N983" s="2"/>
      <c r="O983" s="4"/>
    </row>
    <row r="984" spans="4:15">
      <c r="D984" s="2"/>
      <c r="G984" s="1"/>
      <c r="K984" s="2"/>
      <c r="N984" s="2"/>
      <c r="O984" s="4"/>
    </row>
    <row r="985" spans="4:15">
      <c r="D985" s="2"/>
      <c r="G985" s="1"/>
      <c r="K985" s="2"/>
      <c r="N985" s="2"/>
      <c r="O985" s="4"/>
    </row>
    <row r="986" spans="4:15">
      <c r="D986" s="2"/>
      <c r="G986" s="1"/>
      <c r="K986" s="2"/>
      <c r="N986" s="2"/>
      <c r="O986" s="4"/>
    </row>
    <row r="987" spans="4:15">
      <c r="D987" s="2"/>
      <c r="G987" s="1"/>
      <c r="K987" s="2"/>
      <c r="N987" s="2"/>
      <c r="O987" s="4"/>
    </row>
    <row r="988" spans="4:15">
      <c r="D988" s="2"/>
      <c r="G988" s="1"/>
      <c r="K988" s="2"/>
      <c r="N988" s="2"/>
      <c r="O988" s="4"/>
    </row>
    <row r="989" spans="4:15">
      <c r="D989" s="2"/>
      <c r="G989" s="1"/>
      <c r="K989" s="2"/>
      <c r="N989" s="2"/>
      <c r="O989" s="4"/>
    </row>
    <row r="990" spans="4:15">
      <c r="D990" s="2"/>
      <c r="G990" s="1"/>
      <c r="K990" s="2"/>
      <c r="N990" s="2"/>
      <c r="O990" s="4"/>
    </row>
    <row r="991" spans="4:15">
      <c r="D991" s="2"/>
      <c r="G991" s="1"/>
      <c r="K991" s="2"/>
      <c r="N991" s="2"/>
      <c r="O991" s="4"/>
    </row>
    <row r="992" spans="4:15">
      <c r="D992" s="2"/>
      <c r="G992" s="1"/>
      <c r="K992" s="2"/>
      <c r="N992" s="2"/>
      <c r="O992" s="4"/>
    </row>
    <row r="993" spans="4:15">
      <c r="D993" s="2"/>
      <c r="G993" s="1"/>
      <c r="K993" s="2"/>
      <c r="N993" s="2"/>
      <c r="O993" s="4"/>
    </row>
    <row r="994" spans="4:15">
      <c r="D994" s="2"/>
      <c r="G994" s="1"/>
      <c r="K994" s="2"/>
      <c r="N994" s="2"/>
      <c r="O994" s="4"/>
    </row>
    <row r="995" spans="4:15">
      <c r="D995" s="2"/>
      <c r="G995" s="1"/>
      <c r="K995" s="2"/>
      <c r="N995" s="2"/>
      <c r="O995" s="4"/>
    </row>
    <row r="996" spans="4:15">
      <c r="D996" s="2"/>
      <c r="G996" s="1"/>
      <c r="K996" s="2"/>
      <c r="N996" s="2"/>
      <c r="O996" s="4"/>
    </row>
    <row r="997" spans="4:15">
      <c r="D997" s="2"/>
      <c r="G997" s="1"/>
      <c r="K997" s="2"/>
      <c r="N997" s="2"/>
      <c r="O997" s="4"/>
    </row>
    <row r="998" spans="4:15">
      <c r="D998" s="2"/>
      <c r="G998" s="1"/>
      <c r="K998" s="2"/>
      <c r="N998" s="2"/>
      <c r="O998" s="4"/>
    </row>
    <row r="999" spans="4:15">
      <c r="D999" s="2"/>
      <c r="G999" s="1"/>
      <c r="K999" s="2"/>
      <c r="N999" s="2"/>
      <c r="O999" s="4"/>
    </row>
    <row r="1000" spans="4:15">
      <c r="D1000" s="2"/>
      <c r="G1000" s="1"/>
      <c r="K1000" s="2"/>
      <c r="N1000" s="2"/>
      <c r="O1000" s="4"/>
    </row>
    <row r="1001" spans="4:15">
      <c r="D1001" s="2"/>
      <c r="G1001" s="1"/>
      <c r="K1001" s="2"/>
      <c r="N1001" s="2"/>
      <c r="O1001" s="4"/>
    </row>
    <row r="1002" spans="4:15">
      <c r="D1002" s="2"/>
      <c r="G1002" s="1"/>
      <c r="K1002" s="2"/>
      <c r="N1002" s="2"/>
      <c r="O1002" s="4"/>
    </row>
    <row r="1003" spans="4:15">
      <c r="D1003" s="2"/>
      <c r="G1003" s="1"/>
      <c r="K1003" s="2"/>
      <c r="N1003" s="2"/>
      <c r="O1003" s="4"/>
    </row>
    <row r="1004" spans="4:15">
      <c r="D1004" s="2"/>
      <c r="G1004" s="1"/>
      <c r="K1004" s="2"/>
      <c r="N1004" s="2"/>
      <c r="O1004" s="4"/>
    </row>
    <row r="1005" spans="4:15">
      <c r="D1005" s="2"/>
      <c r="G1005" s="1"/>
      <c r="K1005" s="2"/>
      <c r="N1005" s="2"/>
      <c r="O1005" s="4"/>
    </row>
    <row r="1006" spans="4:15">
      <c r="D1006" s="2"/>
      <c r="G1006" s="1"/>
      <c r="K1006" s="2"/>
      <c r="N1006" s="2"/>
      <c r="O1006" s="4"/>
    </row>
    <row r="1007" spans="4:15">
      <c r="D1007" s="2"/>
      <c r="G1007" s="1"/>
      <c r="K1007" s="2"/>
      <c r="N1007" s="2"/>
      <c r="O1007" s="4"/>
    </row>
    <row r="1008" spans="4:15">
      <c r="D1008" s="2"/>
      <c r="G1008" s="1"/>
      <c r="K1008" s="2"/>
      <c r="N1008" s="2"/>
      <c r="O1008" s="4"/>
    </row>
    <row r="1009" spans="4:15">
      <c r="D1009" s="2"/>
      <c r="G1009" s="1"/>
      <c r="K1009" s="2"/>
      <c r="N1009" s="2"/>
      <c r="O1009" s="4"/>
    </row>
    <row r="1010" spans="4:15">
      <c r="D1010" s="2"/>
      <c r="G1010" s="1"/>
      <c r="K1010" s="2"/>
      <c r="N1010" s="2"/>
      <c r="O1010" s="4"/>
    </row>
    <row r="1011" spans="4:15">
      <c r="D1011" s="2"/>
      <c r="G1011" s="1"/>
      <c r="K1011" s="2"/>
      <c r="N1011" s="2"/>
      <c r="O1011" s="4"/>
    </row>
    <row r="1012" spans="4:15">
      <c r="D1012" s="2"/>
      <c r="G1012" s="1"/>
      <c r="K1012" s="2"/>
      <c r="N1012" s="2"/>
      <c r="O1012" s="4"/>
    </row>
    <row r="1013" spans="4:15">
      <c r="D1013" s="2"/>
      <c r="G1013" s="1"/>
      <c r="K1013" s="2"/>
      <c r="N1013" s="2"/>
      <c r="O1013" s="4"/>
    </row>
    <row r="1014" spans="4:15">
      <c r="D1014" s="2"/>
      <c r="G1014" s="1"/>
      <c r="K1014" s="2"/>
      <c r="N1014" s="2"/>
      <c r="O1014" s="4"/>
    </row>
    <row r="1015" spans="4:15">
      <c r="D1015" s="2"/>
      <c r="G1015" s="1"/>
      <c r="K1015" s="2"/>
      <c r="N1015" s="2"/>
      <c r="O1015" s="4"/>
    </row>
    <row r="1016" spans="4:15">
      <c r="D1016" s="2"/>
      <c r="G1016" s="1"/>
      <c r="K1016" s="2"/>
      <c r="N1016" s="2"/>
      <c r="O1016" s="4"/>
    </row>
    <row r="1017" spans="4:15">
      <c r="D1017" s="2"/>
      <c r="G1017" s="1"/>
      <c r="K1017" s="2"/>
      <c r="N1017" s="2"/>
      <c r="O1017" s="4"/>
    </row>
    <row r="1018" spans="4:15">
      <c r="D1018" s="2"/>
      <c r="G1018" s="1"/>
      <c r="K1018" s="2"/>
      <c r="N1018" s="2"/>
      <c r="O1018" s="4"/>
    </row>
    <row r="1019" spans="4:15">
      <c r="D1019" s="2"/>
      <c r="G1019" s="1"/>
      <c r="K1019" s="2"/>
      <c r="N1019" s="2"/>
      <c r="O1019" s="4"/>
    </row>
    <row r="1020" spans="4:15">
      <c r="D1020" s="2"/>
      <c r="G1020" s="1"/>
      <c r="K1020" s="2"/>
      <c r="N1020" s="2"/>
      <c r="O1020" s="4"/>
    </row>
    <row r="1021" spans="4:15">
      <c r="D1021" s="2"/>
      <c r="G1021" s="1"/>
      <c r="K1021" s="2"/>
      <c r="N1021" s="2"/>
      <c r="O1021" s="4"/>
    </row>
    <row r="1022" spans="4:15">
      <c r="D1022" s="2"/>
      <c r="G1022" s="1"/>
      <c r="K1022" s="2"/>
      <c r="N1022" s="2"/>
      <c r="O1022" s="4"/>
    </row>
    <row r="1023" spans="4:15">
      <c r="D1023" s="2"/>
      <c r="G1023" s="1"/>
      <c r="K1023" s="2"/>
      <c r="N1023" s="2"/>
      <c r="O1023" s="4"/>
    </row>
    <row r="1024" spans="4:15">
      <c r="D1024" s="2"/>
      <c r="G1024" s="1"/>
      <c r="K1024" s="2"/>
      <c r="N1024" s="2"/>
      <c r="O1024" s="4"/>
    </row>
    <row r="1025" spans="4:15">
      <c r="D1025" s="2"/>
      <c r="G1025" s="1"/>
      <c r="K1025" s="2"/>
      <c r="N1025" s="2"/>
      <c r="O1025" s="4"/>
    </row>
    <row r="1026" spans="4:15">
      <c r="D1026" s="2"/>
      <c r="G1026" s="1"/>
      <c r="K1026" s="2"/>
      <c r="N1026" s="2"/>
      <c r="O1026" s="4"/>
    </row>
    <row r="1027" spans="4:15">
      <c r="D1027" s="2"/>
      <c r="G1027" s="1"/>
      <c r="K1027" s="2"/>
      <c r="N1027" s="2"/>
      <c r="O1027" s="4"/>
    </row>
    <row r="1028" spans="4:15">
      <c r="D1028" s="2"/>
      <c r="G1028" s="1"/>
      <c r="K1028" s="2"/>
      <c r="N1028" s="2"/>
      <c r="O1028" s="4"/>
    </row>
    <row r="1029" spans="4:15">
      <c r="D1029" s="2"/>
      <c r="G1029" s="1"/>
      <c r="K1029" s="2"/>
      <c r="N1029" s="2"/>
      <c r="O1029" s="4"/>
    </row>
    <row r="1030" spans="4:15">
      <c r="D1030" s="2"/>
      <c r="G1030" s="1"/>
      <c r="K1030" s="2"/>
      <c r="N1030" s="2"/>
      <c r="O1030" s="4"/>
    </row>
    <row r="1031" spans="4:15">
      <c r="D1031" s="2"/>
      <c r="G1031" s="1"/>
      <c r="K1031" s="2"/>
      <c r="N1031" s="2"/>
      <c r="O1031" s="4"/>
    </row>
    <row r="1032" spans="4:15">
      <c r="D1032" s="2"/>
      <c r="G1032" s="1"/>
      <c r="K1032" s="2"/>
      <c r="N1032" s="2"/>
      <c r="O1032" s="4"/>
    </row>
    <row r="1033" spans="4:15">
      <c r="D1033" s="2"/>
      <c r="G1033" s="1"/>
      <c r="K1033" s="2"/>
      <c r="N1033" s="2"/>
      <c r="O1033" s="4"/>
    </row>
    <row r="1034" spans="4:15">
      <c r="D1034" s="2"/>
      <c r="G1034" s="1"/>
      <c r="K1034" s="2"/>
      <c r="N1034" s="2"/>
      <c r="O1034" s="4"/>
    </row>
    <row r="1035" spans="4:15">
      <c r="D1035" s="2"/>
      <c r="G1035" s="1"/>
      <c r="K1035" s="2"/>
      <c r="N1035" s="2"/>
      <c r="O1035" s="4"/>
    </row>
    <row r="1036" spans="4:15">
      <c r="D1036" s="2"/>
      <c r="G1036" s="1"/>
      <c r="K1036" s="2"/>
      <c r="N1036" s="2"/>
      <c r="O1036" s="4"/>
    </row>
    <row r="1037" spans="4:15">
      <c r="D1037" s="2"/>
      <c r="G1037" s="1"/>
      <c r="K1037" s="2"/>
      <c r="N1037" s="2"/>
      <c r="O1037" s="4"/>
    </row>
    <row r="1038" spans="4:15">
      <c r="D1038" s="2"/>
      <c r="G1038" s="1"/>
      <c r="K1038" s="2"/>
      <c r="N1038" s="2"/>
      <c r="O1038" s="4"/>
    </row>
    <row r="1039" spans="4:15">
      <c r="D1039" s="2"/>
      <c r="G1039" s="1"/>
      <c r="K1039" s="2"/>
      <c r="N1039" s="2"/>
      <c r="O1039" s="4"/>
    </row>
    <row r="1040" spans="4:15">
      <c r="D1040" s="2"/>
      <c r="G1040" s="1"/>
      <c r="K1040" s="2"/>
      <c r="N1040" s="2"/>
      <c r="O1040" s="4"/>
    </row>
    <row r="1041" spans="4:15">
      <c r="D1041" s="2"/>
      <c r="G1041" s="1"/>
      <c r="K1041" s="2"/>
      <c r="N1041" s="2"/>
      <c r="O1041" s="4"/>
    </row>
    <row r="1042" spans="4:15">
      <c r="D1042" s="2"/>
      <c r="G1042" s="1"/>
      <c r="K1042" s="2"/>
      <c r="N1042" s="2"/>
      <c r="O1042" s="4"/>
    </row>
    <row r="1043" spans="4:15">
      <c r="D1043" s="2"/>
      <c r="G1043" s="1"/>
      <c r="K1043" s="2"/>
      <c r="N1043" s="2"/>
      <c r="O1043" s="4"/>
    </row>
    <row r="1044" spans="4:15">
      <c r="D1044" s="2"/>
      <c r="G1044" s="1"/>
      <c r="K1044" s="2"/>
      <c r="N1044" s="2"/>
      <c r="O1044" s="4"/>
    </row>
    <row r="1045" spans="4:15">
      <c r="D1045" s="2"/>
      <c r="G1045" s="1"/>
      <c r="K1045" s="2"/>
      <c r="N1045" s="2"/>
      <c r="O1045" s="4"/>
    </row>
    <row r="1046" spans="4:15">
      <c r="D1046" s="2"/>
      <c r="G1046" s="1"/>
      <c r="K1046" s="2"/>
      <c r="N1046" s="2"/>
      <c r="O1046" s="4"/>
    </row>
    <row r="1047" spans="4:15">
      <c r="D1047" s="2"/>
      <c r="G1047" s="1"/>
      <c r="K1047" s="2"/>
      <c r="N1047" s="2"/>
      <c r="O1047" s="4"/>
    </row>
    <row r="1048" spans="4:15">
      <c r="D1048" s="2"/>
      <c r="G1048" s="1"/>
      <c r="K1048" s="2"/>
      <c r="N1048" s="2"/>
      <c r="O1048" s="4"/>
    </row>
    <row r="1049" spans="4:15">
      <c r="D1049" s="2"/>
      <c r="G1049" s="1"/>
      <c r="K1049" s="2"/>
      <c r="N1049" s="2"/>
      <c r="O1049" s="4"/>
    </row>
    <row r="1050" spans="4:15">
      <c r="D1050" s="2"/>
      <c r="G1050" s="1"/>
      <c r="K1050" s="2"/>
      <c r="N1050" s="2"/>
      <c r="O1050" s="4"/>
    </row>
    <row r="1051" spans="4:15">
      <c r="D1051" s="2"/>
      <c r="G1051" s="1"/>
      <c r="K1051" s="2"/>
      <c r="N1051" s="2"/>
      <c r="O1051" s="4"/>
    </row>
    <row r="1052" spans="4:15">
      <c r="D1052" s="2"/>
      <c r="G1052" s="1"/>
      <c r="K1052" s="2"/>
      <c r="N1052" s="2"/>
      <c r="O1052" s="4"/>
    </row>
    <row r="1053" spans="4:15">
      <c r="D1053" s="2"/>
      <c r="G1053" s="1"/>
      <c r="K1053" s="2"/>
      <c r="N1053" s="2"/>
      <c r="O1053" s="4"/>
    </row>
    <row r="1054" spans="4:15">
      <c r="D1054" s="2"/>
      <c r="G1054" s="1"/>
      <c r="K1054" s="2"/>
      <c r="N1054" s="2"/>
      <c r="O1054" s="4"/>
    </row>
    <row r="1055" spans="4:15">
      <c r="D1055" s="2"/>
      <c r="G1055" s="1"/>
      <c r="K1055" s="2"/>
      <c r="N1055" s="2"/>
      <c r="O1055" s="4"/>
    </row>
    <row r="1056" spans="4:15">
      <c r="D1056" s="2"/>
      <c r="G1056" s="1"/>
      <c r="K1056" s="2"/>
      <c r="N1056" s="2"/>
      <c r="O1056" s="4"/>
    </row>
    <row r="1057" spans="4:15">
      <c r="D1057" s="2"/>
      <c r="G1057" s="1"/>
      <c r="K1057" s="2"/>
      <c r="N1057" s="2"/>
      <c r="O1057" s="4"/>
    </row>
    <row r="1058" spans="4:15">
      <c r="D1058" s="2"/>
      <c r="G1058" s="1"/>
      <c r="K1058" s="2"/>
      <c r="N1058" s="2"/>
      <c r="O1058" s="4"/>
    </row>
    <row r="1059" spans="4:15">
      <c r="D1059" s="2"/>
      <c r="G1059" s="1"/>
      <c r="K1059" s="2"/>
      <c r="N1059" s="2"/>
      <c r="O1059" s="4"/>
    </row>
    <row r="1060" spans="4:15">
      <c r="D1060" s="2"/>
      <c r="G1060" s="1"/>
      <c r="K1060" s="2"/>
      <c r="N1060" s="2"/>
      <c r="O1060" s="4"/>
    </row>
    <row r="1061" spans="4:15">
      <c r="D1061" s="2"/>
      <c r="G1061" s="1"/>
      <c r="K1061" s="2"/>
      <c r="N1061" s="2"/>
      <c r="O1061" s="4"/>
    </row>
    <row r="1062" spans="4:15">
      <c r="D1062" s="2"/>
      <c r="G1062" s="1"/>
      <c r="K1062" s="2"/>
      <c r="N1062" s="2"/>
      <c r="O1062" s="4"/>
    </row>
    <row r="1063" spans="4:15">
      <c r="D1063" s="2"/>
      <c r="G1063" s="1"/>
      <c r="K1063" s="2"/>
      <c r="N1063" s="2"/>
      <c r="O1063" s="4"/>
    </row>
    <row r="1064" spans="4:15">
      <c r="D1064" s="2"/>
      <c r="G1064" s="1"/>
      <c r="K1064" s="2"/>
      <c r="N1064" s="2"/>
      <c r="O1064" s="4"/>
    </row>
    <row r="1065" spans="4:15">
      <c r="D1065" s="2"/>
      <c r="G1065" s="1"/>
      <c r="K1065" s="2"/>
      <c r="N1065" s="2"/>
      <c r="O1065" s="4"/>
    </row>
    <row r="1066" spans="4:15">
      <c r="D1066" s="2"/>
      <c r="G1066" s="1"/>
      <c r="K1066" s="2"/>
      <c r="N1066" s="2"/>
      <c r="O1066" s="4"/>
    </row>
    <row r="1067" spans="4:15">
      <c r="D1067" s="2"/>
      <c r="G1067" s="1"/>
      <c r="K1067" s="2"/>
      <c r="N1067" s="2"/>
      <c r="O1067" s="4"/>
    </row>
    <row r="1068" spans="4:15">
      <c r="D1068" s="2"/>
      <c r="G1068" s="1"/>
      <c r="K1068" s="2"/>
      <c r="N1068" s="2"/>
      <c r="O1068" s="4"/>
    </row>
    <row r="1069" spans="4:15">
      <c r="D1069" s="2"/>
      <c r="G1069" s="1"/>
      <c r="K1069" s="2"/>
      <c r="N1069" s="2"/>
      <c r="O1069" s="4"/>
    </row>
    <row r="1070" spans="4:15">
      <c r="D1070" s="2"/>
      <c r="G1070" s="1"/>
      <c r="K1070" s="2"/>
      <c r="N1070" s="2"/>
      <c r="O1070" s="4"/>
    </row>
    <row r="1071" spans="4:15">
      <c r="D1071" s="2"/>
      <c r="G1071" s="1"/>
      <c r="K1071" s="2"/>
      <c r="N1071" s="2"/>
      <c r="O1071" s="4"/>
    </row>
    <row r="1072" spans="4:15">
      <c r="D1072" s="2"/>
      <c r="G1072" s="1"/>
      <c r="K1072" s="2"/>
      <c r="N1072" s="2"/>
      <c r="O1072" s="4"/>
    </row>
    <row r="1073" spans="4:15">
      <c r="D1073" s="2"/>
      <c r="G1073" s="1"/>
      <c r="K1073" s="2"/>
      <c r="N1073" s="2"/>
      <c r="O1073" s="4"/>
    </row>
    <row r="1074" spans="4:15">
      <c r="D1074" s="2"/>
      <c r="G1074" s="1"/>
      <c r="K1074" s="2"/>
      <c r="N1074" s="2"/>
      <c r="O1074" s="4"/>
    </row>
    <row r="1075" spans="4:15">
      <c r="D1075" s="2"/>
      <c r="G1075" s="1"/>
      <c r="K1075" s="2"/>
      <c r="N1075" s="2"/>
      <c r="O1075" s="4"/>
    </row>
    <row r="1076" spans="4:15">
      <c r="D1076" s="2"/>
      <c r="G1076" s="1"/>
      <c r="K1076" s="2"/>
      <c r="N1076" s="2"/>
      <c r="O1076" s="4"/>
    </row>
    <row r="1077" spans="4:15">
      <c r="D1077" s="2"/>
      <c r="G1077" s="1"/>
      <c r="K1077" s="2"/>
      <c r="N1077" s="2"/>
      <c r="O1077" s="4"/>
    </row>
    <row r="1078" spans="4:15">
      <c r="D1078" s="2"/>
      <c r="G1078" s="1"/>
      <c r="K1078" s="2"/>
      <c r="N1078" s="2"/>
      <c r="O1078" s="4"/>
    </row>
    <row r="1079" spans="4:15">
      <c r="D1079" s="2"/>
      <c r="G1079" s="1"/>
      <c r="K1079" s="2"/>
      <c r="N1079" s="2"/>
      <c r="O1079" s="4"/>
    </row>
    <row r="1080" spans="4:15">
      <c r="D1080" s="2"/>
      <c r="G1080" s="1"/>
      <c r="K1080" s="2"/>
      <c r="N1080" s="2"/>
      <c r="O1080" s="4"/>
    </row>
    <row r="1081" spans="4:15">
      <c r="D1081" s="2"/>
      <c r="G1081" s="1"/>
      <c r="K1081" s="2"/>
      <c r="N1081" s="2"/>
      <c r="O1081" s="4"/>
    </row>
    <row r="1082" spans="4:15">
      <c r="D1082" s="2"/>
      <c r="G1082" s="1"/>
      <c r="K1082" s="2"/>
      <c r="N1082" s="2"/>
      <c r="O1082" s="4"/>
    </row>
    <row r="1083" spans="4:15">
      <c r="D1083" s="2"/>
      <c r="G1083" s="1"/>
      <c r="K1083" s="2"/>
      <c r="N1083" s="2"/>
      <c r="O1083" s="4"/>
    </row>
    <row r="1084" spans="4:15">
      <c r="D1084" s="2"/>
      <c r="G1084" s="1"/>
      <c r="K1084" s="2"/>
      <c r="N1084" s="2"/>
      <c r="O1084" s="4"/>
    </row>
    <row r="1085" spans="4:15">
      <c r="D1085" s="2"/>
      <c r="G1085" s="1"/>
      <c r="K1085" s="2"/>
      <c r="N1085" s="2"/>
      <c r="O1085" s="4"/>
    </row>
    <row r="1086" spans="4:15">
      <c r="D1086" s="2"/>
      <c r="G1086" s="1"/>
      <c r="K1086" s="2"/>
      <c r="N1086" s="2"/>
      <c r="O1086" s="4"/>
    </row>
    <row r="1087" spans="4:15">
      <c r="D1087" s="2"/>
      <c r="G1087" s="1"/>
      <c r="K1087" s="2"/>
      <c r="N1087" s="2"/>
      <c r="O1087" s="4"/>
    </row>
    <row r="1088" spans="4:15">
      <c r="D1088" s="2"/>
      <c r="G1088" s="1"/>
      <c r="K1088" s="2"/>
      <c r="N1088" s="2"/>
      <c r="O1088" s="4"/>
    </row>
    <row r="1089" spans="4:15">
      <c r="D1089" s="2"/>
      <c r="G1089" s="1"/>
      <c r="K1089" s="2"/>
      <c r="N1089" s="2"/>
      <c r="O1089" s="4"/>
    </row>
    <row r="1090" spans="4:15">
      <c r="D1090" s="2"/>
      <c r="G1090" s="1"/>
      <c r="K1090" s="2"/>
      <c r="N1090" s="2"/>
      <c r="O1090" s="4"/>
    </row>
    <row r="1091" spans="4:15">
      <c r="D1091" s="2"/>
      <c r="G1091" s="1"/>
      <c r="K1091" s="2"/>
      <c r="N1091" s="2"/>
      <c r="O1091" s="4"/>
    </row>
    <row r="1092" spans="4:15">
      <c r="D1092" s="2"/>
      <c r="G1092" s="1"/>
      <c r="K1092" s="2"/>
      <c r="N1092" s="2"/>
      <c r="O1092" s="4"/>
    </row>
    <row r="1093" spans="4:15">
      <c r="D1093" s="2"/>
      <c r="G1093" s="1"/>
      <c r="K1093" s="2"/>
      <c r="N1093" s="2"/>
      <c r="O1093" s="4"/>
    </row>
    <row r="1094" spans="4:15">
      <c r="D1094" s="2"/>
      <c r="G1094" s="1"/>
      <c r="K1094" s="2"/>
      <c r="N1094" s="2"/>
      <c r="O1094" s="4"/>
    </row>
    <row r="1095" spans="4:15">
      <c r="D1095" s="2"/>
      <c r="G1095" s="1"/>
      <c r="K1095" s="2"/>
      <c r="N1095" s="2"/>
      <c r="O1095" s="4"/>
    </row>
    <row r="1096" spans="4:15">
      <c r="D1096" s="2"/>
      <c r="G1096" s="1"/>
      <c r="K1096" s="2"/>
      <c r="N1096" s="2"/>
      <c r="O1096" s="4"/>
    </row>
    <row r="1097" spans="4:15">
      <c r="D1097" s="2"/>
      <c r="G1097" s="1"/>
      <c r="K1097" s="2"/>
      <c r="N1097" s="2"/>
      <c r="O1097" s="4"/>
    </row>
    <row r="1098" spans="4:15">
      <c r="D1098" s="2"/>
      <c r="G1098" s="1"/>
      <c r="K1098" s="2"/>
      <c r="N1098" s="2"/>
      <c r="O1098" s="4"/>
    </row>
    <row r="1099" spans="4:15">
      <c r="D1099" s="2"/>
      <c r="G1099" s="1"/>
      <c r="K1099" s="2"/>
      <c r="N1099" s="2"/>
      <c r="O1099" s="4"/>
    </row>
    <row r="1100" spans="4:15">
      <c r="D1100" s="2"/>
      <c r="G1100" s="1"/>
      <c r="K1100" s="2"/>
      <c r="N1100" s="2"/>
      <c r="O1100" s="4"/>
    </row>
    <row r="1101" spans="4:15">
      <c r="D1101" s="2"/>
      <c r="G1101" s="1"/>
      <c r="K1101" s="2"/>
      <c r="N1101" s="2"/>
      <c r="O1101" s="4"/>
    </row>
    <row r="1102" spans="4:15">
      <c r="D1102" s="2"/>
      <c r="G1102" s="1"/>
      <c r="K1102" s="2"/>
      <c r="N1102" s="2"/>
      <c r="O1102" s="4"/>
    </row>
    <row r="1103" spans="4:15">
      <c r="D1103" s="2"/>
      <c r="G1103" s="1"/>
      <c r="K1103" s="2"/>
      <c r="N1103" s="2"/>
      <c r="O1103" s="4"/>
    </row>
    <row r="1104" spans="4:15">
      <c r="D1104" s="2"/>
      <c r="G1104" s="1"/>
      <c r="K1104" s="2"/>
      <c r="N1104" s="2"/>
      <c r="O1104" s="4"/>
    </row>
    <row r="1105" spans="4:15">
      <c r="D1105" s="2"/>
      <c r="G1105" s="1"/>
      <c r="K1105" s="2"/>
      <c r="N1105" s="2"/>
      <c r="O1105" s="4"/>
    </row>
    <row r="1106" spans="4:15">
      <c r="D1106" s="2"/>
      <c r="G1106" s="1"/>
      <c r="K1106" s="2"/>
      <c r="N1106" s="2"/>
      <c r="O1106" s="4"/>
    </row>
    <row r="1107" spans="4:15">
      <c r="D1107" s="2"/>
      <c r="G1107" s="1"/>
      <c r="K1107" s="2"/>
      <c r="N1107" s="2"/>
      <c r="O1107" s="4"/>
    </row>
    <row r="1108" spans="4:15">
      <c r="D1108" s="2"/>
      <c r="G1108" s="1"/>
      <c r="K1108" s="2"/>
      <c r="N1108" s="2"/>
      <c r="O1108" s="4"/>
    </row>
    <row r="1109" spans="4:15">
      <c r="D1109" s="2"/>
      <c r="G1109" s="1"/>
      <c r="K1109" s="2"/>
      <c r="N1109" s="2"/>
      <c r="O1109" s="4"/>
    </row>
    <row r="1110" spans="4:15">
      <c r="D1110" s="2"/>
      <c r="G1110" s="1"/>
      <c r="K1110" s="2"/>
      <c r="N1110" s="2"/>
      <c r="O1110" s="4"/>
    </row>
    <row r="1111" spans="4:15">
      <c r="D1111" s="2"/>
      <c r="G1111" s="1"/>
      <c r="K1111" s="2"/>
      <c r="N1111" s="2"/>
      <c r="O1111" s="4"/>
    </row>
    <row r="1112" spans="4:15">
      <c r="D1112" s="2"/>
      <c r="G1112" s="1"/>
      <c r="K1112" s="2"/>
      <c r="N1112" s="2"/>
      <c r="O1112" s="4"/>
    </row>
    <row r="1113" spans="4:15">
      <c r="D1113" s="2"/>
      <c r="G1113" s="1"/>
      <c r="K1113" s="2"/>
      <c r="N1113" s="2"/>
      <c r="O1113" s="4"/>
    </row>
    <row r="1114" spans="4:15">
      <c r="D1114" s="2"/>
      <c r="G1114" s="1"/>
      <c r="K1114" s="2"/>
      <c r="N1114" s="2"/>
      <c r="O1114" s="4"/>
    </row>
    <row r="1115" spans="4:15">
      <c r="D1115" s="2"/>
      <c r="G1115" s="1"/>
      <c r="K1115" s="2"/>
      <c r="N1115" s="2"/>
      <c r="O1115" s="4"/>
    </row>
    <row r="1116" spans="4:15">
      <c r="D1116" s="2"/>
      <c r="G1116" s="1"/>
      <c r="K1116" s="2"/>
      <c r="N1116" s="2"/>
      <c r="O1116" s="4"/>
    </row>
    <row r="1117" spans="4:15">
      <c r="D1117" s="2"/>
      <c r="G1117" s="1"/>
      <c r="K1117" s="2"/>
      <c r="N1117" s="2"/>
      <c r="O1117" s="4"/>
    </row>
    <row r="1118" spans="4:15">
      <c r="D1118" s="2"/>
      <c r="G1118" s="1"/>
      <c r="K1118" s="2"/>
      <c r="N1118" s="2"/>
      <c r="O1118" s="4"/>
    </row>
    <row r="1119" spans="4:15">
      <c r="D1119" s="2"/>
      <c r="G1119" s="1"/>
      <c r="K1119" s="2"/>
      <c r="N1119" s="2"/>
      <c r="O1119" s="4"/>
    </row>
  </sheetData>
  <phoneticPr fontId="0" type="noConversion"/>
  <printOptions horizontalCentered="1" verticalCentered="1" gridLinesSet="0"/>
  <pageMargins left="0.25" right="0.25" top="0.5" bottom="0.5" header="0.5" footer="0.5"/>
  <pageSetup scale="61" orientation="portrait" horizontalDpi="4294967292" verticalDpi="0" r:id="rId1"/>
  <headerFooter alignWithMargins="0">
    <oddHeader>&amp;CShuswap Oct 30/95&amp;R&amp;D &amp;T</oddHeader>
    <oddFooter>&amp;L&amp;F&amp;C&amp;A&amp;R&amp;P  of  &amp;N</oddFooter>
  </headerFooter>
  <rowBreaks count="1" manualBreakCount="1">
    <brk id="165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/>
  <dimension ref="A1:W64"/>
  <sheetViews>
    <sheetView showGridLines="0" zoomScale="55" zoomScaleNormal="55" workbookViewId="0">
      <selection activeCell="R18" sqref="R18"/>
    </sheetView>
  </sheetViews>
  <sheetFormatPr defaultRowHeight="12.6"/>
  <cols>
    <col min="1" max="1" width="7.33203125" customWidth="1"/>
    <col min="2" max="2" width="6.6640625" customWidth="1"/>
    <col min="3" max="3" width="11.44140625" customWidth="1"/>
    <col min="4" max="4" width="18.77734375" customWidth="1"/>
    <col min="5" max="5" width="11" customWidth="1"/>
    <col min="6" max="6" width="10.88671875" customWidth="1"/>
    <col min="7" max="7" width="11" customWidth="1"/>
    <col min="8" max="8" width="12.109375" customWidth="1"/>
    <col min="9" max="9" width="10.88671875" customWidth="1"/>
    <col min="10" max="10" width="10.6640625" customWidth="1"/>
    <col min="11" max="11" width="10.88671875" customWidth="1"/>
    <col min="12" max="12" width="11" customWidth="1"/>
    <col min="13" max="13" width="10.44140625" customWidth="1"/>
    <col min="14" max="14" width="10.6640625" customWidth="1"/>
    <col min="15" max="15" width="13.5546875" customWidth="1"/>
    <col min="16" max="16" width="9.6640625"/>
    <col min="17" max="17" width="17.109375" customWidth="1"/>
    <col min="18" max="18" width="10.109375" customWidth="1"/>
    <col min="19" max="19" width="9.5546875" customWidth="1"/>
  </cols>
  <sheetData>
    <row r="1" spans="1:21" ht="18.600000000000001" thickTop="1">
      <c r="A1" s="782" t="s">
        <v>180</v>
      </c>
      <c r="B1" s="781"/>
      <c r="C1" s="781"/>
      <c r="D1" s="781"/>
      <c r="E1" s="783" t="s">
        <v>181</v>
      </c>
      <c r="F1" s="783"/>
      <c r="G1" s="783"/>
      <c r="H1" s="783"/>
      <c r="I1" s="783" t="s">
        <v>182</v>
      </c>
      <c r="J1" s="784"/>
      <c r="K1" s="174"/>
      <c r="L1" s="174"/>
      <c r="M1" s="174"/>
      <c r="N1" s="174"/>
      <c r="O1" s="174"/>
      <c r="Q1" s="376"/>
      <c r="R1" s="377"/>
    </row>
    <row r="2" spans="1:21" s="736" customFormat="1" ht="15" thickBot="1">
      <c r="A2" s="785" t="s">
        <v>183</v>
      </c>
      <c r="B2" s="786"/>
      <c r="C2" s="786"/>
      <c r="D2" s="787"/>
      <c r="E2" s="787"/>
      <c r="F2" s="787"/>
      <c r="G2" s="787"/>
      <c r="H2" s="788"/>
      <c r="I2" s="789"/>
      <c r="J2" s="790"/>
      <c r="K2" s="778"/>
      <c r="L2" s="778"/>
      <c r="M2" s="778"/>
      <c r="N2" s="778"/>
      <c r="O2" s="778"/>
      <c r="Q2" s="779"/>
      <c r="R2" s="780"/>
    </row>
    <row r="3" spans="1:21" ht="13.2">
      <c r="A3" s="339" t="s">
        <v>33</v>
      </c>
      <c r="B3" s="340" t="s">
        <v>34</v>
      </c>
      <c r="C3" s="792">
        <v>1</v>
      </c>
      <c r="D3" s="792">
        <v>1.5</v>
      </c>
      <c r="E3" s="792">
        <v>2</v>
      </c>
      <c r="F3" s="792">
        <v>2.5</v>
      </c>
      <c r="G3" s="792">
        <v>3.1</v>
      </c>
      <c r="H3" s="792">
        <v>3.7</v>
      </c>
      <c r="I3" s="792">
        <v>4.3</v>
      </c>
      <c r="J3" s="792">
        <v>4.9000000000000004</v>
      </c>
      <c r="K3" s="792">
        <v>5.6</v>
      </c>
      <c r="L3" s="792">
        <v>6.3</v>
      </c>
      <c r="M3" s="793" t="s">
        <v>184</v>
      </c>
      <c r="N3" s="792" t="s">
        <v>185</v>
      </c>
      <c r="O3" s="794" t="s">
        <v>100</v>
      </c>
      <c r="Q3" s="820" t="s">
        <v>180</v>
      </c>
      <c r="R3" s="821" t="s">
        <v>186</v>
      </c>
    </row>
    <row r="4" spans="1:21" ht="13.2">
      <c r="A4" s="341" t="s">
        <v>35</v>
      </c>
      <c r="B4" s="342" t="s">
        <v>35</v>
      </c>
      <c r="C4" s="797"/>
      <c r="D4" s="797"/>
      <c r="E4" s="797"/>
      <c r="F4" s="797"/>
      <c r="G4" s="797"/>
      <c r="H4" s="797"/>
      <c r="I4" s="797"/>
      <c r="J4" s="797"/>
      <c r="K4" s="797"/>
      <c r="L4" s="797"/>
      <c r="M4" s="796"/>
      <c r="N4" s="797"/>
      <c r="O4" s="798" t="s">
        <v>101</v>
      </c>
      <c r="Q4" s="1015" t="s">
        <v>187</v>
      </c>
      <c r="R4" s="1016"/>
    </row>
    <row r="5" spans="1:21" ht="13.8" thickBot="1">
      <c r="A5" s="341" t="s">
        <v>36</v>
      </c>
      <c r="B5" s="342" t="s">
        <v>36</v>
      </c>
      <c r="C5" s="797" t="s">
        <v>37</v>
      </c>
      <c r="D5" s="797" t="s">
        <v>37</v>
      </c>
      <c r="E5" s="797" t="s">
        <v>37</v>
      </c>
      <c r="F5" s="797" t="s">
        <v>37</v>
      </c>
      <c r="G5" s="797" t="s">
        <v>37</v>
      </c>
      <c r="H5" s="797" t="s">
        <v>37</v>
      </c>
      <c r="I5" s="797" t="s">
        <v>37</v>
      </c>
      <c r="J5" s="797" t="s">
        <v>37</v>
      </c>
      <c r="K5" s="797" t="s">
        <v>37</v>
      </c>
      <c r="L5" s="797" t="s">
        <v>37</v>
      </c>
      <c r="M5" s="796" t="s">
        <v>37</v>
      </c>
      <c r="N5" s="797" t="s">
        <v>37</v>
      </c>
      <c r="O5" s="799" t="s">
        <v>37</v>
      </c>
      <c r="Q5" s="822"/>
      <c r="R5" s="823"/>
      <c r="U5" s="5"/>
    </row>
    <row r="6" spans="1:21" ht="13.8" thickBot="1">
      <c r="A6" s="339"/>
      <c r="B6" s="340"/>
      <c r="C6" s="801"/>
      <c r="D6" s="801"/>
      <c r="E6" s="801"/>
      <c r="F6" s="801"/>
      <c r="G6" s="801"/>
      <c r="H6" s="801"/>
      <c r="I6" s="801"/>
      <c r="J6" s="801"/>
      <c r="K6" s="801"/>
      <c r="L6" s="801"/>
      <c r="M6" s="800"/>
      <c r="N6" s="801"/>
      <c r="O6" s="802"/>
      <c r="Q6" s="822" t="s">
        <v>188</v>
      </c>
      <c r="R6" s="823" t="s">
        <v>16</v>
      </c>
    </row>
    <row r="7" spans="1:21" ht="13.2">
      <c r="A7" s="810">
        <v>0</v>
      </c>
      <c r="B7" s="810">
        <v>2</v>
      </c>
      <c r="C7" s="803">
        <v>7070496.9885714017</v>
      </c>
      <c r="D7" s="803">
        <v>7370147.5815730961</v>
      </c>
      <c r="E7" s="803">
        <v>6002227.4314085096</v>
      </c>
      <c r="F7" s="803">
        <v>6035470.8488947209</v>
      </c>
      <c r="G7" s="803">
        <v>6283790.9632539693</v>
      </c>
      <c r="H7" s="803">
        <v>6886377.3822020683</v>
      </c>
      <c r="I7" s="803">
        <v>8039247.9685137849</v>
      </c>
      <c r="J7" s="803">
        <v>9337196.0187275242</v>
      </c>
      <c r="K7" s="803">
        <v>7090259.317410389</v>
      </c>
      <c r="L7" s="803">
        <v>5193263.2336709965</v>
      </c>
      <c r="M7" s="804">
        <v>1044785.381468402</v>
      </c>
      <c r="N7" s="803">
        <v>422287.53018372698</v>
      </c>
      <c r="O7" s="791">
        <f>SUM(C7:N7)</f>
        <v>70775550.645878598</v>
      </c>
      <c r="Q7" s="824">
        <v>1</v>
      </c>
      <c r="R7" s="825">
        <v>360.53160000000003</v>
      </c>
    </row>
    <row r="8" spans="1:21" ht="13.2">
      <c r="A8" s="810">
        <v>2</v>
      </c>
      <c r="B8" s="810">
        <v>4</v>
      </c>
      <c r="C8" s="803">
        <v>6790226.9657142032</v>
      </c>
      <c r="D8" s="803">
        <v>7236442.7447192883</v>
      </c>
      <c r="E8" s="803">
        <v>5856826.2942255298</v>
      </c>
      <c r="F8" s="803">
        <v>5822580.5466841646</v>
      </c>
      <c r="G8" s="803">
        <v>6137852.889761908</v>
      </c>
      <c r="H8" s="803">
        <v>6654248.1466062088</v>
      </c>
      <c r="I8" s="803">
        <v>7760007.9055413539</v>
      </c>
      <c r="J8" s="803">
        <v>8907872.0561825745</v>
      </c>
      <c r="K8" s="803">
        <v>6959957.952231166</v>
      </c>
      <c r="L8" s="803">
        <v>5013577.7010129895</v>
      </c>
      <c r="M8" s="804">
        <v>788520.14440520597</v>
      </c>
      <c r="N8" s="803">
        <v>256554.59055118109</v>
      </c>
      <c r="O8" s="791">
        <f t="shared" ref="O8:O51" si="0">SUM(C8:N8)</f>
        <v>68184667.937635764</v>
      </c>
      <c r="Q8" s="826">
        <v>1.5</v>
      </c>
      <c r="R8" s="827">
        <v>371.85</v>
      </c>
    </row>
    <row r="9" spans="1:21" ht="13.2">
      <c r="A9" s="810">
        <v>4</v>
      </c>
      <c r="B9" s="810">
        <v>6</v>
      </c>
      <c r="C9" s="803">
        <v>6509956.9428570047</v>
      </c>
      <c r="D9" s="803">
        <v>7102737.9078654805</v>
      </c>
      <c r="E9" s="803">
        <v>5711425.1570425499</v>
      </c>
      <c r="F9" s="803">
        <v>5609690.2444736063</v>
      </c>
      <c r="G9" s="803">
        <v>5991914.8162698466</v>
      </c>
      <c r="H9" s="803">
        <v>6422118.9110103482</v>
      </c>
      <c r="I9" s="803">
        <v>7480767.8425689219</v>
      </c>
      <c r="J9" s="803">
        <v>8478548.0936376266</v>
      </c>
      <c r="K9" s="803">
        <v>6829656.5870519439</v>
      </c>
      <c r="L9" s="803">
        <v>4833892.1683549816</v>
      </c>
      <c r="M9" s="804">
        <v>532254.90734200971</v>
      </c>
      <c r="N9" s="803">
        <v>90821.650918635176</v>
      </c>
      <c r="O9" s="791">
        <f t="shared" si="0"/>
        <v>65593785.229392946</v>
      </c>
      <c r="Q9" s="826">
        <v>2</v>
      </c>
      <c r="R9" s="827">
        <v>303.74639999999999</v>
      </c>
    </row>
    <row r="10" spans="1:21" ht="13.2">
      <c r="A10" s="810">
        <v>6</v>
      </c>
      <c r="B10" s="810">
        <v>8</v>
      </c>
      <c r="C10" s="803">
        <v>6294199.5357517088</v>
      </c>
      <c r="D10" s="803">
        <v>6988824.8492998332</v>
      </c>
      <c r="E10" s="803">
        <v>5599865.1626294153</v>
      </c>
      <c r="F10" s="803">
        <v>5463111.330382674</v>
      </c>
      <c r="G10" s="803">
        <v>5886439.6887142239</v>
      </c>
      <c r="H10" s="803">
        <v>6252135.6411227975</v>
      </c>
      <c r="I10" s="803">
        <v>7292231.9507813044</v>
      </c>
      <c r="J10" s="803">
        <v>8068999.7146573532</v>
      </c>
      <c r="K10" s="803">
        <v>6642217.2313277572</v>
      </c>
      <c r="L10" s="803">
        <v>4547809.3836613456</v>
      </c>
      <c r="M10" s="804">
        <v>319190.59288127039</v>
      </c>
      <c r="N10" s="803">
        <v>190.92434645669326</v>
      </c>
      <c r="O10" s="791">
        <f t="shared" si="0"/>
        <v>63355216.005556136</v>
      </c>
      <c r="Q10" s="826">
        <v>2.5</v>
      </c>
      <c r="R10" s="827">
        <v>307.0958</v>
      </c>
    </row>
    <row r="11" spans="1:21" ht="13.2">
      <c r="A11" s="810">
        <v>8</v>
      </c>
      <c r="B11" s="810">
        <v>10</v>
      </c>
      <c r="C11" s="803">
        <v>6156656.5388942966</v>
      </c>
      <c r="D11" s="803">
        <v>6898907.1325525781</v>
      </c>
      <c r="E11" s="803">
        <v>5529333.8103354778</v>
      </c>
      <c r="F11" s="803">
        <v>5396927.6390562411</v>
      </c>
      <c r="G11" s="803">
        <v>5830021.4071169375</v>
      </c>
      <c r="H11" s="803">
        <v>6157497.4801028455</v>
      </c>
      <c r="I11" s="803">
        <v>7213664.8329080185</v>
      </c>
      <c r="J11" s="803">
        <v>7683427.0431847014</v>
      </c>
      <c r="K11" s="803">
        <v>6385504.3826419786</v>
      </c>
      <c r="L11" s="803">
        <v>4132731.7004820332</v>
      </c>
      <c r="M11" s="804">
        <v>158502.61821289029</v>
      </c>
      <c r="N11" s="803"/>
      <c r="O11" s="791">
        <f t="shared" si="0"/>
        <v>61543174.585488006</v>
      </c>
      <c r="Q11" s="826">
        <v>3.1</v>
      </c>
      <c r="R11" s="827">
        <v>317.83800000000002</v>
      </c>
    </row>
    <row r="12" spans="1:21" ht="13.2">
      <c r="A12" s="810">
        <v>10</v>
      </c>
      <c r="B12" s="810">
        <v>12</v>
      </c>
      <c r="C12" s="803">
        <v>6019113.5420368845</v>
      </c>
      <c r="D12" s="803">
        <v>6808989.4158053221</v>
      </c>
      <c r="E12" s="803">
        <v>5458802.4580415394</v>
      </c>
      <c r="F12" s="803">
        <v>5330743.9477298083</v>
      </c>
      <c r="G12" s="803">
        <v>5773603.125519651</v>
      </c>
      <c r="H12" s="803">
        <v>6062859.3190828925</v>
      </c>
      <c r="I12" s="803">
        <v>7135097.7150347317</v>
      </c>
      <c r="J12" s="803">
        <v>7297854.3717120485</v>
      </c>
      <c r="K12" s="803">
        <v>6128791.533956199</v>
      </c>
      <c r="L12" s="803">
        <v>3717654.0173027213</v>
      </c>
      <c r="M12" s="804">
        <v>19008.17902969995</v>
      </c>
      <c r="N12" s="803"/>
      <c r="O12" s="791">
        <f t="shared" si="0"/>
        <v>59752517.625251502</v>
      </c>
      <c r="Q12" s="826">
        <v>3.7</v>
      </c>
      <c r="R12" s="827">
        <v>350.12209999999999</v>
      </c>
    </row>
    <row r="13" spans="1:21" ht="13.2">
      <c r="A13" s="810">
        <v>12</v>
      </c>
      <c r="B13" s="810">
        <v>14</v>
      </c>
      <c r="C13" s="803">
        <v>5881570.5451794723</v>
      </c>
      <c r="D13" s="803">
        <v>6719071.699058068</v>
      </c>
      <c r="E13" s="803">
        <v>5388271.1057476001</v>
      </c>
      <c r="F13" s="803">
        <v>5264560.2564033745</v>
      </c>
      <c r="G13" s="803">
        <v>5717184.8439223655</v>
      </c>
      <c r="H13" s="803">
        <v>5968221.1580629405</v>
      </c>
      <c r="I13" s="803">
        <v>7056530.5971614448</v>
      </c>
      <c r="J13" s="803">
        <v>6912281.7002393957</v>
      </c>
      <c r="K13" s="803">
        <v>5872078.6852704203</v>
      </c>
      <c r="L13" s="803">
        <v>3302576.3341234098</v>
      </c>
      <c r="M13" s="804"/>
      <c r="N13" s="803"/>
      <c r="O13" s="791">
        <f t="shared" si="0"/>
        <v>58082346.925168492</v>
      </c>
      <c r="Q13" s="826">
        <v>4.3</v>
      </c>
      <c r="R13" s="827">
        <v>408.9434</v>
      </c>
    </row>
    <row r="14" spans="1:21" ht="13.2">
      <c r="A14" s="810">
        <v>14</v>
      </c>
      <c r="B14" s="810">
        <v>16</v>
      </c>
      <c r="C14" s="803">
        <v>5741465.4221482268</v>
      </c>
      <c r="D14" s="803">
        <v>6621805.5594103495</v>
      </c>
      <c r="E14" s="803">
        <v>5312799.2827704195</v>
      </c>
      <c r="F14" s="803">
        <v>5196293.3884974038</v>
      </c>
      <c r="G14" s="803">
        <v>5657881.393112476</v>
      </c>
      <c r="H14" s="803">
        <v>5868546.2521211896</v>
      </c>
      <c r="I14" s="803">
        <v>6975083.8158974247</v>
      </c>
      <c r="J14" s="803">
        <v>6494521.8444361323</v>
      </c>
      <c r="K14" s="803">
        <v>5598733.2599452408</v>
      </c>
      <c r="L14" s="803">
        <v>2861067.2612601398</v>
      </c>
      <c r="M14" s="804"/>
      <c r="N14" s="803"/>
      <c r="O14" s="791">
        <f t="shared" si="0"/>
        <v>56328197.479599006</v>
      </c>
      <c r="Q14" s="826">
        <v>4.9000000000000004</v>
      </c>
      <c r="R14" s="827">
        <v>477.59289999999999</v>
      </c>
    </row>
    <row r="15" spans="1:21" ht="13.2">
      <c r="A15" s="810">
        <v>16</v>
      </c>
      <c r="B15" s="810">
        <v>18</v>
      </c>
      <c r="C15" s="803">
        <v>5625273.4767394243</v>
      </c>
      <c r="D15" s="803">
        <v>6593124.7001669407</v>
      </c>
      <c r="E15" s="803">
        <v>5283438.5195035012</v>
      </c>
      <c r="F15" s="803">
        <v>5147469.5020004455</v>
      </c>
      <c r="G15" s="803">
        <v>5625506.1882868838</v>
      </c>
      <c r="H15" s="803">
        <v>5815880.9654495614</v>
      </c>
      <c r="I15" s="803">
        <v>6920513.8929469241</v>
      </c>
      <c r="J15" s="803">
        <v>6377175.7090519099</v>
      </c>
      <c r="K15" s="803">
        <v>5480625.2165877977</v>
      </c>
      <c r="L15" s="803">
        <v>2666251.1587804742</v>
      </c>
      <c r="M15" s="804"/>
      <c r="N15" s="803"/>
      <c r="O15" s="791">
        <f t="shared" si="0"/>
        <v>55535259.329513863</v>
      </c>
      <c r="Q15" s="826">
        <v>5.6</v>
      </c>
      <c r="R15" s="827">
        <v>357.77050000000003</v>
      </c>
    </row>
    <row r="16" spans="1:21" ht="13.2">
      <c r="A16" s="810">
        <v>18</v>
      </c>
      <c r="B16" s="810">
        <v>20</v>
      </c>
      <c r="C16" s="803">
        <v>5509081.5313306209</v>
      </c>
      <c r="D16" s="803">
        <v>6564443.8409235328</v>
      </c>
      <c r="E16" s="803">
        <v>5254077.7562365811</v>
      </c>
      <c r="F16" s="803">
        <v>5098645.6155034872</v>
      </c>
      <c r="G16" s="803">
        <v>5593130.9834612906</v>
      </c>
      <c r="H16" s="803">
        <v>5763215.6787779322</v>
      </c>
      <c r="I16" s="803">
        <v>6865943.9699964225</v>
      </c>
      <c r="J16" s="803">
        <v>6259829.5736676892</v>
      </c>
      <c r="K16" s="803">
        <v>5362517.1732303537</v>
      </c>
      <c r="L16" s="803">
        <v>2471435.0563008082</v>
      </c>
      <c r="M16" s="804"/>
      <c r="N16" s="803"/>
      <c r="O16" s="791">
        <f t="shared" si="0"/>
        <v>54742321.179428719</v>
      </c>
      <c r="Q16" s="826">
        <v>6.3</v>
      </c>
      <c r="R16" s="827">
        <v>264.15530000000001</v>
      </c>
    </row>
    <row r="17" spans="1:18" ht="13.8" thickBot="1">
      <c r="A17" s="810">
        <v>20</v>
      </c>
      <c r="B17" s="810">
        <v>22</v>
      </c>
      <c r="C17" s="803">
        <v>5392889.5859218184</v>
      </c>
      <c r="D17" s="803">
        <v>6535762.9816801231</v>
      </c>
      <c r="E17" s="803">
        <v>5224716.992969662</v>
      </c>
      <c r="F17" s="803">
        <v>5049821.7290065289</v>
      </c>
      <c r="G17" s="803">
        <v>5560755.7786356984</v>
      </c>
      <c r="H17" s="803">
        <v>5710550.3921063021</v>
      </c>
      <c r="I17" s="803">
        <v>6811374.0470459228</v>
      </c>
      <c r="J17" s="803">
        <v>6142483.4382834686</v>
      </c>
      <c r="K17" s="803">
        <v>5244409.1298729097</v>
      </c>
      <c r="L17" s="803">
        <v>2276618.9538211422</v>
      </c>
      <c r="M17" s="804"/>
      <c r="N17" s="803"/>
      <c r="O17" s="791">
        <f t="shared" si="0"/>
        <v>53949383.029343575</v>
      </c>
      <c r="Q17" s="828"/>
      <c r="R17" s="827"/>
    </row>
    <row r="18" spans="1:18" ht="13.8" thickBot="1">
      <c r="A18" s="810">
        <v>22</v>
      </c>
      <c r="B18" s="810">
        <v>24</v>
      </c>
      <c r="C18" s="803">
        <v>5276697.640513015</v>
      </c>
      <c r="D18" s="803">
        <v>6507082.1224367153</v>
      </c>
      <c r="E18" s="803">
        <v>5195356.2297027428</v>
      </c>
      <c r="F18" s="803">
        <v>5000997.8425095715</v>
      </c>
      <c r="G18" s="803">
        <v>5528380.5738101061</v>
      </c>
      <c r="H18" s="803">
        <v>5657885.1054346729</v>
      </c>
      <c r="I18" s="803">
        <v>6756804.1240954231</v>
      </c>
      <c r="J18" s="803">
        <v>6025137.3028992461</v>
      </c>
      <c r="K18" s="803">
        <v>5126301.0865154658</v>
      </c>
      <c r="L18" s="803">
        <v>2081802.8513414764</v>
      </c>
      <c r="M18" s="804"/>
      <c r="N18" s="803"/>
      <c r="O18" s="791">
        <f t="shared" si="0"/>
        <v>53156444.879258439</v>
      </c>
      <c r="Q18" s="829" t="s">
        <v>189</v>
      </c>
      <c r="R18" s="830">
        <v>3519.6460000000002</v>
      </c>
    </row>
    <row r="19" spans="1:18" ht="13.2">
      <c r="A19" s="810">
        <v>24</v>
      </c>
      <c r="B19" s="810">
        <v>26</v>
      </c>
      <c r="C19" s="803">
        <v>5160505.6951042125</v>
      </c>
      <c r="D19" s="803">
        <v>6478401.2631933056</v>
      </c>
      <c r="E19" s="803">
        <v>5165995.4664358245</v>
      </c>
      <c r="F19" s="803">
        <v>4952173.9560126131</v>
      </c>
      <c r="G19" s="803">
        <v>5496005.3689845139</v>
      </c>
      <c r="H19" s="803">
        <v>5605219.8187630428</v>
      </c>
      <c r="I19" s="803">
        <v>6702234.2011449225</v>
      </c>
      <c r="J19" s="803">
        <v>5907791.1675150255</v>
      </c>
      <c r="K19" s="803">
        <v>5008193.0431580227</v>
      </c>
      <c r="L19" s="803">
        <v>1886986.7488618102</v>
      </c>
      <c r="M19" s="804"/>
      <c r="N19" s="803"/>
      <c r="O19" s="791">
        <f t="shared" si="0"/>
        <v>52363506.729173295</v>
      </c>
      <c r="Q19" s="444"/>
      <c r="R19" s="499"/>
    </row>
    <row r="20" spans="1:18" ht="13.2">
      <c r="A20" s="810">
        <v>26</v>
      </c>
      <c r="B20" s="810">
        <v>28</v>
      </c>
      <c r="C20" s="803">
        <v>5044313.74969541</v>
      </c>
      <c r="D20" s="803">
        <v>6449720.4039498968</v>
      </c>
      <c r="E20" s="803">
        <v>5136634.7031689053</v>
      </c>
      <c r="F20" s="803">
        <v>4903350.0695156548</v>
      </c>
      <c r="G20" s="803">
        <v>5463630.1641589217</v>
      </c>
      <c r="H20" s="803">
        <v>5552554.5320914136</v>
      </c>
      <c r="I20" s="803">
        <v>6647664.278194421</v>
      </c>
      <c r="J20" s="803">
        <v>5790445.0321308039</v>
      </c>
      <c r="K20" s="803">
        <v>4890084.9998005787</v>
      </c>
      <c r="L20" s="803">
        <v>1692170.6463821444</v>
      </c>
      <c r="M20" s="804"/>
      <c r="N20" s="803"/>
      <c r="O20" s="791">
        <f t="shared" si="0"/>
        <v>51570568.579088144</v>
      </c>
      <c r="Q20" s="444"/>
      <c r="R20" s="499"/>
    </row>
    <row r="21" spans="1:18" ht="13.2">
      <c r="A21" s="810">
        <v>28</v>
      </c>
      <c r="B21" s="810">
        <v>30</v>
      </c>
      <c r="C21" s="803">
        <v>4928121.8042866075</v>
      </c>
      <c r="D21" s="803">
        <v>6421039.544706488</v>
      </c>
      <c r="E21" s="803">
        <v>5107273.9399019871</v>
      </c>
      <c r="F21" s="803">
        <v>4854526.1830186946</v>
      </c>
      <c r="G21" s="803">
        <v>5431254.9593333295</v>
      </c>
      <c r="H21" s="803">
        <v>5499889.2454197844</v>
      </c>
      <c r="I21" s="803">
        <v>6593094.3552439213</v>
      </c>
      <c r="J21" s="803">
        <v>5673098.8967465814</v>
      </c>
      <c r="K21" s="803">
        <v>4771976.9564431347</v>
      </c>
      <c r="L21" s="803">
        <v>1497354.5439024784</v>
      </c>
      <c r="M21" s="804"/>
      <c r="N21" s="803"/>
      <c r="O21" s="791">
        <f t="shared" si="0"/>
        <v>50777630.429003008</v>
      </c>
      <c r="Q21" s="444"/>
      <c r="R21" s="499"/>
    </row>
    <row r="22" spans="1:18" ht="13.2">
      <c r="A22" s="810">
        <v>30</v>
      </c>
      <c r="B22" s="810">
        <v>32</v>
      </c>
      <c r="C22" s="803">
        <v>4824883.0521497792</v>
      </c>
      <c r="D22" s="803">
        <v>6386737.34649806</v>
      </c>
      <c r="E22" s="803">
        <v>5076187.3659073124</v>
      </c>
      <c r="F22" s="803">
        <v>4807927.8641845202</v>
      </c>
      <c r="G22" s="803">
        <v>5398674.8840183215</v>
      </c>
      <c r="H22" s="803">
        <v>5447808.4072611155</v>
      </c>
      <c r="I22" s="803">
        <v>6529867.8140086653</v>
      </c>
      <c r="J22" s="803">
        <v>5548977.5625573453</v>
      </c>
      <c r="K22" s="803">
        <v>4589577.1685920218</v>
      </c>
      <c r="L22" s="803">
        <v>1303003.8251322354</v>
      </c>
      <c r="M22" s="804"/>
      <c r="N22" s="803"/>
      <c r="O22" s="791">
        <f t="shared" si="0"/>
        <v>49913645.290309377</v>
      </c>
      <c r="Q22" s="444"/>
      <c r="R22" s="499"/>
    </row>
    <row r="23" spans="1:18" ht="13.2">
      <c r="A23" s="810">
        <v>32</v>
      </c>
      <c r="B23" s="810">
        <v>34</v>
      </c>
      <c r="C23" s="803">
        <v>4758511.0808639526</v>
      </c>
      <c r="D23" s="803">
        <v>6336435.952773802</v>
      </c>
      <c r="E23" s="803">
        <v>5040188.869072102</v>
      </c>
      <c r="F23" s="803">
        <v>4767663.8533136519</v>
      </c>
      <c r="G23" s="803">
        <v>5365511.7157719024</v>
      </c>
      <c r="H23" s="803">
        <v>5397390.9994854899</v>
      </c>
      <c r="I23" s="803">
        <v>6442003.2053475687</v>
      </c>
      <c r="J23" s="803">
        <v>5405572.9702307554</v>
      </c>
      <c r="K23" s="803">
        <v>4224193.184874313</v>
      </c>
      <c r="L23" s="803">
        <v>1109977.6599965051</v>
      </c>
      <c r="M23" s="804"/>
      <c r="N23" s="803"/>
      <c r="O23" s="791">
        <f t="shared" si="0"/>
        <v>48847449.491730042</v>
      </c>
      <c r="Q23" s="445"/>
      <c r="R23" s="446"/>
    </row>
    <row r="24" spans="1:18" ht="13.8" thickBot="1">
      <c r="A24" s="810">
        <v>34</v>
      </c>
      <c r="B24" s="810">
        <v>36</v>
      </c>
      <c r="C24" s="803">
        <v>4692139.109578127</v>
      </c>
      <c r="D24" s="803">
        <v>6286134.5590495467</v>
      </c>
      <c r="E24" s="803">
        <v>5004190.3722368907</v>
      </c>
      <c r="F24" s="803">
        <v>4727399.8424427826</v>
      </c>
      <c r="G24" s="803">
        <v>5332348.5475254813</v>
      </c>
      <c r="H24" s="803">
        <v>5346973.5917098634</v>
      </c>
      <c r="I24" s="803">
        <v>6354138.5966864731</v>
      </c>
      <c r="J24" s="803">
        <v>5262168.3779041655</v>
      </c>
      <c r="K24" s="803">
        <v>3858809.2011566032</v>
      </c>
      <c r="L24" s="803">
        <v>916951.49486077449</v>
      </c>
      <c r="M24" s="804"/>
      <c r="N24" s="803"/>
      <c r="O24" s="791">
        <f t="shared" si="0"/>
        <v>47781253.693150707</v>
      </c>
      <c r="Q24" s="447"/>
      <c r="R24" s="448"/>
    </row>
    <row r="25" spans="1:18" ht="13.8" thickBot="1">
      <c r="A25" s="810">
        <v>36</v>
      </c>
      <c r="B25" s="810">
        <v>38</v>
      </c>
      <c r="C25" s="803">
        <v>4625767.1382923014</v>
      </c>
      <c r="D25" s="803">
        <v>6235833.1653252915</v>
      </c>
      <c r="E25" s="803">
        <v>4968191.8754016804</v>
      </c>
      <c r="F25" s="803">
        <v>4687135.8315719143</v>
      </c>
      <c r="G25" s="803">
        <v>5299185.3792790622</v>
      </c>
      <c r="H25" s="803">
        <v>5296556.1839342369</v>
      </c>
      <c r="I25" s="803">
        <v>6266273.9880253775</v>
      </c>
      <c r="J25" s="803">
        <v>5118763.7855775766</v>
      </c>
      <c r="K25" s="803">
        <v>3493425.2174388939</v>
      </c>
      <c r="L25" s="803">
        <v>723925.32972504408</v>
      </c>
      <c r="M25" s="804"/>
      <c r="N25" s="803"/>
      <c r="O25" s="791">
        <f t="shared" si="0"/>
        <v>46715057.894571379</v>
      </c>
      <c r="Q25" s="379"/>
      <c r="R25" s="375"/>
    </row>
    <row r="26" spans="1:18" ht="13.8" thickBot="1">
      <c r="A26" s="810">
        <v>38</v>
      </c>
      <c r="B26" s="810">
        <v>40</v>
      </c>
      <c r="C26" s="803">
        <v>4559395.1670064759</v>
      </c>
      <c r="D26" s="803">
        <v>6185531.7716010343</v>
      </c>
      <c r="E26" s="803">
        <v>4932193.37856647</v>
      </c>
      <c r="F26" s="803">
        <v>4646871.820701045</v>
      </c>
      <c r="G26" s="803">
        <v>5266022.2110326411</v>
      </c>
      <c r="H26" s="803">
        <v>5246138.7761586104</v>
      </c>
      <c r="I26" s="803">
        <v>6178409.379364281</v>
      </c>
      <c r="J26" s="803">
        <v>4975359.1932509877</v>
      </c>
      <c r="K26" s="803">
        <v>3128041.2337211845</v>
      </c>
      <c r="L26" s="803">
        <v>530899.16458931367</v>
      </c>
      <c r="M26" s="804"/>
      <c r="N26" s="803"/>
      <c r="O26" s="791">
        <f t="shared" si="0"/>
        <v>45648862.095992044</v>
      </c>
      <c r="Q26" s="379"/>
      <c r="R26" s="375"/>
    </row>
    <row r="27" spans="1:18" ht="13.2">
      <c r="A27" s="810">
        <v>40</v>
      </c>
      <c r="B27" s="810">
        <v>42</v>
      </c>
      <c r="C27" s="803">
        <v>4493023.1957206512</v>
      </c>
      <c r="D27" s="803">
        <v>6135230.3778767781</v>
      </c>
      <c r="E27" s="803">
        <v>4896194.8817312596</v>
      </c>
      <c r="F27" s="803">
        <v>4606607.8098301757</v>
      </c>
      <c r="G27" s="803">
        <v>5232859.042786222</v>
      </c>
      <c r="H27" s="803">
        <v>5195721.3683829857</v>
      </c>
      <c r="I27" s="803">
        <v>6090544.7707031844</v>
      </c>
      <c r="J27" s="803">
        <v>4831954.6009243988</v>
      </c>
      <c r="K27" s="803">
        <v>2762657.2500034752</v>
      </c>
      <c r="L27" s="803">
        <v>337872.99945358321</v>
      </c>
      <c r="M27" s="804"/>
      <c r="N27" s="803"/>
      <c r="O27" s="791">
        <f t="shared" si="0"/>
        <v>44582666.297412701</v>
      </c>
    </row>
    <row r="28" spans="1:18" ht="13.2">
      <c r="A28" s="810">
        <v>42</v>
      </c>
      <c r="B28" s="810">
        <v>44</v>
      </c>
      <c r="C28" s="803">
        <v>4426651.2244348256</v>
      </c>
      <c r="D28" s="803">
        <v>6084928.9841525229</v>
      </c>
      <c r="E28" s="803">
        <v>4860196.3848960493</v>
      </c>
      <c r="F28" s="803">
        <v>4566343.7989593074</v>
      </c>
      <c r="G28" s="803">
        <v>5199695.8745398028</v>
      </c>
      <c r="H28" s="803">
        <v>5145303.9606073583</v>
      </c>
      <c r="I28" s="803">
        <v>6002680.1620420888</v>
      </c>
      <c r="J28" s="803">
        <v>4688550.0085978098</v>
      </c>
      <c r="K28" s="803">
        <v>2397273.2662857659</v>
      </c>
      <c r="L28" s="803">
        <v>144846.83431785268</v>
      </c>
      <c r="M28" s="804"/>
      <c r="N28" s="803"/>
      <c r="O28" s="791">
        <f t="shared" si="0"/>
        <v>43516470.498833381</v>
      </c>
    </row>
    <row r="29" spans="1:18" ht="13.2">
      <c r="A29" s="810">
        <v>44</v>
      </c>
      <c r="B29" s="810">
        <v>46</v>
      </c>
      <c r="C29" s="803">
        <v>4355826.0792349111</v>
      </c>
      <c r="D29" s="803">
        <v>6034219.6278992482</v>
      </c>
      <c r="E29" s="803">
        <v>4823490.3565786574</v>
      </c>
      <c r="F29" s="803">
        <v>4524238.4249214809</v>
      </c>
      <c r="G29" s="803">
        <v>5169509.5319345593</v>
      </c>
      <c r="H29" s="803">
        <v>5093825.1563739395</v>
      </c>
      <c r="I29" s="803">
        <v>5916921.5053200545</v>
      </c>
      <c r="J29" s="803">
        <v>4624137.5286940187</v>
      </c>
      <c r="K29" s="803">
        <v>2028608.7119907392</v>
      </c>
      <c r="L29" s="803">
        <v>6051.3857190985755</v>
      </c>
      <c r="M29" s="804"/>
      <c r="N29" s="803"/>
      <c r="O29" s="791">
        <f t="shared" si="0"/>
        <v>42576828.308666706</v>
      </c>
    </row>
    <row r="30" spans="1:18" ht="13.2">
      <c r="A30" s="810">
        <v>46</v>
      </c>
      <c r="B30" s="810">
        <v>48</v>
      </c>
      <c r="C30" s="803">
        <v>4301824.0354882181</v>
      </c>
      <c r="D30" s="803">
        <v>5985051.4634222621</v>
      </c>
      <c r="E30" s="803">
        <v>4789457.2249717303</v>
      </c>
      <c r="F30" s="803">
        <v>4489089.3117366042</v>
      </c>
      <c r="G30" s="803">
        <v>5128077.403573758</v>
      </c>
      <c r="H30" s="803">
        <v>5046356.072092182</v>
      </c>
      <c r="I30" s="803">
        <v>5823207.0301615624</v>
      </c>
      <c r="J30" s="803">
        <v>4261310.4018596578</v>
      </c>
      <c r="K30" s="803">
        <v>1672337.4243211329</v>
      </c>
      <c r="L30" s="803"/>
      <c r="M30" s="804"/>
      <c r="N30" s="803"/>
      <c r="O30" s="791">
        <f t="shared" si="0"/>
        <v>41496710.367627099</v>
      </c>
    </row>
    <row r="31" spans="1:18" ht="13.2">
      <c r="A31" s="810">
        <v>48</v>
      </c>
      <c r="B31" s="810">
        <v>50</v>
      </c>
      <c r="C31" s="803">
        <v>4247821.9917415269</v>
      </c>
      <c r="D31" s="803">
        <v>5935883.2989452779</v>
      </c>
      <c r="E31" s="803">
        <v>4755424.0933648041</v>
      </c>
      <c r="F31" s="803">
        <v>4453940.1985517256</v>
      </c>
      <c r="G31" s="803">
        <v>5086645.2752129566</v>
      </c>
      <c r="H31" s="803">
        <v>4998886.9878104245</v>
      </c>
      <c r="I31" s="803">
        <v>5729492.5550030703</v>
      </c>
      <c r="J31" s="803">
        <v>3898483.275025297</v>
      </c>
      <c r="K31" s="803">
        <v>1316066.1366515269</v>
      </c>
      <c r="L31" s="803"/>
      <c r="M31" s="804"/>
      <c r="N31" s="803"/>
      <c r="O31" s="791">
        <f t="shared" si="0"/>
        <v>40422643.812306605</v>
      </c>
    </row>
    <row r="32" spans="1:18" ht="13.2">
      <c r="A32" s="810">
        <v>50</v>
      </c>
      <c r="B32" s="810">
        <v>52</v>
      </c>
      <c r="C32" s="803">
        <v>4193819.9479948338</v>
      </c>
      <c r="D32" s="803">
        <v>5886715.1344682919</v>
      </c>
      <c r="E32" s="803">
        <v>4721390.9617578778</v>
      </c>
      <c r="F32" s="803">
        <v>4418791.0853668489</v>
      </c>
      <c r="G32" s="803">
        <v>5045213.1468521552</v>
      </c>
      <c r="H32" s="803">
        <v>4951417.9035286671</v>
      </c>
      <c r="I32" s="803">
        <v>5635778.0798445763</v>
      </c>
      <c r="J32" s="803">
        <v>3535656.1481909356</v>
      </c>
      <c r="K32" s="803">
        <v>959794.8489819204</v>
      </c>
      <c r="L32" s="803"/>
      <c r="M32" s="804"/>
      <c r="N32" s="803"/>
      <c r="O32" s="791">
        <f t="shared" si="0"/>
        <v>39348577.256986104</v>
      </c>
    </row>
    <row r="33" spans="1:23" ht="13.2">
      <c r="A33" s="810">
        <v>52</v>
      </c>
      <c r="B33" s="810">
        <v>54</v>
      </c>
      <c r="C33" s="803">
        <v>4139817.9042481417</v>
      </c>
      <c r="D33" s="803">
        <v>5837546.9699913058</v>
      </c>
      <c r="E33" s="803">
        <v>4687357.8301509516</v>
      </c>
      <c r="F33" s="803">
        <v>4383641.9721819703</v>
      </c>
      <c r="G33" s="803">
        <v>5003781.0184913538</v>
      </c>
      <c r="H33" s="803">
        <v>4903948.8192469096</v>
      </c>
      <c r="I33" s="803">
        <v>5542063.6046860842</v>
      </c>
      <c r="J33" s="803">
        <v>3172829.0213565752</v>
      </c>
      <c r="K33" s="803">
        <v>603523.56131231401</v>
      </c>
      <c r="L33" s="803"/>
      <c r="M33" s="804"/>
      <c r="N33" s="803"/>
      <c r="O33" s="791">
        <f t="shared" si="0"/>
        <v>38274510.701665603</v>
      </c>
    </row>
    <row r="34" spans="1:23" ht="13.2">
      <c r="A34" s="810">
        <v>54</v>
      </c>
      <c r="B34" s="810">
        <v>56</v>
      </c>
      <c r="C34" s="803">
        <v>4085815.8605014491</v>
      </c>
      <c r="D34" s="803">
        <v>5788378.8055143198</v>
      </c>
      <c r="E34" s="803">
        <v>4653324.6985440254</v>
      </c>
      <c r="F34" s="803">
        <v>4348492.8589970917</v>
      </c>
      <c r="G34" s="803">
        <v>4962348.8901305525</v>
      </c>
      <c r="H34" s="803">
        <v>4856479.7349651521</v>
      </c>
      <c r="I34" s="803">
        <v>5448349.1295275921</v>
      </c>
      <c r="J34" s="803">
        <v>2810001.8945222143</v>
      </c>
      <c r="K34" s="803">
        <v>247252.27364270776</v>
      </c>
      <c r="L34" s="803"/>
      <c r="M34" s="804"/>
      <c r="N34" s="803"/>
      <c r="O34" s="791">
        <f t="shared" si="0"/>
        <v>37200444.146345109</v>
      </c>
    </row>
    <row r="35" spans="1:23" ht="13.2">
      <c r="A35" s="810">
        <v>56</v>
      </c>
      <c r="B35" s="810">
        <v>58</v>
      </c>
      <c r="C35" s="803">
        <v>4031813.816754757</v>
      </c>
      <c r="D35" s="803">
        <v>5739210.6410373347</v>
      </c>
      <c r="E35" s="803">
        <v>4619291.5669370983</v>
      </c>
      <c r="F35" s="803">
        <v>4313343.745812214</v>
      </c>
      <c r="G35" s="803">
        <v>4920916.761769752</v>
      </c>
      <c r="H35" s="803">
        <v>4809010.6506833937</v>
      </c>
      <c r="I35" s="803">
        <v>5354634.6543690981</v>
      </c>
      <c r="J35" s="803">
        <v>2447174.7676878534</v>
      </c>
      <c r="K35" s="803">
        <v>6704.3130913668319</v>
      </c>
      <c r="L35" s="803"/>
      <c r="M35" s="804"/>
      <c r="N35" s="803"/>
      <c r="O35" s="791">
        <f t="shared" si="0"/>
        <v>36242100.91814287</v>
      </c>
    </row>
    <row r="36" spans="1:23" ht="13.2">
      <c r="A36" s="810">
        <v>58</v>
      </c>
      <c r="B36" s="810">
        <v>60</v>
      </c>
      <c r="C36" s="803">
        <v>3977811.7730080639</v>
      </c>
      <c r="D36" s="803">
        <v>5690042.4765603486</v>
      </c>
      <c r="E36" s="803">
        <v>4585258.4353301721</v>
      </c>
      <c r="F36" s="803">
        <v>4278194.6326273363</v>
      </c>
      <c r="G36" s="803">
        <v>4879484.6334089506</v>
      </c>
      <c r="H36" s="803">
        <v>4761541.5664016362</v>
      </c>
      <c r="I36" s="803">
        <v>5260920.179210606</v>
      </c>
      <c r="J36" s="803">
        <v>2084347.6408534928</v>
      </c>
      <c r="K36" s="803"/>
      <c r="L36" s="803"/>
      <c r="M36" s="804"/>
      <c r="N36" s="803"/>
      <c r="O36" s="791">
        <f t="shared" si="0"/>
        <v>35517601.337400608</v>
      </c>
      <c r="W36" s="6"/>
    </row>
    <row r="37" spans="1:23" ht="13.2">
      <c r="A37" s="810">
        <v>60</v>
      </c>
      <c r="B37" s="810">
        <v>62</v>
      </c>
      <c r="C37" s="803">
        <v>3923126.9619406327</v>
      </c>
      <c r="D37" s="803">
        <v>5641142.1727179606</v>
      </c>
      <c r="E37" s="803">
        <v>4551191.4357588161</v>
      </c>
      <c r="F37" s="803">
        <v>4243031.1764503215</v>
      </c>
      <c r="G37" s="803">
        <v>4837988.9545776835</v>
      </c>
      <c r="H37" s="803">
        <v>4714005.5376526434</v>
      </c>
      <c r="I37" s="803">
        <v>5165866.7552029658</v>
      </c>
      <c r="J37" s="803">
        <v>1724351.7671011176</v>
      </c>
      <c r="K37" s="803"/>
      <c r="L37" s="803"/>
      <c r="M37" s="804"/>
      <c r="N37" s="803"/>
      <c r="O37" s="791">
        <f t="shared" si="0"/>
        <v>34800704.761402138</v>
      </c>
    </row>
    <row r="38" spans="1:23">
      <c r="A38" s="811">
        <v>62</v>
      </c>
      <c r="B38" s="812">
        <v>64</v>
      </c>
      <c r="C38" s="803">
        <v>3834986.5521569978</v>
      </c>
      <c r="D38" s="803">
        <v>5605367.0399708468</v>
      </c>
      <c r="E38" s="803">
        <v>4515464.9059304269</v>
      </c>
      <c r="F38" s="803">
        <v>4207164.9136585668</v>
      </c>
      <c r="G38" s="803">
        <v>4793379.3026936091</v>
      </c>
      <c r="H38" s="803">
        <v>4663189.2300091032</v>
      </c>
      <c r="I38" s="803">
        <v>5005204.8375870707</v>
      </c>
      <c r="J38" s="803">
        <v>1503087.2943660344</v>
      </c>
      <c r="K38" s="803"/>
      <c r="L38" s="803"/>
      <c r="M38" s="804"/>
      <c r="N38" s="803"/>
      <c r="O38" s="791">
        <f t="shared" si="0"/>
        <v>34127844.076372653</v>
      </c>
    </row>
    <row r="39" spans="1:23">
      <c r="A39" s="813">
        <v>64</v>
      </c>
      <c r="B39" s="814">
        <v>66</v>
      </c>
      <c r="C39" s="803">
        <v>3746846.142373363</v>
      </c>
      <c r="D39" s="803">
        <v>5569591.9072237322</v>
      </c>
      <c r="E39" s="803">
        <v>4479738.3761020368</v>
      </c>
      <c r="F39" s="803">
        <v>4171298.650866813</v>
      </c>
      <c r="G39" s="803">
        <v>4748769.6508095348</v>
      </c>
      <c r="H39" s="803">
        <v>4612372.9223655621</v>
      </c>
      <c r="I39" s="803">
        <v>4844542.9199711764</v>
      </c>
      <c r="J39" s="803">
        <v>1281822.8216309512</v>
      </c>
      <c r="K39" s="803"/>
      <c r="L39" s="803"/>
      <c r="M39" s="804"/>
      <c r="N39" s="803"/>
      <c r="O39" s="791">
        <f t="shared" si="0"/>
        <v>33454983.391343169</v>
      </c>
    </row>
    <row r="40" spans="1:23">
      <c r="A40" s="811">
        <v>66</v>
      </c>
      <c r="B40" s="812">
        <v>68</v>
      </c>
      <c r="C40" s="803">
        <v>3658705.7325897287</v>
      </c>
      <c r="D40" s="803">
        <v>5533816.7744766194</v>
      </c>
      <c r="E40" s="803">
        <v>4444011.8462736467</v>
      </c>
      <c r="F40" s="803">
        <v>4135432.3880750593</v>
      </c>
      <c r="G40" s="803">
        <v>4704159.9989254605</v>
      </c>
      <c r="H40" s="803">
        <v>4561556.6147220228</v>
      </c>
      <c r="I40" s="803">
        <v>4683881.0023552822</v>
      </c>
      <c r="J40" s="803">
        <v>1060558.3488958678</v>
      </c>
      <c r="K40" s="803"/>
      <c r="L40" s="803"/>
      <c r="M40" s="804"/>
      <c r="N40" s="803"/>
      <c r="O40" s="791">
        <f t="shared" si="0"/>
        <v>32782122.706313685</v>
      </c>
    </row>
    <row r="41" spans="1:23">
      <c r="A41" s="813">
        <v>68</v>
      </c>
      <c r="B41" s="814">
        <v>70</v>
      </c>
      <c r="C41" s="803">
        <v>3570565.3228060934</v>
      </c>
      <c r="D41" s="803">
        <v>5498041.6417295057</v>
      </c>
      <c r="E41" s="803">
        <v>4408285.3164452575</v>
      </c>
      <c r="F41" s="803">
        <v>4099566.1252833046</v>
      </c>
      <c r="G41" s="803">
        <v>4659550.3470413862</v>
      </c>
      <c r="H41" s="803">
        <v>4510740.3070784826</v>
      </c>
      <c r="I41" s="803">
        <v>4523219.084739388</v>
      </c>
      <c r="J41" s="803">
        <v>839293.87616078474</v>
      </c>
      <c r="K41" s="803"/>
      <c r="L41" s="803"/>
      <c r="M41" s="804"/>
      <c r="N41" s="803"/>
      <c r="O41" s="791">
        <f t="shared" si="0"/>
        <v>32109262.021284208</v>
      </c>
    </row>
    <row r="42" spans="1:23">
      <c r="A42" s="811">
        <v>70</v>
      </c>
      <c r="B42" s="812">
        <v>72</v>
      </c>
      <c r="C42" s="803">
        <v>3482424.9130224586</v>
      </c>
      <c r="D42" s="803">
        <v>5462266.508982392</v>
      </c>
      <c r="E42" s="803">
        <v>4372558.7866168674</v>
      </c>
      <c r="F42" s="803">
        <v>4063699.8624915513</v>
      </c>
      <c r="G42" s="803">
        <v>4614940.6951573119</v>
      </c>
      <c r="H42" s="803">
        <v>4459923.9994349424</v>
      </c>
      <c r="I42" s="803">
        <v>4362557.1671234947</v>
      </c>
      <c r="J42" s="803">
        <v>618029.40342570143</v>
      </c>
      <c r="K42" s="803"/>
      <c r="L42" s="803"/>
      <c r="M42" s="804"/>
      <c r="N42" s="803"/>
      <c r="O42" s="791">
        <f t="shared" si="0"/>
        <v>31436401.336254723</v>
      </c>
    </row>
    <row r="43" spans="1:23">
      <c r="A43" s="813">
        <v>72</v>
      </c>
      <c r="B43" s="814">
        <v>74</v>
      </c>
      <c r="C43" s="803">
        <v>3394284.5032388237</v>
      </c>
      <c r="D43" s="803">
        <v>5426491.3762352783</v>
      </c>
      <c r="E43" s="803">
        <v>4336832.2567884773</v>
      </c>
      <c r="F43" s="803">
        <v>4027833.5996997971</v>
      </c>
      <c r="G43" s="803">
        <v>4570331.0432732375</v>
      </c>
      <c r="H43" s="803">
        <v>4409107.6917914022</v>
      </c>
      <c r="I43" s="803">
        <v>4201895.2495076004</v>
      </c>
      <c r="J43" s="803">
        <v>396764.93069061812</v>
      </c>
      <c r="K43" s="803"/>
      <c r="L43" s="803"/>
      <c r="M43" s="804"/>
      <c r="N43" s="803"/>
      <c r="O43" s="791">
        <f t="shared" si="0"/>
        <v>30763540.651225232</v>
      </c>
    </row>
    <row r="44" spans="1:23">
      <c r="A44" s="811">
        <v>74</v>
      </c>
      <c r="B44" s="812">
        <v>76</v>
      </c>
      <c r="C44" s="803">
        <v>3306144.0934551894</v>
      </c>
      <c r="D44" s="803">
        <v>5390716.2434881637</v>
      </c>
      <c r="E44" s="803">
        <v>4301105.7269600872</v>
      </c>
      <c r="F44" s="803">
        <v>3991967.3369080429</v>
      </c>
      <c r="G44" s="803">
        <v>4525721.3913891632</v>
      </c>
      <c r="H44" s="803">
        <v>4358291.384147862</v>
      </c>
      <c r="I44" s="803">
        <v>4041233.3318917057</v>
      </c>
      <c r="J44" s="803">
        <v>175500.45795553486</v>
      </c>
      <c r="K44" s="803"/>
      <c r="L44" s="803"/>
      <c r="M44" s="804"/>
      <c r="N44" s="803"/>
      <c r="O44" s="791">
        <f t="shared" si="0"/>
        <v>30090679.966195747</v>
      </c>
    </row>
    <row r="45" spans="1:23">
      <c r="A45" s="813">
        <v>76</v>
      </c>
      <c r="B45" s="814">
        <v>78</v>
      </c>
      <c r="C45" s="803">
        <v>3213988.4663783722</v>
      </c>
      <c r="D45" s="803">
        <v>5357106.6350678941</v>
      </c>
      <c r="E45" s="803">
        <v>4267799.1322375005</v>
      </c>
      <c r="F45" s="803">
        <v>3957396.9619503515</v>
      </c>
      <c r="G45" s="803">
        <v>4482401.6741297431</v>
      </c>
      <c r="H45" s="803">
        <v>4305897.0009574993</v>
      </c>
      <c r="I45" s="803">
        <v>3887953.9071825459</v>
      </c>
      <c r="J45" s="803">
        <v>28718.882479023836</v>
      </c>
      <c r="K45" s="803"/>
      <c r="L45" s="803"/>
      <c r="M45" s="804"/>
      <c r="N45" s="803"/>
      <c r="O45" s="791">
        <f t="shared" si="0"/>
        <v>29501262.66038293</v>
      </c>
    </row>
    <row r="46" spans="1:23">
      <c r="A46" s="811">
        <v>78</v>
      </c>
      <c r="B46" s="812">
        <v>80</v>
      </c>
      <c r="C46" s="803">
        <v>3115810.0133617818</v>
      </c>
      <c r="D46" s="803">
        <v>5326745.3131378889</v>
      </c>
      <c r="E46" s="803">
        <v>4238122.4401736166</v>
      </c>
      <c r="F46" s="803">
        <v>3924770.4187437547</v>
      </c>
      <c r="G46" s="803">
        <v>4441016.8588073058</v>
      </c>
      <c r="H46" s="803">
        <v>4251135.5044469032</v>
      </c>
      <c r="I46" s="803">
        <v>3745748.2218334875</v>
      </c>
      <c r="J46" s="803">
        <v>1785.9667224778223</v>
      </c>
      <c r="K46" s="803"/>
      <c r="L46" s="803"/>
      <c r="M46" s="804"/>
      <c r="N46" s="803"/>
      <c r="O46" s="791">
        <f t="shared" si="0"/>
        <v>29045134.737227216</v>
      </c>
    </row>
    <row r="47" spans="1:23" ht="12.75" customHeight="1">
      <c r="A47" s="813">
        <v>80</v>
      </c>
      <c r="B47" s="814">
        <v>82</v>
      </c>
      <c r="C47" s="803">
        <v>3017631.5603451915</v>
      </c>
      <c r="D47" s="803">
        <v>5296383.9912078837</v>
      </c>
      <c r="E47" s="803">
        <v>4208445.7481097337</v>
      </c>
      <c r="F47" s="803">
        <v>3892143.8755371566</v>
      </c>
      <c r="G47" s="803">
        <v>4399632.0434848676</v>
      </c>
      <c r="H47" s="803">
        <v>4196374.0079363063</v>
      </c>
      <c r="I47" s="803">
        <v>3603542.5364844296</v>
      </c>
      <c r="J47" s="803"/>
      <c r="K47" s="803"/>
      <c r="L47" s="803"/>
      <c r="M47" s="804"/>
      <c r="N47" s="803"/>
      <c r="O47" s="791">
        <f t="shared" si="0"/>
        <v>28614153.763105571</v>
      </c>
    </row>
    <row r="48" spans="1:23" ht="13.2">
      <c r="A48" s="815">
        <v>82</v>
      </c>
      <c r="B48" s="816">
        <v>91.44</v>
      </c>
      <c r="C48" s="805">
        <v>12917890.391867746</v>
      </c>
      <c r="D48" s="805">
        <v>24589078.881503668</v>
      </c>
      <c r="E48" s="805">
        <v>19463252.329569168</v>
      </c>
      <c r="F48" s="805">
        <v>17930486.860480871</v>
      </c>
      <c r="G48" s="805">
        <v>20207601.346247919</v>
      </c>
      <c r="H48" s="805">
        <v>19067648.923763525</v>
      </c>
      <c r="I48" s="805">
        <v>15089057.784542497</v>
      </c>
      <c r="J48" s="805"/>
      <c r="K48" s="805"/>
      <c r="L48" s="805"/>
      <c r="M48" s="806"/>
      <c r="N48" s="805"/>
      <c r="O48" s="791">
        <f t="shared" si="0"/>
        <v>129265016.5179754</v>
      </c>
    </row>
    <row r="49" spans="1:16" ht="13.8" thickBot="1">
      <c r="A49" s="816">
        <v>91.44</v>
      </c>
      <c r="B49" s="817">
        <v>106.68</v>
      </c>
      <c r="C49" s="805">
        <v>15235935.794952977</v>
      </c>
      <c r="D49" s="805">
        <v>37673416.412284113</v>
      </c>
      <c r="E49" s="805">
        <v>29856098.52810758</v>
      </c>
      <c r="F49" s="805">
        <v>27437284.660734214</v>
      </c>
      <c r="G49" s="805">
        <v>30145148.222886208</v>
      </c>
      <c r="H49" s="805">
        <v>27900881.286086246</v>
      </c>
      <c r="I49" s="805">
        <v>18424759.469056174</v>
      </c>
      <c r="J49" s="805"/>
      <c r="K49" s="805"/>
      <c r="L49" s="805"/>
      <c r="M49" s="806"/>
      <c r="N49" s="805"/>
      <c r="O49" s="791">
        <f t="shared" si="0"/>
        <v>186673524.37410754</v>
      </c>
      <c r="P49" s="426"/>
    </row>
    <row r="50" spans="1:16">
      <c r="A50" s="817">
        <v>106.68</v>
      </c>
      <c r="B50" s="817">
        <v>121.92</v>
      </c>
      <c r="C50" s="805">
        <v>3414811.3555934066</v>
      </c>
      <c r="D50" s="805">
        <v>28861828.237395812</v>
      </c>
      <c r="E50" s="805">
        <v>28096467.100658868</v>
      </c>
      <c r="F50" s="805">
        <v>25538757.139837813</v>
      </c>
      <c r="G50" s="805">
        <v>26809276.385505624</v>
      </c>
      <c r="H50" s="805">
        <v>24208591.757923126</v>
      </c>
      <c r="I50" s="805">
        <v>10790383.204205099</v>
      </c>
      <c r="J50" s="805"/>
      <c r="K50" s="805"/>
      <c r="L50" s="805"/>
      <c r="M50" s="806"/>
      <c r="N50" s="805"/>
      <c r="O50" s="791">
        <f t="shared" si="0"/>
        <v>147720115.18111974</v>
      </c>
    </row>
    <row r="51" spans="1:16">
      <c r="A51" s="817">
        <v>121.92</v>
      </c>
      <c r="B51" s="817">
        <v>134</v>
      </c>
      <c r="C51" s="805"/>
      <c r="D51" s="805">
        <v>4305521.115522176</v>
      </c>
      <c r="E51" s="805">
        <v>9305345.002306249</v>
      </c>
      <c r="F51" s="805">
        <v>9579692.794073021</v>
      </c>
      <c r="G51" s="805">
        <v>5545608.9762484785</v>
      </c>
      <c r="H51" s="805">
        <v>5379258.1666426565</v>
      </c>
      <c r="I51" s="805">
        <v>914733.59258273453</v>
      </c>
      <c r="J51" s="805"/>
      <c r="K51" s="805"/>
      <c r="L51" s="805"/>
      <c r="M51" s="806"/>
      <c r="N51" s="805"/>
      <c r="O51" s="791">
        <f t="shared" si="0"/>
        <v>35030159.647375315</v>
      </c>
    </row>
    <row r="52" spans="1:16" ht="15" thickBot="1">
      <c r="A52" s="809"/>
      <c r="B52" s="809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807"/>
      <c r="N52" s="795"/>
      <c r="O52" s="808"/>
    </row>
    <row r="53" spans="1:16" ht="13.2" thickBot="1">
      <c r="A53" s="818" t="s">
        <v>102</v>
      </c>
      <c r="B53" s="819"/>
      <c r="C53" s="831">
        <f>SUM(C7:C51)</f>
        <v>222948643.14584512</v>
      </c>
      <c r="D53" s="831">
        <f t="shared" ref="D53:N53" si="1">SUM(D7:D51)</f>
        <v>347381896.57340038</v>
      </c>
      <c r="E53" s="831">
        <f t="shared" si="1"/>
        <v>288484101.5376057</v>
      </c>
      <c r="F53" s="831">
        <f t="shared" si="1"/>
        <v>272346572.91567826</v>
      </c>
      <c r="G53" s="831">
        <f t="shared" si="1"/>
        <v>296753154.35184717</v>
      </c>
      <c r="H53" s="831">
        <f t="shared" si="1"/>
        <v>291973534.54195428</v>
      </c>
      <c r="I53" s="831">
        <f t="shared" si="1"/>
        <v>288110125.21564084</v>
      </c>
      <c r="J53" s="831">
        <f t="shared" si="1"/>
        <v>175651862.88973331</v>
      </c>
      <c r="K53" s="831">
        <f t="shared" si="1"/>
        <v>118679570.34750731</v>
      </c>
      <c r="L53" s="831">
        <f t="shared" si="1"/>
        <v>53248720.453053363</v>
      </c>
      <c r="M53" s="831">
        <f t="shared" si="1"/>
        <v>2862261.8233394781</v>
      </c>
      <c r="N53" s="831">
        <f t="shared" si="1"/>
        <v>769854.69599999988</v>
      </c>
      <c r="O53" s="832">
        <f>SUM(O7:O51)</f>
        <v>2359210298.4916053</v>
      </c>
    </row>
    <row r="54" spans="1:16" ht="13.2">
      <c r="A54" s="343"/>
      <c r="B54" s="344"/>
      <c r="C54" s="345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</row>
    <row r="55" spans="1:16" ht="13.2">
      <c r="A55" s="343"/>
      <c r="B55" s="344"/>
      <c r="C55" s="345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</row>
    <row r="56" spans="1:16" ht="13.2">
      <c r="A56" s="343"/>
      <c r="B56" s="344"/>
      <c r="C56" s="345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46"/>
    </row>
    <row r="57" spans="1:16" ht="13.2">
      <c r="A57" s="343"/>
      <c r="B57" s="344"/>
      <c r="C57" s="345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</row>
    <row r="58" spans="1:16" ht="13.2">
      <c r="A58" s="343"/>
      <c r="B58" s="344"/>
      <c r="C58" s="345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6"/>
    </row>
    <row r="59" spans="1:16" ht="13.2">
      <c r="A59" s="343"/>
      <c r="B59" s="344"/>
      <c r="C59" s="345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6"/>
    </row>
    <row r="60" spans="1:16" ht="13.2">
      <c r="A60" s="347"/>
      <c r="B60" s="348"/>
      <c r="C60" s="345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</row>
    <row r="61" spans="1:16" ht="13.2">
      <c r="A61" s="343"/>
      <c r="B61" s="344"/>
      <c r="C61" s="345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</row>
    <row r="62" spans="1:16" ht="13.2">
      <c r="A62" s="347"/>
      <c r="B62" s="348"/>
      <c r="C62" s="345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</row>
    <row r="63" spans="1:16" ht="13.8" thickBot="1">
      <c r="A63" s="349"/>
      <c r="B63" s="350"/>
      <c r="C63" s="351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</row>
    <row r="64" spans="1:16" ht="14.4" thickTop="1" thickBot="1">
      <c r="A64" s="175"/>
      <c r="B64" s="175"/>
      <c r="C64" s="353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</row>
  </sheetData>
  <mergeCells count="1">
    <mergeCell ref="Q4:R4"/>
  </mergeCells>
  <phoneticPr fontId="0" type="noConversion"/>
  <printOptions gridLinesSet="0"/>
  <pageMargins left="0.96899999999999997" right="0.11899999999999999" top="0.33300000000000002" bottom="0.33300000000000002" header="0.5" footer="0.5"/>
  <pageSetup orientation="portrait" r:id="rId1"/>
  <headerFooter alignWithMargins="0">
    <oddFooter>&amp;L&amp;PF&amp;C&amp;Pt,  &amp;PDs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/>
  <dimension ref="A1:IU581"/>
  <sheetViews>
    <sheetView showGridLines="0" zoomScale="75" workbookViewId="0">
      <selection activeCell="A12" sqref="A12"/>
    </sheetView>
  </sheetViews>
  <sheetFormatPr defaultColWidth="9.6640625" defaultRowHeight="12.6"/>
  <cols>
    <col min="1" max="1" width="145.6640625" customWidth="1"/>
  </cols>
  <sheetData>
    <row r="1" spans="1:255" ht="15.6">
      <c r="A1" t="s">
        <v>133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</row>
    <row r="2" spans="1:255" ht="15.6">
      <c r="A2" t="s">
        <v>134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</row>
    <row r="3" spans="1:255" ht="15.6">
      <c r="A3" t="s">
        <v>221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</row>
    <row r="4" spans="1:255" ht="15.6">
      <c r="A4" s="19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 ht="21">
      <c r="A5" s="17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5" ht="17.399999999999999">
      <c r="A6" s="2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</row>
    <row r="7" spans="1:255" ht="17.399999999999999">
      <c r="A7" s="17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</row>
    <row r="8" spans="1:255" ht="15.6">
      <c r="A8" s="19" t="s">
        <v>135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</row>
    <row r="9" spans="1:255" ht="15.6">
      <c r="A9" s="19" t="s">
        <v>136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</row>
    <row r="10" spans="1:255" ht="15.6">
      <c r="A10" s="1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</row>
    <row r="11" spans="1:255" ht="15.6">
      <c r="A11" s="1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255" ht="15.6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255" ht="15.6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</row>
    <row r="14" spans="1:255" ht="15.6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 ht="15.6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</row>
    <row r="16" spans="1:255" ht="15.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</row>
    <row r="17" spans="1:255" ht="15.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1:255" ht="15.6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 ht="15.6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1:255" ht="15.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5" ht="15.6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1:255" ht="15.6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5" ht="15.6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1:255" ht="15.6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1:255" ht="15.6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255" ht="15.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255" ht="15.6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 ht="15.6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</row>
    <row r="29" spans="1:255" ht="15.6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5" ht="15.6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 ht="15.6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 ht="15.6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 ht="15.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 ht="15.6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 ht="15.6">
      <c r="A35" s="1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 ht="15.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 ht="15.6">
      <c r="A37" s="1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1:255" ht="15.6">
      <c r="A38" s="1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</row>
    <row r="39" spans="1:255" ht="15.6">
      <c r="A39" s="38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5" ht="15.6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</row>
    <row r="41" spans="1:255" ht="15.6">
      <c r="A41" s="1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5" ht="15.6">
      <c r="A42" s="1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 ht="15.6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 ht="15.6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 ht="15.6">
      <c r="A45" s="1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</row>
    <row r="46" spans="1:255" ht="15.6">
      <c r="A46" s="1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 ht="15.6">
      <c r="A47" s="1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</row>
    <row r="48" spans="1:255" ht="15.6">
      <c r="A48" s="1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1:255" ht="15.6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1:255" ht="15.6">
      <c r="A50" s="19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1:255" ht="15.6">
      <c r="A51" s="19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</row>
    <row r="52" spans="1:255" ht="15.6">
      <c r="A52" s="1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5" ht="15.6">
      <c r="A53" s="19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</row>
    <row r="54" spans="1:255" ht="15.6">
      <c r="A54" s="19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</row>
    <row r="55" spans="1:255" ht="15.6">
      <c r="A55" s="19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</row>
    <row r="56" spans="1:255" ht="15.6">
      <c r="A56" s="19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</row>
    <row r="57" spans="1:255" ht="15.6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5" ht="15.6">
      <c r="A58" s="19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</row>
    <row r="59" spans="1:255" ht="15.6">
      <c r="A59" s="19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</row>
    <row r="60" spans="1:255" ht="15.6">
      <c r="A60" s="19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</row>
    <row r="61" spans="1:255" ht="15.6">
      <c r="A61" s="336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</row>
    <row r="62" spans="1:255" ht="15.6">
      <c r="A62" s="19" t="s">
        <v>106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</row>
    <row r="63" spans="1:255" ht="15.6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</row>
    <row r="64" spans="1:255" ht="15.6">
      <c r="A64" s="19" t="s">
        <v>107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</row>
    <row r="65" spans="1:255" ht="15.6">
      <c r="A65" s="19" t="s">
        <v>108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</row>
    <row r="66" spans="1:255" ht="15.6">
      <c r="A66" s="389" t="s">
        <v>39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</row>
    <row r="67" spans="1:255" ht="15.6">
      <c r="A67" s="19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</row>
    <row r="68" spans="1:255" ht="15.6">
      <c r="A68" s="19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</row>
    <row r="69" spans="1:255" ht="15.6">
      <c r="A69" s="19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</row>
    <row r="70" spans="1:255" ht="15.6">
      <c r="A70" s="19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1:255" ht="15.6">
      <c r="A71" s="19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</row>
    <row r="72" spans="1:255" ht="15.6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</row>
    <row r="73" spans="1:255" ht="15.6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</row>
    <row r="74" spans="1:255" ht="15.6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</row>
    <row r="75" spans="1:255" ht="15.6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</row>
    <row r="76" spans="1:255" ht="15.6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</row>
    <row r="77" spans="1:255" ht="15.6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</row>
    <row r="78" spans="1:255" ht="15.6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</row>
    <row r="79" spans="1:255" ht="15.6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</row>
    <row r="80" spans="1:255" ht="15.6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</row>
    <row r="81" spans="1:255" ht="15.6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</row>
    <row r="82" spans="1:255" ht="15.6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</row>
    <row r="83" spans="1:255" ht="15.6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</row>
    <row r="84" spans="1:255" ht="15.6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</row>
    <row r="85" spans="1:255" ht="15.6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</row>
    <row r="86" spans="1:255" ht="15.6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</row>
    <row r="87" spans="1:255" ht="15.6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</row>
    <row r="88" spans="1:255" ht="15.6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</row>
    <row r="89" spans="1:255" ht="15.6">
      <c r="A89" s="19" t="s">
        <v>55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</row>
    <row r="90" spans="1:255" ht="15.6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</row>
    <row r="91" spans="1:255" ht="15.6">
      <c r="A91" s="19" t="s">
        <v>109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</row>
    <row r="92" spans="1:255" ht="15.6">
      <c r="A92" s="19" t="s">
        <v>111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</row>
    <row r="93" spans="1:255" ht="15.6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</row>
    <row r="94" spans="1:255" ht="15.6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</row>
    <row r="95" spans="1:255" ht="15.6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</row>
    <row r="96" spans="1:255" ht="15.6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</row>
    <row r="97" spans="1:255" ht="15.6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</row>
    <row r="98" spans="1:255" ht="15.6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</row>
    <row r="99" spans="1:255" ht="15.6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</row>
    <row r="100" spans="1:255" ht="15.6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</row>
    <row r="101" spans="1:255" ht="15.6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</row>
    <row r="102" spans="1:255" ht="15.6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</row>
    <row r="103" spans="1:255" ht="15.6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</row>
    <row r="104" spans="1:255" ht="15.6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</row>
    <row r="105" spans="1:255" ht="15.6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</row>
    <row r="106" spans="1:255" ht="15.6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</row>
    <row r="107" spans="1:255" ht="15.6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</row>
    <row r="108" spans="1:255" ht="15.6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</row>
    <row r="109" spans="1:255" ht="15.6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</row>
    <row r="110" spans="1:255" ht="15.6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</row>
    <row r="111" spans="1:255" ht="15.6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</row>
    <row r="112" spans="1:255" ht="15.6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</row>
    <row r="113" spans="1:255" ht="15.6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</row>
    <row r="114" spans="1:255" ht="15.6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</row>
    <row r="115" spans="1:255" ht="15.6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</row>
    <row r="116" spans="1:255" ht="15.6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</row>
    <row r="117" spans="1:255" ht="15.6">
      <c r="A117" s="19" t="s">
        <v>56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</row>
    <row r="118" spans="1:255" ht="15.6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</row>
    <row r="119" spans="1:255" ht="15.6">
      <c r="A119" s="19" t="s">
        <v>113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</row>
    <row r="120" spans="1:255" ht="15.6">
      <c r="A120" s="19" t="s">
        <v>110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</row>
    <row r="121" spans="1:255" ht="15.6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</row>
    <row r="122" spans="1:255" ht="15.6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</row>
    <row r="123" spans="1:255" ht="15.6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</row>
    <row r="124" spans="1:255" ht="15.6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</row>
    <row r="125" spans="1:255" ht="15.6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</row>
    <row r="126" spans="1:255" ht="15.6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</row>
    <row r="127" spans="1:255" ht="15.6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</row>
    <row r="128" spans="1:255" ht="15.6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</row>
    <row r="129" spans="1:255" ht="15.6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</row>
    <row r="130" spans="1:255" ht="15.6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</row>
    <row r="131" spans="1:255" ht="15.6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</row>
    <row r="132" spans="1:255" ht="15.6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</row>
    <row r="133" spans="1:255" ht="15.6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</row>
    <row r="134" spans="1:255" ht="15.6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</row>
    <row r="135" spans="1:255" ht="15.6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</row>
    <row r="136" spans="1:255" ht="15.6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</row>
    <row r="137" spans="1:255" ht="15.6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</row>
    <row r="138" spans="1:255" ht="15.6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</row>
    <row r="139" spans="1:255" ht="15.6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</row>
    <row r="140" spans="1:255" ht="15.6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</row>
    <row r="141" spans="1:255" ht="15.6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</row>
    <row r="142" spans="1:255" ht="15.6">
      <c r="A142" s="394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</row>
    <row r="143" spans="1:255" ht="15.6">
      <c r="A143" s="394" t="s">
        <v>38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</row>
    <row r="144" spans="1:255" ht="15.6">
      <c r="A144" s="394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</row>
    <row r="145" spans="1:255" ht="15.6">
      <c r="A145" s="394" t="s">
        <v>112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</row>
    <row r="146" spans="1:255" ht="15.6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</row>
    <row r="147" spans="1:255" ht="15.6">
      <c r="A147" s="19" t="s">
        <v>40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</row>
    <row r="148" spans="1:255" ht="15.6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</row>
    <row r="149" spans="1:255" ht="15.6">
      <c r="A149" s="19" t="s">
        <v>114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</row>
    <row r="150" spans="1:255" ht="15.6">
      <c r="A150" s="19" t="s">
        <v>105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</row>
    <row r="151" spans="1:255" ht="15.6">
      <c r="A151" s="389" t="s">
        <v>39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</row>
    <row r="152" spans="1:255" ht="15.6">
      <c r="A152" s="19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</row>
    <row r="153" spans="1:255" ht="15.6">
      <c r="A153" s="19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</row>
    <row r="154" spans="1:255" ht="15.6">
      <c r="A154" s="19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</row>
    <row r="155" spans="1:255" ht="15.6">
      <c r="A155" s="19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</row>
    <row r="156" spans="1:255" ht="15.6">
      <c r="A156" s="19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</row>
    <row r="157" spans="1:255" ht="15.6">
      <c r="A157" s="19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</row>
    <row r="158" spans="1:255" ht="15.6">
      <c r="A158" s="19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</row>
    <row r="159" spans="1:255" ht="15.6">
      <c r="A159" s="19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</row>
    <row r="160" spans="1:255" ht="15.6">
      <c r="A160" s="19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</row>
    <row r="161" spans="1:255" ht="15.6">
      <c r="A161" s="19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</row>
    <row r="162" spans="1:255" ht="15.6">
      <c r="A162" s="19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</row>
    <row r="163" spans="1:255" ht="15.6">
      <c r="A163" s="19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</row>
    <row r="164" spans="1:255" ht="15.6">
      <c r="A164" s="19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</row>
    <row r="165" spans="1:255" ht="15.6">
      <c r="A165" s="19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</row>
    <row r="166" spans="1:255" ht="15.6">
      <c r="A166" s="19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</row>
    <row r="167" spans="1:255" ht="15.6">
      <c r="A167" s="19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</row>
    <row r="168" spans="1:255" ht="15.6">
      <c r="A168" s="19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</row>
    <row r="169" spans="1:255" ht="15.6">
      <c r="A169" s="19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</row>
    <row r="170" spans="1:255" ht="15.6">
      <c r="A170" s="19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</row>
    <row r="171" spans="1:255" ht="15.6">
      <c r="A171" s="19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</row>
    <row r="172" spans="1:255" ht="15.6">
      <c r="A172" s="19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</row>
    <row r="173" spans="1:255" ht="15.6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</row>
    <row r="174" spans="1:255" ht="15.6">
      <c r="A174" s="19" t="s">
        <v>41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</row>
    <row r="175" spans="1:255" ht="15.6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</row>
    <row r="176" spans="1:255" ht="15">
      <c r="A176" s="19" t="s">
        <v>115</v>
      </c>
    </row>
    <row r="177" spans="1:255" ht="15.6">
      <c r="A177" s="19" t="s">
        <v>110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</row>
    <row r="178" spans="1:255" ht="15.6">
      <c r="A178" s="19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</row>
    <row r="179" spans="1:255" ht="15.6">
      <c r="A179" s="19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</row>
    <row r="180" spans="1:255" ht="15.6">
      <c r="A180" s="19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</row>
    <row r="181" spans="1:255" ht="15.6">
      <c r="A181" s="19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</row>
    <row r="182" spans="1:255" ht="15.6">
      <c r="A182" s="19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</row>
    <row r="183" spans="1:255" ht="15.6">
      <c r="A183" s="19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</row>
    <row r="184" spans="1:255" ht="15.6">
      <c r="A184" s="19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</row>
    <row r="185" spans="1:255" ht="15.6">
      <c r="A185" s="19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</row>
    <row r="186" spans="1:255" ht="15.6">
      <c r="A186" s="19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</row>
    <row r="187" spans="1:255" ht="15.6">
      <c r="A187" s="19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</row>
    <row r="188" spans="1:255" ht="15.6">
      <c r="A188" s="19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</row>
    <row r="189" spans="1:255" ht="15.6">
      <c r="A189" s="19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</row>
    <row r="190" spans="1:255" ht="15.6">
      <c r="A190" s="19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</row>
    <row r="191" spans="1:255" ht="15.6">
      <c r="A191" s="19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</row>
    <row r="192" spans="1:255" ht="15.6">
      <c r="A192" s="19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</row>
    <row r="193" spans="1:255" ht="15.6">
      <c r="A193" s="19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</row>
    <row r="194" spans="1:255" ht="15.6">
      <c r="A194" s="19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</row>
    <row r="195" spans="1:255" ht="15.6">
      <c r="A195" s="19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</row>
    <row r="196" spans="1:255" ht="15.6">
      <c r="A196" s="19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</row>
    <row r="197" spans="1:255" ht="15.6">
      <c r="A197" s="19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</row>
    <row r="198" spans="1:255" ht="15.6">
      <c r="A198" s="19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</row>
    <row r="199" spans="1:255" ht="15.6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</row>
    <row r="200" spans="1:255" ht="15.6">
      <c r="A200" s="19" t="s">
        <v>42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</row>
    <row r="201" spans="1:255" ht="15.6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</row>
    <row r="202" spans="1:255" ht="15.6">
      <c r="A202" s="19" t="s">
        <v>116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</row>
    <row r="203" spans="1:255" ht="15.6">
      <c r="A203" s="19" t="s">
        <v>110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</row>
    <row r="204" spans="1:255" ht="15.6">
      <c r="A204" s="389" t="s">
        <v>39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</row>
    <row r="205" spans="1:255" ht="15.6">
      <c r="A205" s="19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</row>
    <row r="206" spans="1:255" ht="15.6">
      <c r="A206" s="19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</row>
    <row r="207" spans="1:255" ht="15.6">
      <c r="A207" s="19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</row>
    <row r="208" spans="1:255" ht="15.6">
      <c r="A208" s="19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</row>
    <row r="209" spans="1:255" ht="15.6">
      <c r="A209" s="19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</row>
    <row r="210" spans="1:255" ht="15.6">
      <c r="A210" s="19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</row>
    <row r="211" spans="1:255" ht="15.6">
      <c r="A211" s="19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</row>
    <row r="212" spans="1:255" ht="15.6">
      <c r="A212" s="19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</row>
    <row r="213" spans="1:255" ht="15.6">
      <c r="A213" s="19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</row>
    <row r="214" spans="1:255" ht="15.6">
      <c r="A214" s="19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</row>
    <row r="215" spans="1:255" ht="15.6">
      <c r="A215" s="19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</row>
    <row r="216" spans="1:255" ht="15.6">
      <c r="A216" s="19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</row>
    <row r="217" spans="1:255" ht="15.6">
      <c r="A217" s="19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</row>
    <row r="218" spans="1:255" ht="15.6">
      <c r="A218" s="19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</row>
    <row r="219" spans="1:255" ht="15.6">
      <c r="A219" s="19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</row>
    <row r="220" spans="1:255" ht="15.6">
      <c r="A220" s="19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</row>
    <row r="221" spans="1:255" ht="15.6">
      <c r="A221" s="19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</row>
    <row r="222" spans="1:255" ht="15.6">
      <c r="A222" s="19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</row>
    <row r="223" spans="1:255" ht="15.6">
      <c r="A223" s="19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</row>
    <row r="224" spans="1:255" ht="15.6">
      <c r="A224" s="19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</row>
    <row r="225" spans="1:255" ht="15.6">
      <c r="A225" s="19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</row>
    <row r="226" spans="1:255" ht="15.6">
      <c r="A226" s="19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</row>
    <row r="227" spans="1:255" ht="15.6">
      <c r="A227" s="19" t="s">
        <v>43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</row>
    <row r="228" spans="1:255" ht="15.6">
      <c r="A228" s="18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</row>
    <row r="229" spans="1:255" ht="15.6">
      <c r="A229" s="19" t="s">
        <v>117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</row>
    <row r="230" spans="1:255" ht="15.6">
      <c r="A230" s="19" t="s">
        <v>118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</row>
    <row r="231" spans="1:255" ht="15.6">
      <c r="A231" s="389" t="s">
        <v>39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</row>
    <row r="232" spans="1:255" ht="15.6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</row>
    <row r="233" spans="1:255" ht="15.6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</row>
    <row r="234" spans="1:255" ht="15.6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</row>
    <row r="235" spans="1:255" ht="15.6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</row>
    <row r="236" spans="1:255" ht="15.6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</row>
    <row r="237" spans="1:255" ht="15.6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</row>
    <row r="238" spans="1:255" ht="15.6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</row>
    <row r="239" spans="1:255" ht="15.6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</row>
    <row r="240" spans="1:255" ht="15.6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</row>
    <row r="241" spans="1:255" ht="15.6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</row>
    <row r="242" spans="1:255" ht="15.6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</row>
    <row r="243" spans="1:255" ht="15.6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</row>
    <row r="244" spans="1:255" ht="15.6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</row>
    <row r="245" spans="1:255" ht="15.6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</row>
    <row r="246" spans="1:255" ht="15.6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</row>
    <row r="247" spans="1:255" ht="15.6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</row>
    <row r="248" spans="1:255" ht="15.6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</row>
    <row r="249" spans="1:255" ht="15.6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</row>
    <row r="250" spans="1:255" ht="15.6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</row>
    <row r="251" spans="1:255" ht="15.6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</row>
    <row r="252" spans="1:255" ht="15.6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</row>
    <row r="253" spans="1:255" ht="15.6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</row>
    <row r="254" spans="1:255" ht="15.6">
      <c r="A254" s="19" t="s">
        <v>44</v>
      </c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</row>
    <row r="255" spans="1:255" ht="15.6">
      <c r="A255" s="18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</row>
    <row r="256" spans="1:255" ht="15.6">
      <c r="A256" s="19" t="s">
        <v>117</v>
      </c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</row>
    <row r="257" spans="1:255" ht="15.6">
      <c r="A257" s="19" t="s">
        <v>118</v>
      </c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</row>
    <row r="258" spans="1:255" ht="15.6">
      <c r="A258" s="389" t="s">
        <v>39</v>
      </c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</row>
    <row r="259" spans="1:255" ht="15.6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</row>
    <row r="260" spans="1:255" ht="15.6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</row>
    <row r="261" spans="1:255" ht="15.6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</row>
    <row r="262" spans="1:255" ht="15.6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</row>
    <row r="263" spans="1:255" ht="15.6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</row>
    <row r="264" spans="1:255" ht="15.6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</row>
    <row r="265" spans="1:255" ht="15.6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</row>
    <row r="266" spans="1:255" ht="15.6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</row>
    <row r="267" spans="1:255" ht="15.6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</row>
    <row r="268" spans="1:255" ht="15.6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</row>
    <row r="269" spans="1:255" ht="15.6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</row>
    <row r="270" spans="1:255" ht="15.6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</row>
    <row r="271" spans="1:255" ht="15.6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</row>
    <row r="272" spans="1:255" ht="15.6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</row>
    <row r="273" spans="1:255" ht="15.6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</row>
    <row r="274" spans="1:255" ht="15.6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</row>
    <row r="275" spans="1:255" ht="15.6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</row>
    <row r="276" spans="1:255" ht="15.6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</row>
    <row r="277" spans="1:255" ht="15.6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</row>
    <row r="278" spans="1:255" ht="15.6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</row>
    <row r="279" spans="1:255" ht="15.6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</row>
    <row r="280" spans="1:255" ht="15.6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  <c r="IQ280" s="7"/>
      <c r="IR280" s="7"/>
      <c r="IS280" s="7"/>
      <c r="IT280" s="7"/>
      <c r="IU280" s="7"/>
    </row>
    <row r="281" spans="1:255" ht="15.6">
      <c r="A281" s="19" t="s">
        <v>45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  <c r="IQ281" s="7"/>
      <c r="IR281" s="7"/>
      <c r="IS281" s="7"/>
      <c r="IT281" s="7"/>
      <c r="IU281" s="7"/>
    </row>
    <row r="282" spans="1:255" ht="15.6">
      <c r="A282" s="1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  <c r="IQ282" s="7"/>
      <c r="IR282" s="7"/>
      <c r="IS282" s="7"/>
      <c r="IT282" s="7"/>
      <c r="IU282" s="7"/>
    </row>
    <row r="283" spans="1:255" s="180" customFormat="1" ht="15.6">
      <c r="A283" s="19" t="s">
        <v>119</v>
      </c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79"/>
      <c r="AN283" s="179"/>
      <c r="AO283" s="179"/>
      <c r="AP283" s="179"/>
      <c r="AQ283" s="179"/>
      <c r="AR283" s="179"/>
      <c r="AS283" s="179"/>
      <c r="AT283" s="179"/>
      <c r="AU283" s="179"/>
      <c r="AV283" s="179"/>
      <c r="AW283" s="179"/>
      <c r="AX283" s="179"/>
      <c r="AY283" s="179"/>
      <c r="AZ283" s="179"/>
      <c r="BA283" s="179"/>
      <c r="BB283" s="179"/>
      <c r="BC283" s="179"/>
      <c r="BD283" s="179"/>
      <c r="BE283" s="179"/>
      <c r="BF283" s="179"/>
      <c r="BG283" s="179"/>
      <c r="BH283" s="179"/>
      <c r="BI283" s="179"/>
      <c r="BJ283" s="179"/>
      <c r="BK283" s="179"/>
      <c r="BL283" s="179"/>
      <c r="BM283" s="179"/>
      <c r="BN283" s="179"/>
      <c r="BO283" s="179"/>
      <c r="BP283" s="179"/>
      <c r="BQ283" s="179"/>
      <c r="BR283" s="179"/>
      <c r="BS283" s="179"/>
      <c r="BT283" s="179"/>
      <c r="BU283" s="179"/>
      <c r="BV283" s="179"/>
      <c r="BW283" s="179"/>
      <c r="BX283" s="179"/>
      <c r="BY283" s="179"/>
      <c r="BZ283" s="179"/>
      <c r="CA283" s="179"/>
      <c r="CB283" s="179"/>
      <c r="CC283" s="179"/>
      <c r="CD283" s="179"/>
      <c r="CE283" s="179"/>
      <c r="CF283" s="179"/>
      <c r="CG283" s="179"/>
      <c r="CH283" s="179"/>
      <c r="CI283" s="179"/>
      <c r="CJ283" s="179"/>
      <c r="CK283" s="179"/>
      <c r="CL283" s="179"/>
      <c r="CM283" s="179"/>
      <c r="CN283" s="179"/>
      <c r="CO283" s="179"/>
      <c r="CP283" s="179"/>
      <c r="CQ283" s="179"/>
      <c r="CR283" s="179"/>
      <c r="CS283" s="179"/>
      <c r="CT283" s="179"/>
      <c r="CU283" s="179"/>
      <c r="CV283" s="179"/>
      <c r="CW283" s="179"/>
      <c r="CX283" s="179"/>
      <c r="CY283" s="179"/>
      <c r="CZ283" s="179"/>
      <c r="DA283" s="179"/>
      <c r="DB283" s="179"/>
      <c r="DC283" s="179"/>
      <c r="DD283" s="179"/>
      <c r="DE283" s="179"/>
      <c r="DF283" s="179"/>
      <c r="DG283" s="179"/>
      <c r="DH283" s="179"/>
      <c r="DI283" s="179"/>
      <c r="DJ283" s="179"/>
      <c r="DK283" s="179"/>
      <c r="DL283" s="179"/>
      <c r="DM283" s="179"/>
      <c r="DN283" s="179"/>
      <c r="DO283" s="179"/>
      <c r="DP283" s="179"/>
      <c r="DQ283" s="179"/>
      <c r="DR283" s="179"/>
      <c r="DS283" s="179"/>
      <c r="DT283" s="179"/>
      <c r="DU283" s="179"/>
      <c r="DV283" s="179"/>
      <c r="DW283" s="179"/>
      <c r="DX283" s="179"/>
      <c r="DY283" s="179"/>
      <c r="DZ283" s="179"/>
      <c r="EA283" s="179"/>
      <c r="EB283" s="179"/>
      <c r="EC283" s="179"/>
      <c r="ED283" s="179"/>
      <c r="EE283" s="179"/>
      <c r="EF283" s="179"/>
      <c r="EG283" s="179"/>
      <c r="EH283" s="179"/>
      <c r="EI283" s="179"/>
      <c r="EJ283" s="179"/>
      <c r="EK283" s="179"/>
      <c r="EL283" s="179"/>
      <c r="EM283" s="179"/>
      <c r="EN283" s="179"/>
      <c r="EO283" s="179"/>
      <c r="EP283" s="179"/>
      <c r="EQ283" s="179"/>
      <c r="ER283" s="179"/>
      <c r="ES283" s="179"/>
      <c r="ET283" s="179"/>
      <c r="EU283" s="179"/>
      <c r="EV283" s="179"/>
      <c r="EW283" s="179"/>
      <c r="EX283" s="179"/>
      <c r="EY283" s="179"/>
      <c r="EZ283" s="179"/>
      <c r="FA283" s="179"/>
      <c r="FB283" s="179"/>
      <c r="FC283" s="179"/>
      <c r="FD283" s="179"/>
      <c r="FE283" s="179"/>
      <c r="FF283" s="179"/>
      <c r="FG283" s="179"/>
      <c r="FH283" s="179"/>
      <c r="FI283" s="179"/>
      <c r="FJ283" s="179"/>
      <c r="FK283" s="179"/>
      <c r="FL283" s="179"/>
      <c r="FM283" s="179"/>
      <c r="FN283" s="179"/>
      <c r="FO283" s="179"/>
      <c r="FP283" s="179"/>
      <c r="FQ283" s="179"/>
      <c r="FR283" s="179"/>
      <c r="FS283" s="179"/>
      <c r="FT283" s="179"/>
      <c r="FU283" s="179"/>
      <c r="FV283" s="179"/>
      <c r="FW283" s="179"/>
      <c r="FX283" s="179"/>
      <c r="FY283" s="179"/>
      <c r="FZ283" s="179"/>
      <c r="GA283" s="179"/>
      <c r="GB283" s="179"/>
      <c r="GC283" s="179"/>
      <c r="GD283" s="179"/>
      <c r="GE283" s="179"/>
      <c r="GF283" s="179"/>
      <c r="GG283" s="179"/>
      <c r="GH283" s="179"/>
      <c r="GI283" s="179"/>
      <c r="GJ283" s="179"/>
      <c r="GK283" s="179"/>
      <c r="GL283" s="179"/>
      <c r="GM283" s="179"/>
      <c r="GN283" s="179"/>
      <c r="GO283" s="179"/>
      <c r="GP283" s="179"/>
      <c r="GQ283" s="179"/>
      <c r="GR283" s="179"/>
      <c r="GS283" s="179"/>
      <c r="GT283" s="179"/>
      <c r="GU283" s="179"/>
      <c r="GV283" s="179"/>
      <c r="GW283" s="179"/>
      <c r="GX283" s="179"/>
      <c r="GY283" s="179"/>
      <c r="GZ283" s="179"/>
      <c r="HA283" s="179"/>
      <c r="HB283" s="179"/>
      <c r="HC283" s="179"/>
      <c r="HD283" s="179"/>
      <c r="HE283" s="179"/>
      <c r="HF283" s="179"/>
      <c r="HG283" s="179"/>
      <c r="HH283" s="179"/>
      <c r="HI283" s="179"/>
      <c r="HJ283" s="179"/>
      <c r="HK283" s="179"/>
      <c r="HL283" s="179"/>
      <c r="HM283" s="179"/>
      <c r="HN283" s="179"/>
      <c r="HO283" s="179"/>
      <c r="HP283" s="179"/>
      <c r="HQ283" s="179"/>
      <c r="HR283" s="179"/>
      <c r="HS283" s="179"/>
      <c r="HT283" s="179"/>
      <c r="HU283" s="179"/>
      <c r="HV283" s="179"/>
      <c r="HW283" s="179"/>
      <c r="HX283" s="179"/>
      <c r="HY283" s="179"/>
      <c r="HZ283" s="179"/>
      <c r="IA283" s="179"/>
      <c r="IB283" s="179"/>
      <c r="IC283" s="179"/>
      <c r="ID283" s="179"/>
      <c r="IE283" s="179"/>
      <c r="IF283" s="179"/>
      <c r="IG283" s="179"/>
      <c r="IH283" s="179"/>
      <c r="II283" s="179"/>
      <c r="IJ283" s="179"/>
      <c r="IK283" s="179"/>
      <c r="IL283" s="179"/>
      <c r="IM283" s="179"/>
      <c r="IN283" s="179"/>
      <c r="IO283" s="179"/>
      <c r="IP283" s="179"/>
      <c r="IQ283" s="179"/>
      <c r="IR283" s="179"/>
      <c r="IS283" s="179"/>
      <c r="IT283" s="179"/>
      <c r="IU283" s="179"/>
    </row>
    <row r="284" spans="1:255" ht="15.6">
      <c r="A284" s="19" t="s">
        <v>118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  <c r="IQ284" s="7"/>
      <c r="IR284" s="7"/>
      <c r="IS284" s="7"/>
      <c r="IT284" s="7"/>
      <c r="IU284" s="7"/>
    </row>
    <row r="285" spans="1:255" ht="15.6">
      <c r="A285" s="389" t="s">
        <v>39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  <c r="HX285" s="7"/>
      <c r="HY285" s="7"/>
      <c r="HZ285" s="7"/>
      <c r="IA285" s="7"/>
      <c r="IB285" s="7"/>
      <c r="IC285" s="7"/>
      <c r="ID285" s="7"/>
      <c r="IE285" s="7"/>
      <c r="IF285" s="7"/>
      <c r="IG285" s="7"/>
      <c r="IH285" s="7"/>
      <c r="II285" s="7"/>
      <c r="IJ285" s="7"/>
      <c r="IK285" s="7"/>
      <c r="IL285" s="7"/>
      <c r="IM285" s="7"/>
      <c r="IN285" s="7"/>
      <c r="IO285" s="7"/>
      <c r="IP285" s="7"/>
      <c r="IQ285" s="7"/>
      <c r="IR285" s="7"/>
      <c r="IS285" s="7"/>
      <c r="IT285" s="7"/>
      <c r="IU285" s="7"/>
    </row>
    <row r="286" spans="1:255" ht="15.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  <c r="HX286" s="7"/>
      <c r="HY286" s="7"/>
      <c r="HZ286" s="7"/>
      <c r="IA286" s="7"/>
      <c r="IB286" s="7"/>
      <c r="IC286" s="7"/>
      <c r="ID286" s="7"/>
      <c r="IE286" s="7"/>
      <c r="IF286" s="7"/>
      <c r="IG286" s="7"/>
      <c r="IH286" s="7"/>
      <c r="II286" s="7"/>
      <c r="IJ286" s="7"/>
      <c r="IK286" s="7"/>
      <c r="IL286" s="7"/>
      <c r="IM286" s="7"/>
      <c r="IN286" s="7"/>
      <c r="IO286" s="7"/>
      <c r="IP286" s="7"/>
      <c r="IQ286" s="7"/>
      <c r="IR286" s="7"/>
      <c r="IS286" s="7"/>
      <c r="IT286" s="7"/>
      <c r="IU286" s="7"/>
    </row>
    <row r="287" spans="1:255" ht="15.6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  <c r="HX287" s="7"/>
      <c r="HY287" s="7"/>
      <c r="HZ287" s="7"/>
      <c r="IA287" s="7"/>
      <c r="IB287" s="7"/>
      <c r="IC287" s="7"/>
      <c r="ID287" s="7"/>
      <c r="IE287" s="7"/>
      <c r="IF287" s="7"/>
      <c r="IG287" s="7"/>
      <c r="IH287" s="7"/>
      <c r="II287" s="7"/>
      <c r="IJ287" s="7"/>
      <c r="IK287" s="7"/>
      <c r="IL287" s="7"/>
      <c r="IM287" s="7"/>
      <c r="IN287" s="7"/>
      <c r="IO287" s="7"/>
      <c r="IP287" s="7"/>
      <c r="IQ287" s="7"/>
      <c r="IR287" s="7"/>
      <c r="IS287" s="7"/>
      <c r="IT287" s="7"/>
      <c r="IU287" s="7"/>
    </row>
    <row r="288" spans="1:255" ht="15.6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  <c r="HX288" s="7"/>
      <c r="HY288" s="7"/>
      <c r="HZ288" s="7"/>
      <c r="IA288" s="7"/>
      <c r="IB288" s="7"/>
      <c r="IC288" s="7"/>
      <c r="ID288" s="7"/>
      <c r="IE288" s="7"/>
      <c r="IF288" s="7"/>
      <c r="IG288" s="7"/>
      <c r="IH288" s="7"/>
      <c r="II288" s="7"/>
      <c r="IJ288" s="7"/>
      <c r="IK288" s="7"/>
      <c r="IL288" s="7"/>
      <c r="IM288" s="7"/>
      <c r="IN288" s="7"/>
      <c r="IO288" s="7"/>
      <c r="IP288" s="7"/>
      <c r="IQ288" s="7"/>
      <c r="IR288" s="7"/>
      <c r="IS288" s="7"/>
      <c r="IT288" s="7"/>
      <c r="IU288" s="7"/>
    </row>
    <row r="289" spans="2:255" ht="15.6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  <c r="HX289" s="7"/>
      <c r="HY289" s="7"/>
      <c r="HZ289" s="7"/>
      <c r="IA289" s="7"/>
      <c r="IB289" s="7"/>
      <c r="IC289" s="7"/>
      <c r="ID289" s="7"/>
      <c r="IE289" s="7"/>
      <c r="IF289" s="7"/>
      <c r="IG289" s="7"/>
      <c r="IH289" s="7"/>
      <c r="II289" s="7"/>
      <c r="IJ289" s="7"/>
      <c r="IK289" s="7"/>
      <c r="IL289" s="7"/>
      <c r="IM289" s="7"/>
      <c r="IN289" s="7"/>
      <c r="IO289" s="7"/>
      <c r="IP289" s="7"/>
      <c r="IQ289" s="7"/>
      <c r="IR289" s="7"/>
      <c r="IS289" s="7"/>
      <c r="IT289" s="7"/>
      <c r="IU289" s="7"/>
    </row>
    <row r="290" spans="2:255" ht="15.6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  <c r="HX290" s="7"/>
      <c r="HY290" s="7"/>
      <c r="HZ290" s="7"/>
      <c r="IA290" s="7"/>
      <c r="IB290" s="7"/>
      <c r="IC290" s="7"/>
      <c r="ID290" s="7"/>
      <c r="IE290" s="7"/>
      <c r="IF290" s="7"/>
      <c r="IG290" s="7"/>
      <c r="IH290" s="7"/>
      <c r="II290" s="7"/>
      <c r="IJ290" s="7"/>
      <c r="IK290" s="7"/>
      <c r="IL290" s="7"/>
      <c r="IM290" s="7"/>
      <c r="IN290" s="7"/>
      <c r="IO290" s="7"/>
      <c r="IP290" s="7"/>
      <c r="IQ290" s="7"/>
      <c r="IR290" s="7"/>
      <c r="IS290" s="7"/>
      <c r="IT290" s="7"/>
      <c r="IU290" s="7"/>
    </row>
    <row r="291" spans="2:255" ht="15.6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  <c r="HX291" s="7"/>
      <c r="HY291" s="7"/>
      <c r="HZ291" s="7"/>
      <c r="IA291" s="7"/>
      <c r="IB291" s="7"/>
      <c r="IC291" s="7"/>
      <c r="ID291" s="7"/>
      <c r="IE291" s="7"/>
      <c r="IF291" s="7"/>
      <c r="IG291" s="7"/>
      <c r="IH291" s="7"/>
      <c r="II291" s="7"/>
      <c r="IJ291" s="7"/>
      <c r="IK291" s="7"/>
      <c r="IL291" s="7"/>
      <c r="IM291" s="7"/>
      <c r="IN291" s="7"/>
      <c r="IO291" s="7"/>
      <c r="IP291" s="7"/>
      <c r="IQ291" s="7"/>
      <c r="IR291" s="7"/>
      <c r="IS291" s="7"/>
      <c r="IT291" s="7"/>
      <c r="IU291" s="7"/>
    </row>
    <row r="292" spans="2:255" ht="15.6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  <c r="HX292" s="7"/>
      <c r="HY292" s="7"/>
      <c r="HZ292" s="7"/>
      <c r="IA292" s="7"/>
      <c r="IB292" s="7"/>
      <c r="IC292" s="7"/>
      <c r="ID292" s="7"/>
      <c r="IE292" s="7"/>
      <c r="IF292" s="7"/>
      <c r="IG292" s="7"/>
      <c r="IH292" s="7"/>
      <c r="II292" s="7"/>
      <c r="IJ292" s="7"/>
      <c r="IK292" s="7"/>
      <c r="IL292" s="7"/>
      <c r="IM292" s="7"/>
      <c r="IN292" s="7"/>
      <c r="IO292" s="7"/>
      <c r="IP292" s="7"/>
      <c r="IQ292" s="7"/>
      <c r="IR292" s="7"/>
      <c r="IS292" s="7"/>
      <c r="IT292" s="7"/>
      <c r="IU292" s="7"/>
    </row>
    <row r="293" spans="2:255" ht="15.6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  <c r="HX293" s="7"/>
      <c r="HY293" s="7"/>
      <c r="HZ293" s="7"/>
      <c r="IA293" s="7"/>
      <c r="IB293" s="7"/>
      <c r="IC293" s="7"/>
      <c r="ID293" s="7"/>
      <c r="IE293" s="7"/>
      <c r="IF293" s="7"/>
      <c r="IG293" s="7"/>
      <c r="IH293" s="7"/>
      <c r="II293" s="7"/>
      <c r="IJ293" s="7"/>
      <c r="IK293" s="7"/>
      <c r="IL293" s="7"/>
      <c r="IM293" s="7"/>
      <c r="IN293" s="7"/>
      <c r="IO293" s="7"/>
      <c r="IP293" s="7"/>
      <c r="IQ293" s="7"/>
      <c r="IR293" s="7"/>
      <c r="IS293" s="7"/>
      <c r="IT293" s="7"/>
      <c r="IU293" s="7"/>
    </row>
    <row r="294" spans="2:255" ht="15.6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  <c r="HX294" s="7"/>
      <c r="HY294" s="7"/>
      <c r="HZ294" s="7"/>
      <c r="IA294" s="7"/>
      <c r="IB294" s="7"/>
      <c r="IC294" s="7"/>
      <c r="ID294" s="7"/>
      <c r="IE294" s="7"/>
      <c r="IF294" s="7"/>
      <c r="IG294" s="7"/>
      <c r="IH294" s="7"/>
      <c r="II294" s="7"/>
      <c r="IJ294" s="7"/>
      <c r="IK294" s="7"/>
      <c r="IL294" s="7"/>
      <c r="IM294" s="7"/>
      <c r="IN294" s="7"/>
      <c r="IO294" s="7"/>
      <c r="IP294" s="7"/>
      <c r="IQ294" s="7"/>
      <c r="IR294" s="7"/>
      <c r="IS294" s="7"/>
      <c r="IT294" s="7"/>
      <c r="IU294" s="7"/>
    </row>
    <row r="295" spans="2:255" ht="15.6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  <c r="HX295" s="7"/>
      <c r="HY295" s="7"/>
      <c r="HZ295" s="7"/>
      <c r="IA295" s="7"/>
      <c r="IB295" s="7"/>
      <c r="IC295" s="7"/>
      <c r="ID295" s="7"/>
      <c r="IE295" s="7"/>
      <c r="IF295" s="7"/>
      <c r="IG295" s="7"/>
      <c r="IH295" s="7"/>
      <c r="II295" s="7"/>
      <c r="IJ295" s="7"/>
      <c r="IK295" s="7"/>
      <c r="IL295" s="7"/>
      <c r="IM295" s="7"/>
      <c r="IN295" s="7"/>
      <c r="IO295" s="7"/>
      <c r="IP295" s="7"/>
      <c r="IQ295" s="7"/>
      <c r="IR295" s="7"/>
      <c r="IS295" s="7"/>
      <c r="IT295" s="7"/>
      <c r="IU295" s="7"/>
    </row>
    <row r="296" spans="2:255" ht="15.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  <c r="HX296" s="7"/>
      <c r="HY296" s="7"/>
      <c r="HZ296" s="7"/>
      <c r="IA296" s="7"/>
      <c r="IB296" s="7"/>
      <c r="IC296" s="7"/>
      <c r="ID296" s="7"/>
      <c r="IE296" s="7"/>
      <c r="IF296" s="7"/>
      <c r="IG296" s="7"/>
      <c r="IH296" s="7"/>
      <c r="II296" s="7"/>
      <c r="IJ296" s="7"/>
      <c r="IK296" s="7"/>
      <c r="IL296" s="7"/>
      <c r="IM296" s="7"/>
      <c r="IN296" s="7"/>
      <c r="IO296" s="7"/>
      <c r="IP296" s="7"/>
      <c r="IQ296" s="7"/>
      <c r="IR296" s="7"/>
      <c r="IS296" s="7"/>
      <c r="IT296" s="7"/>
      <c r="IU296" s="7"/>
    </row>
    <row r="297" spans="2:255" ht="15.6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  <c r="FK297" s="7"/>
      <c r="FL297" s="7"/>
      <c r="FM297" s="7"/>
      <c r="FN297" s="7"/>
      <c r="FO297" s="7"/>
      <c r="FP297" s="7"/>
      <c r="FQ297" s="7"/>
      <c r="FR297" s="7"/>
      <c r="FS297" s="7"/>
      <c r="FT297" s="7"/>
      <c r="FU297" s="7"/>
      <c r="FV297" s="7"/>
      <c r="FW297" s="7"/>
      <c r="FX297" s="7"/>
      <c r="FY297" s="7"/>
      <c r="FZ297" s="7"/>
      <c r="GA297" s="7"/>
      <c r="GB297" s="7"/>
      <c r="GC297" s="7"/>
      <c r="GD297" s="7"/>
      <c r="GE297" s="7"/>
      <c r="GF297" s="7"/>
      <c r="GG297" s="7"/>
      <c r="GH297" s="7"/>
      <c r="GI297" s="7"/>
      <c r="GJ297" s="7"/>
      <c r="GK297" s="7"/>
      <c r="GL297" s="7"/>
      <c r="GM297" s="7"/>
      <c r="GN297" s="7"/>
      <c r="GO297" s="7"/>
      <c r="GP297" s="7"/>
      <c r="GQ297" s="7"/>
      <c r="GR297" s="7"/>
      <c r="GS297" s="7"/>
      <c r="GT297" s="7"/>
      <c r="GU297" s="7"/>
      <c r="GV297" s="7"/>
      <c r="GW297" s="7"/>
      <c r="GX297" s="7"/>
      <c r="GY297" s="7"/>
      <c r="GZ297" s="7"/>
      <c r="HA297" s="7"/>
      <c r="HB297" s="7"/>
      <c r="HC297" s="7"/>
      <c r="HD297" s="7"/>
      <c r="HE297" s="7"/>
      <c r="HF297" s="7"/>
      <c r="HG297" s="7"/>
      <c r="HH297" s="7"/>
      <c r="HI297" s="7"/>
      <c r="HJ297" s="7"/>
      <c r="HK297" s="7"/>
      <c r="HL297" s="7"/>
      <c r="HM297" s="7"/>
      <c r="HN297" s="7"/>
      <c r="HO297" s="7"/>
      <c r="HP297" s="7"/>
      <c r="HQ297" s="7"/>
      <c r="HR297" s="7"/>
      <c r="HS297" s="7"/>
      <c r="HT297" s="7"/>
      <c r="HU297" s="7"/>
      <c r="HV297" s="7"/>
      <c r="HW297" s="7"/>
      <c r="HX297" s="7"/>
      <c r="HY297" s="7"/>
      <c r="HZ297" s="7"/>
      <c r="IA297" s="7"/>
      <c r="IB297" s="7"/>
      <c r="IC297" s="7"/>
      <c r="ID297" s="7"/>
      <c r="IE297" s="7"/>
      <c r="IF297" s="7"/>
      <c r="IG297" s="7"/>
      <c r="IH297" s="7"/>
      <c r="II297" s="7"/>
      <c r="IJ297" s="7"/>
      <c r="IK297" s="7"/>
      <c r="IL297" s="7"/>
      <c r="IM297" s="7"/>
      <c r="IN297" s="7"/>
      <c r="IO297" s="7"/>
      <c r="IP297" s="7"/>
      <c r="IQ297" s="7"/>
      <c r="IR297" s="7"/>
      <c r="IS297" s="7"/>
      <c r="IT297" s="7"/>
      <c r="IU297" s="7"/>
    </row>
    <row r="298" spans="2:255" ht="15.6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  <c r="FK298" s="7"/>
      <c r="FL298" s="7"/>
      <c r="FM298" s="7"/>
      <c r="FN298" s="7"/>
      <c r="FO298" s="7"/>
      <c r="FP298" s="7"/>
      <c r="FQ298" s="7"/>
      <c r="FR298" s="7"/>
      <c r="FS298" s="7"/>
      <c r="FT298" s="7"/>
      <c r="FU298" s="7"/>
      <c r="FV298" s="7"/>
      <c r="FW298" s="7"/>
      <c r="FX298" s="7"/>
      <c r="FY298" s="7"/>
      <c r="FZ298" s="7"/>
      <c r="GA298" s="7"/>
      <c r="GB298" s="7"/>
      <c r="GC298" s="7"/>
      <c r="GD298" s="7"/>
      <c r="GE298" s="7"/>
      <c r="GF298" s="7"/>
      <c r="GG298" s="7"/>
      <c r="GH298" s="7"/>
      <c r="GI298" s="7"/>
      <c r="GJ298" s="7"/>
      <c r="GK298" s="7"/>
      <c r="GL298" s="7"/>
      <c r="GM298" s="7"/>
      <c r="GN298" s="7"/>
      <c r="GO298" s="7"/>
      <c r="GP298" s="7"/>
      <c r="GQ298" s="7"/>
      <c r="GR298" s="7"/>
      <c r="GS298" s="7"/>
      <c r="GT298" s="7"/>
      <c r="GU298" s="7"/>
      <c r="GV298" s="7"/>
      <c r="GW298" s="7"/>
      <c r="GX298" s="7"/>
      <c r="GY298" s="7"/>
      <c r="GZ298" s="7"/>
      <c r="HA298" s="7"/>
      <c r="HB298" s="7"/>
      <c r="HC298" s="7"/>
      <c r="HD298" s="7"/>
      <c r="HE298" s="7"/>
      <c r="HF298" s="7"/>
      <c r="HG298" s="7"/>
      <c r="HH298" s="7"/>
      <c r="HI298" s="7"/>
      <c r="HJ298" s="7"/>
      <c r="HK298" s="7"/>
      <c r="HL298" s="7"/>
      <c r="HM298" s="7"/>
      <c r="HN298" s="7"/>
      <c r="HO298" s="7"/>
      <c r="HP298" s="7"/>
      <c r="HQ298" s="7"/>
      <c r="HR298" s="7"/>
      <c r="HS298" s="7"/>
      <c r="HT298" s="7"/>
      <c r="HU298" s="7"/>
      <c r="HV298" s="7"/>
      <c r="HW298" s="7"/>
      <c r="HX298" s="7"/>
      <c r="HY298" s="7"/>
      <c r="HZ298" s="7"/>
      <c r="IA298" s="7"/>
      <c r="IB298" s="7"/>
      <c r="IC298" s="7"/>
      <c r="ID298" s="7"/>
      <c r="IE298" s="7"/>
      <c r="IF298" s="7"/>
      <c r="IG298" s="7"/>
      <c r="IH298" s="7"/>
      <c r="II298" s="7"/>
      <c r="IJ298" s="7"/>
      <c r="IK298" s="7"/>
      <c r="IL298" s="7"/>
      <c r="IM298" s="7"/>
      <c r="IN298" s="7"/>
      <c r="IO298" s="7"/>
      <c r="IP298" s="7"/>
      <c r="IQ298" s="7"/>
      <c r="IR298" s="7"/>
      <c r="IS298" s="7"/>
      <c r="IT298" s="7"/>
      <c r="IU298" s="7"/>
    </row>
    <row r="299" spans="2:255" ht="15.6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  <c r="FK299" s="7"/>
      <c r="FL299" s="7"/>
      <c r="FM299" s="7"/>
      <c r="FN299" s="7"/>
      <c r="FO299" s="7"/>
      <c r="FP299" s="7"/>
      <c r="FQ299" s="7"/>
      <c r="FR299" s="7"/>
      <c r="FS299" s="7"/>
      <c r="FT299" s="7"/>
      <c r="FU299" s="7"/>
      <c r="FV299" s="7"/>
      <c r="FW299" s="7"/>
      <c r="FX299" s="7"/>
      <c r="FY299" s="7"/>
      <c r="FZ299" s="7"/>
      <c r="GA299" s="7"/>
      <c r="GB299" s="7"/>
      <c r="GC299" s="7"/>
      <c r="GD299" s="7"/>
      <c r="GE299" s="7"/>
      <c r="GF299" s="7"/>
      <c r="GG299" s="7"/>
      <c r="GH299" s="7"/>
      <c r="GI299" s="7"/>
      <c r="GJ299" s="7"/>
      <c r="GK299" s="7"/>
      <c r="GL299" s="7"/>
      <c r="GM299" s="7"/>
      <c r="GN299" s="7"/>
      <c r="GO299" s="7"/>
      <c r="GP299" s="7"/>
      <c r="GQ299" s="7"/>
      <c r="GR299" s="7"/>
      <c r="GS299" s="7"/>
      <c r="GT299" s="7"/>
      <c r="GU299" s="7"/>
      <c r="GV299" s="7"/>
      <c r="GW299" s="7"/>
      <c r="GX299" s="7"/>
      <c r="GY299" s="7"/>
      <c r="GZ299" s="7"/>
      <c r="HA299" s="7"/>
      <c r="HB299" s="7"/>
      <c r="HC299" s="7"/>
      <c r="HD299" s="7"/>
      <c r="HE299" s="7"/>
      <c r="HF299" s="7"/>
      <c r="HG299" s="7"/>
      <c r="HH299" s="7"/>
      <c r="HI299" s="7"/>
      <c r="HJ299" s="7"/>
      <c r="HK299" s="7"/>
      <c r="HL299" s="7"/>
      <c r="HM299" s="7"/>
      <c r="HN299" s="7"/>
      <c r="HO299" s="7"/>
      <c r="HP299" s="7"/>
      <c r="HQ299" s="7"/>
      <c r="HR299" s="7"/>
      <c r="HS299" s="7"/>
      <c r="HT299" s="7"/>
      <c r="HU299" s="7"/>
      <c r="HV299" s="7"/>
      <c r="HW299" s="7"/>
      <c r="HX299" s="7"/>
      <c r="HY299" s="7"/>
      <c r="HZ299" s="7"/>
      <c r="IA299" s="7"/>
      <c r="IB299" s="7"/>
      <c r="IC299" s="7"/>
      <c r="ID299" s="7"/>
      <c r="IE299" s="7"/>
      <c r="IF299" s="7"/>
      <c r="IG299" s="7"/>
      <c r="IH299" s="7"/>
      <c r="II299" s="7"/>
      <c r="IJ299" s="7"/>
      <c r="IK299" s="7"/>
      <c r="IL299" s="7"/>
      <c r="IM299" s="7"/>
      <c r="IN299" s="7"/>
      <c r="IO299" s="7"/>
      <c r="IP299" s="7"/>
      <c r="IQ299" s="7"/>
      <c r="IR299" s="7"/>
      <c r="IS299" s="7"/>
      <c r="IT299" s="7"/>
      <c r="IU299" s="7"/>
    </row>
    <row r="300" spans="2:255" ht="15.6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  <c r="FK300" s="7"/>
      <c r="FL300" s="7"/>
      <c r="FM300" s="7"/>
      <c r="FN300" s="7"/>
      <c r="FO300" s="7"/>
      <c r="FP300" s="7"/>
      <c r="FQ300" s="7"/>
      <c r="FR300" s="7"/>
      <c r="FS300" s="7"/>
      <c r="FT300" s="7"/>
      <c r="FU300" s="7"/>
      <c r="FV300" s="7"/>
      <c r="FW300" s="7"/>
      <c r="FX300" s="7"/>
      <c r="FY300" s="7"/>
      <c r="FZ300" s="7"/>
      <c r="GA300" s="7"/>
      <c r="GB300" s="7"/>
      <c r="GC300" s="7"/>
      <c r="GD300" s="7"/>
      <c r="GE300" s="7"/>
      <c r="GF300" s="7"/>
      <c r="GG300" s="7"/>
      <c r="GH300" s="7"/>
      <c r="GI300" s="7"/>
      <c r="GJ300" s="7"/>
      <c r="GK300" s="7"/>
      <c r="GL300" s="7"/>
      <c r="GM300" s="7"/>
      <c r="GN300" s="7"/>
      <c r="GO300" s="7"/>
      <c r="GP300" s="7"/>
      <c r="GQ300" s="7"/>
      <c r="GR300" s="7"/>
      <c r="GS300" s="7"/>
      <c r="GT300" s="7"/>
      <c r="GU300" s="7"/>
      <c r="GV300" s="7"/>
      <c r="GW300" s="7"/>
      <c r="GX300" s="7"/>
      <c r="GY300" s="7"/>
      <c r="GZ300" s="7"/>
      <c r="HA300" s="7"/>
      <c r="HB300" s="7"/>
      <c r="HC300" s="7"/>
      <c r="HD300" s="7"/>
      <c r="HE300" s="7"/>
      <c r="HF300" s="7"/>
      <c r="HG300" s="7"/>
      <c r="HH300" s="7"/>
      <c r="HI300" s="7"/>
      <c r="HJ300" s="7"/>
      <c r="HK300" s="7"/>
      <c r="HL300" s="7"/>
      <c r="HM300" s="7"/>
      <c r="HN300" s="7"/>
      <c r="HO300" s="7"/>
      <c r="HP300" s="7"/>
      <c r="HQ300" s="7"/>
      <c r="HR300" s="7"/>
      <c r="HS300" s="7"/>
      <c r="HT300" s="7"/>
      <c r="HU300" s="7"/>
      <c r="HV300" s="7"/>
      <c r="HW300" s="7"/>
      <c r="HX300" s="7"/>
      <c r="HY300" s="7"/>
      <c r="HZ300" s="7"/>
      <c r="IA300" s="7"/>
      <c r="IB300" s="7"/>
      <c r="IC300" s="7"/>
      <c r="ID300" s="7"/>
      <c r="IE300" s="7"/>
      <c r="IF300" s="7"/>
      <c r="IG300" s="7"/>
      <c r="IH300" s="7"/>
      <c r="II300" s="7"/>
      <c r="IJ300" s="7"/>
      <c r="IK300" s="7"/>
      <c r="IL300" s="7"/>
      <c r="IM300" s="7"/>
      <c r="IN300" s="7"/>
      <c r="IO300" s="7"/>
      <c r="IP300" s="7"/>
      <c r="IQ300" s="7"/>
      <c r="IR300" s="7"/>
      <c r="IS300" s="7"/>
      <c r="IT300" s="7"/>
      <c r="IU300" s="7"/>
    </row>
    <row r="301" spans="2:255" ht="15.6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  <c r="FK301" s="7"/>
      <c r="FL301" s="7"/>
      <c r="FM301" s="7"/>
      <c r="FN301" s="7"/>
      <c r="FO301" s="7"/>
      <c r="FP301" s="7"/>
      <c r="FQ301" s="7"/>
      <c r="FR301" s="7"/>
      <c r="FS301" s="7"/>
      <c r="FT301" s="7"/>
      <c r="FU301" s="7"/>
      <c r="FV301" s="7"/>
      <c r="FW301" s="7"/>
      <c r="FX301" s="7"/>
      <c r="FY301" s="7"/>
      <c r="FZ301" s="7"/>
      <c r="GA301" s="7"/>
      <c r="GB301" s="7"/>
      <c r="GC301" s="7"/>
      <c r="GD301" s="7"/>
      <c r="GE301" s="7"/>
      <c r="GF301" s="7"/>
      <c r="GG301" s="7"/>
      <c r="GH301" s="7"/>
      <c r="GI301" s="7"/>
      <c r="GJ301" s="7"/>
      <c r="GK301" s="7"/>
      <c r="GL301" s="7"/>
      <c r="GM301" s="7"/>
      <c r="GN301" s="7"/>
      <c r="GO301" s="7"/>
      <c r="GP301" s="7"/>
      <c r="GQ301" s="7"/>
      <c r="GR301" s="7"/>
      <c r="GS301" s="7"/>
      <c r="GT301" s="7"/>
      <c r="GU301" s="7"/>
      <c r="GV301" s="7"/>
      <c r="GW301" s="7"/>
      <c r="GX301" s="7"/>
      <c r="GY301" s="7"/>
      <c r="GZ301" s="7"/>
      <c r="HA301" s="7"/>
      <c r="HB301" s="7"/>
      <c r="HC301" s="7"/>
      <c r="HD301" s="7"/>
      <c r="HE301" s="7"/>
      <c r="HF301" s="7"/>
      <c r="HG301" s="7"/>
      <c r="HH301" s="7"/>
      <c r="HI301" s="7"/>
      <c r="HJ301" s="7"/>
      <c r="HK301" s="7"/>
      <c r="HL301" s="7"/>
      <c r="HM301" s="7"/>
      <c r="HN301" s="7"/>
      <c r="HO301" s="7"/>
      <c r="HP301" s="7"/>
      <c r="HQ301" s="7"/>
      <c r="HR301" s="7"/>
      <c r="HS301" s="7"/>
      <c r="HT301" s="7"/>
      <c r="HU301" s="7"/>
      <c r="HV301" s="7"/>
      <c r="HW301" s="7"/>
      <c r="HX301" s="7"/>
      <c r="HY301" s="7"/>
      <c r="HZ301" s="7"/>
      <c r="IA301" s="7"/>
      <c r="IB301" s="7"/>
      <c r="IC301" s="7"/>
      <c r="ID301" s="7"/>
      <c r="IE301" s="7"/>
      <c r="IF301" s="7"/>
      <c r="IG301" s="7"/>
      <c r="IH301" s="7"/>
      <c r="II301" s="7"/>
      <c r="IJ301" s="7"/>
      <c r="IK301" s="7"/>
      <c r="IL301" s="7"/>
      <c r="IM301" s="7"/>
      <c r="IN301" s="7"/>
      <c r="IO301" s="7"/>
      <c r="IP301" s="7"/>
      <c r="IQ301" s="7"/>
      <c r="IR301" s="7"/>
      <c r="IS301" s="7"/>
      <c r="IT301" s="7"/>
      <c r="IU301" s="7"/>
    </row>
    <row r="302" spans="2:255" ht="15.6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  <c r="FK302" s="7"/>
      <c r="FL302" s="7"/>
      <c r="FM302" s="7"/>
      <c r="FN302" s="7"/>
      <c r="FO302" s="7"/>
      <c r="FP302" s="7"/>
      <c r="FQ302" s="7"/>
      <c r="FR302" s="7"/>
      <c r="FS302" s="7"/>
      <c r="FT302" s="7"/>
      <c r="FU302" s="7"/>
      <c r="FV302" s="7"/>
      <c r="FW302" s="7"/>
      <c r="FX302" s="7"/>
      <c r="FY302" s="7"/>
      <c r="FZ302" s="7"/>
      <c r="GA302" s="7"/>
      <c r="GB302" s="7"/>
      <c r="GC302" s="7"/>
      <c r="GD302" s="7"/>
      <c r="GE302" s="7"/>
      <c r="GF302" s="7"/>
      <c r="GG302" s="7"/>
      <c r="GH302" s="7"/>
      <c r="GI302" s="7"/>
      <c r="GJ302" s="7"/>
      <c r="GK302" s="7"/>
      <c r="GL302" s="7"/>
      <c r="GM302" s="7"/>
      <c r="GN302" s="7"/>
      <c r="GO302" s="7"/>
      <c r="GP302" s="7"/>
      <c r="GQ302" s="7"/>
      <c r="GR302" s="7"/>
      <c r="GS302" s="7"/>
      <c r="GT302" s="7"/>
      <c r="GU302" s="7"/>
      <c r="GV302" s="7"/>
      <c r="GW302" s="7"/>
      <c r="GX302" s="7"/>
      <c r="GY302" s="7"/>
      <c r="GZ302" s="7"/>
      <c r="HA302" s="7"/>
      <c r="HB302" s="7"/>
      <c r="HC302" s="7"/>
      <c r="HD302" s="7"/>
      <c r="HE302" s="7"/>
      <c r="HF302" s="7"/>
      <c r="HG302" s="7"/>
      <c r="HH302" s="7"/>
      <c r="HI302" s="7"/>
      <c r="HJ302" s="7"/>
      <c r="HK302" s="7"/>
      <c r="HL302" s="7"/>
      <c r="HM302" s="7"/>
      <c r="HN302" s="7"/>
      <c r="HO302" s="7"/>
      <c r="HP302" s="7"/>
      <c r="HQ302" s="7"/>
      <c r="HR302" s="7"/>
      <c r="HS302" s="7"/>
      <c r="HT302" s="7"/>
      <c r="HU302" s="7"/>
      <c r="HV302" s="7"/>
      <c r="HW302" s="7"/>
      <c r="HX302" s="7"/>
      <c r="HY302" s="7"/>
      <c r="HZ302" s="7"/>
      <c r="IA302" s="7"/>
      <c r="IB302" s="7"/>
      <c r="IC302" s="7"/>
      <c r="ID302" s="7"/>
      <c r="IE302" s="7"/>
      <c r="IF302" s="7"/>
      <c r="IG302" s="7"/>
      <c r="IH302" s="7"/>
      <c r="II302" s="7"/>
      <c r="IJ302" s="7"/>
      <c r="IK302" s="7"/>
      <c r="IL302" s="7"/>
      <c r="IM302" s="7"/>
      <c r="IN302" s="7"/>
      <c r="IO302" s="7"/>
      <c r="IP302" s="7"/>
      <c r="IQ302" s="7"/>
      <c r="IR302" s="7"/>
      <c r="IS302" s="7"/>
      <c r="IT302" s="7"/>
      <c r="IU302" s="7"/>
    </row>
    <row r="303" spans="2:255" ht="15.6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  <c r="FK303" s="7"/>
      <c r="FL303" s="7"/>
      <c r="FM303" s="7"/>
      <c r="FN303" s="7"/>
      <c r="FO303" s="7"/>
      <c r="FP303" s="7"/>
      <c r="FQ303" s="7"/>
      <c r="FR303" s="7"/>
      <c r="FS303" s="7"/>
      <c r="FT303" s="7"/>
      <c r="FU303" s="7"/>
      <c r="FV303" s="7"/>
      <c r="FW303" s="7"/>
      <c r="FX303" s="7"/>
      <c r="FY303" s="7"/>
      <c r="FZ303" s="7"/>
      <c r="GA303" s="7"/>
      <c r="GB303" s="7"/>
      <c r="GC303" s="7"/>
      <c r="GD303" s="7"/>
      <c r="GE303" s="7"/>
      <c r="GF303" s="7"/>
      <c r="GG303" s="7"/>
      <c r="GH303" s="7"/>
      <c r="GI303" s="7"/>
      <c r="GJ303" s="7"/>
      <c r="GK303" s="7"/>
      <c r="GL303" s="7"/>
      <c r="GM303" s="7"/>
      <c r="GN303" s="7"/>
      <c r="GO303" s="7"/>
      <c r="GP303" s="7"/>
      <c r="GQ303" s="7"/>
      <c r="GR303" s="7"/>
      <c r="GS303" s="7"/>
      <c r="GT303" s="7"/>
      <c r="GU303" s="7"/>
      <c r="GV303" s="7"/>
      <c r="GW303" s="7"/>
      <c r="GX303" s="7"/>
      <c r="GY303" s="7"/>
      <c r="GZ303" s="7"/>
      <c r="HA303" s="7"/>
      <c r="HB303" s="7"/>
      <c r="HC303" s="7"/>
      <c r="HD303" s="7"/>
      <c r="HE303" s="7"/>
      <c r="HF303" s="7"/>
      <c r="HG303" s="7"/>
      <c r="HH303" s="7"/>
      <c r="HI303" s="7"/>
      <c r="HJ303" s="7"/>
      <c r="HK303" s="7"/>
      <c r="HL303" s="7"/>
      <c r="HM303" s="7"/>
      <c r="HN303" s="7"/>
      <c r="HO303" s="7"/>
      <c r="HP303" s="7"/>
      <c r="HQ303" s="7"/>
      <c r="HR303" s="7"/>
      <c r="HS303" s="7"/>
      <c r="HT303" s="7"/>
      <c r="HU303" s="7"/>
      <c r="HV303" s="7"/>
      <c r="HW303" s="7"/>
      <c r="HX303" s="7"/>
      <c r="HY303" s="7"/>
      <c r="HZ303" s="7"/>
      <c r="IA303" s="7"/>
      <c r="IB303" s="7"/>
      <c r="IC303" s="7"/>
      <c r="ID303" s="7"/>
      <c r="IE303" s="7"/>
      <c r="IF303" s="7"/>
      <c r="IG303" s="7"/>
      <c r="IH303" s="7"/>
      <c r="II303" s="7"/>
      <c r="IJ303" s="7"/>
      <c r="IK303" s="7"/>
      <c r="IL303" s="7"/>
      <c r="IM303" s="7"/>
      <c r="IN303" s="7"/>
      <c r="IO303" s="7"/>
      <c r="IP303" s="7"/>
      <c r="IQ303" s="7"/>
      <c r="IR303" s="7"/>
      <c r="IS303" s="7"/>
      <c r="IT303" s="7"/>
      <c r="IU303" s="7"/>
    </row>
    <row r="304" spans="2:255" ht="15.6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  <c r="FK304" s="7"/>
      <c r="FL304" s="7"/>
      <c r="FM304" s="7"/>
      <c r="FN304" s="7"/>
      <c r="FO304" s="7"/>
      <c r="FP304" s="7"/>
      <c r="FQ304" s="7"/>
      <c r="FR304" s="7"/>
      <c r="FS304" s="7"/>
      <c r="FT304" s="7"/>
      <c r="FU304" s="7"/>
      <c r="FV304" s="7"/>
      <c r="FW304" s="7"/>
      <c r="FX304" s="7"/>
      <c r="FY304" s="7"/>
      <c r="FZ304" s="7"/>
      <c r="GA304" s="7"/>
      <c r="GB304" s="7"/>
      <c r="GC304" s="7"/>
      <c r="GD304" s="7"/>
      <c r="GE304" s="7"/>
      <c r="GF304" s="7"/>
      <c r="GG304" s="7"/>
      <c r="GH304" s="7"/>
      <c r="GI304" s="7"/>
      <c r="GJ304" s="7"/>
      <c r="GK304" s="7"/>
      <c r="GL304" s="7"/>
      <c r="GM304" s="7"/>
      <c r="GN304" s="7"/>
      <c r="GO304" s="7"/>
      <c r="GP304" s="7"/>
      <c r="GQ304" s="7"/>
      <c r="GR304" s="7"/>
      <c r="GS304" s="7"/>
      <c r="GT304" s="7"/>
      <c r="GU304" s="7"/>
      <c r="GV304" s="7"/>
      <c r="GW304" s="7"/>
      <c r="GX304" s="7"/>
      <c r="GY304" s="7"/>
      <c r="GZ304" s="7"/>
      <c r="HA304" s="7"/>
      <c r="HB304" s="7"/>
      <c r="HC304" s="7"/>
      <c r="HD304" s="7"/>
      <c r="HE304" s="7"/>
      <c r="HF304" s="7"/>
      <c r="HG304" s="7"/>
      <c r="HH304" s="7"/>
      <c r="HI304" s="7"/>
      <c r="HJ304" s="7"/>
      <c r="HK304" s="7"/>
      <c r="HL304" s="7"/>
      <c r="HM304" s="7"/>
      <c r="HN304" s="7"/>
      <c r="HO304" s="7"/>
      <c r="HP304" s="7"/>
      <c r="HQ304" s="7"/>
      <c r="HR304" s="7"/>
      <c r="HS304" s="7"/>
      <c r="HT304" s="7"/>
      <c r="HU304" s="7"/>
      <c r="HV304" s="7"/>
      <c r="HW304" s="7"/>
      <c r="HX304" s="7"/>
      <c r="HY304" s="7"/>
      <c r="HZ304" s="7"/>
      <c r="IA304" s="7"/>
      <c r="IB304" s="7"/>
      <c r="IC304" s="7"/>
      <c r="ID304" s="7"/>
      <c r="IE304" s="7"/>
      <c r="IF304" s="7"/>
      <c r="IG304" s="7"/>
      <c r="IH304" s="7"/>
      <c r="II304" s="7"/>
      <c r="IJ304" s="7"/>
      <c r="IK304" s="7"/>
      <c r="IL304" s="7"/>
      <c r="IM304" s="7"/>
      <c r="IN304" s="7"/>
      <c r="IO304" s="7"/>
      <c r="IP304" s="7"/>
      <c r="IQ304" s="7"/>
      <c r="IR304" s="7"/>
      <c r="IS304" s="7"/>
      <c r="IT304" s="7"/>
      <c r="IU304" s="7"/>
    </row>
    <row r="305" spans="1:255" ht="15.6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  <c r="FK305" s="7"/>
      <c r="FL305" s="7"/>
      <c r="FM305" s="7"/>
      <c r="FN305" s="7"/>
      <c r="FO305" s="7"/>
      <c r="FP305" s="7"/>
      <c r="FQ305" s="7"/>
      <c r="FR305" s="7"/>
      <c r="FS305" s="7"/>
      <c r="FT305" s="7"/>
      <c r="FU305" s="7"/>
      <c r="FV305" s="7"/>
      <c r="FW305" s="7"/>
      <c r="FX305" s="7"/>
      <c r="FY305" s="7"/>
      <c r="FZ305" s="7"/>
      <c r="GA305" s="7"/>
      <c r="GB305" s="7"/>
      <c r="GC305" s="7"/>
      <c r="GD305" s="7"/>
      <c r="GE305" s="7"/>
      <c r="GF305" s="7"/>
      <c r="GG305" s="7"/>
      <c r="GH305" s="7"/>
      <c r="GI305" s="7"/>
      <c r="GJ305" s="7"/>
      <c r="GK305" s="7"/>
      <c r="GL305" s="7"/>
      <c r="GM305" s="7"/>
      <c r="GN305" s="7"/>
      <c r="GO305" s="7"/>
      <c r="GP305" s="7"/>
      <c r="GQ305" s="7"/>
      <c r="GR305" s="7"/>
      <c r="GS305" s="7"/>
      <c r="GT305" s="7"/>
      <c r="GU305" s="7"/>
      <c r="GV305" s="7"/>
      <c r="GW305" s="7"/>
      <c r="GX305" s="7"/>
      <c r="GY305" s="7"/>
      <c r="GZ305" s="7"/>
      <c r="HA305" s="7"/>
      <c r="HB305" s="7"/>
      <c r="HC305" s="7"/>
      <c r="HD305" s="7"/>
      <c r="HE305" s="7"/>
      <c r="HF305" s="7"/>
      <c r="HG305" s="7"/>
      <c r="HH305" s="7"/>
      <c r="HI305" s="7"/>
      <c r="HJ305" s="7"/>
      <c r="HK305" s="7"/>
      <c r="HL305" s="7"/>
      <c r="HM305" s="7"/>
      <c r="HN305" s="7"/>
      <c r="HO305" s="7"/>
      <c r="HP305" s="7"/>
      <c r="HQ305" s="7"/>
      <c r="HR305" s="7"/>
      <c r="HS305" s="7"/>
      <c r="HT305" s="7"/>
      <c r="HU305" s="7"/>
      <c r="HV305" s="7"/>
      <c r="HW305" s="7"/>
      <c r="HX305" s="7"/>
      <c r="HY305" s="7"/>
      <c r="HZ305" s="7"/>
      <c r="IA305" s="7"/>
      <c r="IB305" s="7"/>
      <c r="IC305" s="7"/>
      <c r="ID305" s="7"/>
      <c r="IE305" s="7"/>
      <c r="IF305" s="7"/>
      <c r="IG305" s="7"/>
      <c r="IH305" s="7"/>
      <c r="II305" s="7"/>
      <c r="IJ305" s="7"/>
      <c r="IK305" s="7"/>
      <c r="IL305" s="7"/>
      <c r="IM305" s="7"/>
      <c r="IN305" s="7"/>
      <c r="IO305" s="7"/>
      <c r="IP305" s="7"/>
      <c r="IQ305" s="7"/>
      <c r="IR305" s="7"/>
      <c r="IS305" s="7"/>
      <c r="IT305" s="7"/>
      <c r="IU305" s="7"/>
    </row>
    <row r="306" spans="1:255" ht="15.6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  <c r="FK306" s="7"/>
      <c r="FL306" s="7"/>
      <c r="FM306" s="7"/>
      <c r="FN306" s="7"/>
      <c r="FO306" s="7"/>
      <c r="FP306" s="7"/>
      <c r="FQ306" s="7"/>
      <c r="FR306" s="7"/>
      <c r="FS306" s="7"/>
      <c r="FT306" s="7"/>
      <c r="FU306" s="7"/>
      <c r="FV306" s="7"/>
      <c r="FW306" s="7"/>
      <c r="FX306" s="7"/>
      <c r="FY306" s="7"/>
      <c r="FZ306" s="7"/>
      <c r="GA306" s="7"/>
      <c r="GB306" s="7"/>
      <c r="GC306" s="7"/>
      <c r="GD306" s="7"/>
      <c r="GE306" s="7"/>
      <c r="GF306" s="7"/>
      <c r="GG306" s="7"/>
      <c r="GH306" s="7"/>
      <c r="GI306" s="7"/>
      <c r="GJ306" s="7"/>
      <c r="GK306" s="7"/>
      <c r="GL306" s="7"/>
      <c r="GM306" s="7"/>
      <c r="GN306" s="7"/>
      <c r="GO306" s="7"/>
      <c r="GP306" s="7"/>
      <c r="GQ306" s="7"/>
      <c r="GR306" s="7"/>
      <c r="GS306" s="7"/>
      <c r="GT306" s="7"/>
      <c r="GU306" s="7"/>
      <c r="GV306" s="7"/>
      <c r="GW306" s="7"/>
      <c r="GX306" s="7"/>
      <c r="GY306" s="7"/>
      <c r="GZ306" s="7"/>
      <c r="HA306" s="7"/>
      <c r="HB306" s="7"/>
      <c r="HC306" s="7"/>
      <c r="HD306" s="7"/>
      <c r="HE306" s="7"/>
      <c r="HF306" s="7"/>
      <c r="HG306" s="7"/>
      <c r="HH306" s="7"/>
      <c r="HI306" s="7"/>
      <c r="HJ306" s="7"/>
      <c r="HK306" s="7"/>
      <c r="HL306" s="7"/>
      <c r="HM306" s="7"/>
      <c r="HN306" s="7"/>
      <c r="HO306" s="7"/>
      <c r="HP306" s="7"/>
      <c r="HQ306" s="7"/>
      <c r="HR306" s="7"/>
      <c r="HS306" s="7"/>
      <c r="HT306" s="7"/>
      <c r="HU306" s="7"/>
      <c r="HV306" s="7"/>
      <c r="HW306" s="7"/>
      <c r="HX306" s="7"/>
      <c r="HY306" s="7"/>
      <c r="HZ306" s="7"/>
      <c r="IA306" s="7"/>
      <c r="IB306" s="7"/>
      <c r="IC306" s="7"/>
      <c r="ID306" s="7"/>
      <c r="IE306" s="7"/>
      <c r="IF306" s="7"/>
      <c r="IG306" s="7"/>
      <c r="IH306" s="7"/>
      <c r="II306" s="7"/>
      <c r="IJ306" s="7"/>
      <c r="IK306" s="7"/>
      <c r="IL306" s="7"/>
      <c r="IM306" s="7"/>
      <c r="IN306" s="7"/>
      <c r="IO306" s="7"/>
      <c r="IP306" s="7"/>
      <c r="IQ306" s="7"/>
      <c r="IR306" s="7"/>
      <c r="IS306" s="7"/>
      <c r="IT306" s="7"/>
      <c r="IU306" s="7"/>
    </row>
    <row r="307" spans="1:255" ht="15.6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  <c r="FK307" s="7"/>
      <c r="FL307" s="7"/>
      <c r="FM307" s="7"/>
      <c r="FN307" s="7"/>
      <c r="FO307" s="7"/>
      <c r="FP307" s="7"/>
      <c r="FQ307" s="7"/>
      <c r="FR307" s="7"/>
      <c r="FS307" s="7"/>
      <c r="FT307" s="7"/>
      <c r="FU307" s="7"/>
      <c r="FV307" s="7"/>
      <c r="FW307" s="7"/>
      <c r="FX307" s="7"/>
      <c r="FY307" s="7"/>
      <c r="FZ307" s="7"/>
      <c r="GA307" s="7"/>
      <c r="GB307" s="7"/>
      <c r="GC307" s="7"/>
      <c r="GD307" s="7"/>
      <c r="GE307" s="7"/>
      <c r="GF307" s="7"/>
      <c r="GG307" s="7"/>
      <c r="GH307" s="7"/>
      <c r="GI307" s="7"/>
      <c r="GJ307" s="7"/>
      <c r="GK307" s="7"/>
      <c r="GL307" s="7"/>
      <c r="GM307" s="7"/>
      <c r="GN307" s="7"/>
      <c r="GO307" s="7"/>
      <c r="GP307" s="7"/>
      <c r="GQ307" s="7"/>
      <c r="GR307" s="7"/>
      <c r="GS307" s="7"/>
      <c r="GT307" s="7"/>
      <c r="GU307" s="7"/>
      <c r="GV307" s="7"/>
      <c r="GW307" s="7"/>
      <c r="GX307" s="7"/>
      <c r="GY307" s="7"/>
      <c r="GZ307" s="7"/>
      <c r="HA307" s="7"/>
      <c r="HB307" s="7"/>
      <c r="HC307" s="7"/>
      <c r="HD307" s="7"/>
      <c r="HE307" s="7"/>
      <c r="HF307" s="7"/>
      <c r="HG307" s="7"/>
      <c r="HH307" s="7"/>
      <c r="HI307" s="7"/>
      <c r="HJ307" s="7"/>
      <c r="HK307" s="7"/>
      <c r="HL307" s="7"/>
      <c r="HM307" s="7"/>
      <c r="HN307" s="7"/>
      <c r="HO307" s="7"/>
      <c r="HP307" s="7"/>
      <c r="HQ307" s="7"/>
      <c r="HR307" s="7"/>
      <c r="HS307" s="7"/>
      <c r="HT307" s="7"/>
      <c r="HU307" s="7"/>
      <c r="HV307" s="7"/>
      <c r="HW307" s="7"/>
      <c r="HX307" s="7"/>
      <c r="HY307" s="7"/>
      <c r="HZ307" s="7"/>
      <c r="IA307" s="7"/>
      <c r="IB307" s="7"/>
      <c r="IC307" s="7"/>
      <c r="ID307" s="7"/>
      <c r="IE307" s="7"/>
      <c r="IF307" s="7"/>
      <c r="IG307" s="7"/>
      <c r="IH307" s="7"/>
      <c r="II307" s="7"/>
      <c r="IJ307" s="7"/>
      <c r="IK307" s="7"/>
      <c r="IL307" s="7"/>
      <c r="IM307" s="7"/>
      <c r="IN307" s="7"/>
      <c r="IO307" s="7"/>
      <c r="IP307" s="7"/>
      <c r="IQ307" s="7"/>
      <c r="IR307" s="7"/>
      <c r="IS307" s="7"/>
      <c r="IT307" s="7"/>
      <c r="IU307" s="7"/>
    </row>
    <row r="308" spans="1:255" ht="15.6">
      <c r="A308" s="19" t="s">
        <v>46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  <c r="FK308" s="7"/>
      <c r="FL308" s="7"/>
      <c r="FM308" s="7"/>
      <c r="FN308" s="7"/>
      <c r="FO308" s="7"/>
      <c r="FP308" s="7"/>
      <c r="FQ308" s="7"/>
      <c r="FR308" s="7"/>
      <c r="FS308" s="7"/>
      <c r="FT308" s="7"/>
      <c r="FU308" s="7"/>
      <c r="FV308" s="7"/>
      <c r="FW308" s="7"/>
      <c r="FX308" s="7"/>
      <c r="FY308" s="7"/>
      <c r="FZ308" s="7"/>
      <c r="GA308" s="7"/>
      <c r="GB308" s="7"/>
      <c r="GC308" s="7"/>
      <c r="GD308" s="7"/>
      <c r="GE308" s="7"/>
      <c r="GF308" s="7"/>
      <c r="GG308" s="7"/>
      <c r="GH308" s="7"/>
      <c r="GI308" s="7"/>
      <c r="GJ308" s="7"/>
      <c r="GK308" s="7"/>
      <c r="GL308" s="7"/>
      <c r="GM308" s="7"/>
      <c r="GN308" s="7"/>
      <c r="GO308" s="7"/>
      <c r="GP308" s="7"/>
      <c r="GQ308" s="7"/>
      <c r="GR308" s="7"/>
      <c r="GS308" s="7"/>
      <c r="GT308" s="7"/>
      <c r="GU308" s="7"/>
      <c r="GV308" s="7"/>
      <c r="GW308" s="7"/>
      <c r="GX308" s="7"/>
      <c r="GY308" s="7"/>
      <c r="GZ308" s="7"/>
      <c r="HA308" s="7"/>
      <c r="HB308" s="7"/>
      <c r="HC308" s="7"/>
      <c r="HD308" s="7"/>
      <c r="HE308" s="7"/>
      <c r="HF308" s="7"/>
      <c r="HG308" s="7"/>
      <c r="HH308" s="7"/>
      <c r="HI308" s="7"/>
      <c r="HJ308" s="7"/>
      <c r="HK308" s="7"/>
      <c r="HL308" s="7"/>
      <c r="HM308" s="7"/>
      <c r="HN308" s="7"/>
      <c r="HO308" s="7"/>
      <c r="HP308" s="7"/>
      <c r="HQ308" s="7"/>
      <c r="HR308" s="7"/>
      <c r="HS308" s="7"/>
      <c r="HT308" s="7"/>
      <c r="HU308" s="7"/>
      <c r="HV308" s="7"/>
      <c r="HW308" s="7"/>
      <c r="HX308" s="7"/>
      <c r="HY308" s="7"/>
      <c r="HZ308" s="7"/>
      <c r="IA308" s="7"/>
      <c r="IB308" s="7"/>
      <c r="IC308" s="7"/>
      <c r="ID308" s="7"/>
      <c r="IE308" s="7"/>
      <c r="IF308" s="7"/>
      <c r="IG308" s="7"/>
      <c r="IH308" s="7"/>
      <c r="II308" s="7"/>
      <c r="IJ308" s="7"/>
      <c r="IK308" s="7"/>
      <c r="IL308" s="7"/>
      <c r="IM308" s="7"/>
      <c r="IN308" s="7"/>
      <c r="IO308" s="7"/>
      <c r="IP308" s="7"/>
      <c r="IQ308" s="7"/>
      <c r="IR308" s="7"/>
      <c r="IS308" s="7"/>
      <c r="IT308" s="7"/>
      <c r="IU308" s="7"/>
    </row>
    <row r="309" spans="1:255" ht="15.6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  <c r="FK309" s="7"/>
      <c r="FL309" s="7"/>
      <c r="FM309" s="7"/>
      <c r="FN309" s="7"/>
      <c r="FO309" s="7"/>
      <c r="FP309" s="7"/>
      <c r="FQ309" s="7"/>
      <c r="FR309" s="7"/>
      <c r="FS309" s="7"/>
      <c r="FT309" s="7"/>
      <c r="FU309" s="7"/>
      <c r="FV309" s="7"/>
      <c r="FW309" s="7"/>
      <c r="FX309" s="7"/>
      <c r="FY309" s="7"/>
      <c r="FZ309" s="7"/>
      <c r="GA309" s="7"/>
      <c r="GB309" s="7"/>
      <c r="GC309" s="7"/>
      <c r="GD309" s="7"/>
      <c r="GE309" s="7"/>
      <c r="GF309" s="7"/>
      <c r="GG309" s="7"/>
      <c r="GH309" s="7"/>
      <c r="GI309" s="7"/>
      <c r="GJ309" s="7"/>
      <c r="GK309" s="7"/>
      <c r="GL309" s="7"/>
      <c r="GM309" s="7"/>
      <c r="GN309" s="7"/>
      <c r="GO309" s="7"/>
      <c r="GP309" s="7"/>
      <c r="GQ309" s="7"/>
      <c r="GR309" s="7"/>
      <c r="GS309" s="7"/>
      <c r="GT309" s="7"/>
      <c r="GU309" s="7"/>
      <c r="GV309" s="7"/>
      <c r="GW309" s="7"/>
      <c r="GX309" s="7"/>
      <c r="GY309" s="7"/>
      <c r="GZ309" s="7"/>
      <c r="HA309" s="7"/>
      <c r="HB309" s="7"/>
      <c r="HC309" s="7"/>
      <c r="HD309" s="7"/>
      <c r="HE309" s="7"/>
      <c r="HF309" s="7"/>
      <c r="HG309" s="7"/>
      <c r="HH309" s="7"/>
      <c r="HI309" s="7"/>
      <c r="HJ309" s="7"/>
      <c r="HK309" s="7"/>
      <c r="HL309" s="7"/>
      <c r="HM309" s="7"/>
      <c r="HN309" s="7"/>
      <c r="HO309" s="7"/>
      <c r="HP309" s="7"/>
      <c r="HQ309" s="7"/>
      <c r="HR309" s="7"/>
      <c r="HS309" s="7"/>
      <c r="HT309" s="7"/>
      <c r="HU309" s="7"/>
      <c r="HV309" s="7"/>
      <c r="HW309" s="7"/>
      <c r="HX309" s="7"/>
      <c r="HY309" s="7"/>
      <c r="HZ309" s="7"/>
      <c r="IA309" s="7"/>
      <c r="IB309" s="7"/>
      <c r="IC309" s="7"/>
      <c r="ID309" s="7"/>
      <c r="IE309" s="7"/>
      <c r="IF309" s="7"/>
      <c r="IG309" s="7"/>
      <c r="IH309" s="7"/>
      <c r="II309" s="7"/>
      <c r="IJ309" s="7"/>
      <c r="IK309" s="7"/>
      <c r="IL309" s="7"/>
      <c r="IM309" s="7"/>
      <c r="IN309" s="7"/>
      <c r="IO309" s="7"/>
      <c r="IP309" s="7"/>
      <c r="IQ309" s="7"/>
      <c r="IR309" s="7"/>
      <c r="IS309" s="7"/>
      <c r="IT309" s="7"/>
      <c r="IU309" s="7"/>
    </row>
    <row r="310" spans="1:255" ht="15.6">
      <c r="A310" s="18" t="s">
        <v>122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  <c r="FK310" s="7"/>
      <c r="FL310" s="7"/>
      <c r="FM310" s="7"/>
      <c r="FN310" s="7"/>
      <c r="FO310" s="7"/>
      <c r="FP310" s="7"/>
      <c r="FQ310" s="7"/>
      <c r="FR310" s="7"/>
      <c r="FS310" s="7"/>
      <c r="FT310" s="7"/>
      <c r="FU310" s="7"/>
      <c r="FV310" s="7"/>
      <c r="FW310" s="7"/>
      <c r="FX310" s="7"/>
      <c r="FY310" s="7"/>
      <c r="FZ310" s="7"/>
      <c r="GA310" s="7"/>
      <c r="GB310" s="7"/>
      <c r="GC310" s="7"/>
      <c r="GD310" s="7"/>
      <c r="GE310" s="7"/>
      <c r="GF310" s="7"/>
      <c r="GG310" s="7"/>
      <c r="GH310" s="7"/>
      <c r="GI310" s="7"/>
      <c r="GJ310" s="7"/>
      <c r="GK310" s="7"/>
      <c r="GL310" s="7"/>
      <c r="GM310" s="7"/>
      <c r="GN310" s="7"/>
      <c r="GO310" s="7"/>
      <c r="GP310" s="7"/>
      <c r="GQ310" s="7"/>
      <c r="GR310" s="7"/>
      <c r="GS310" s="7"/>
      <c r="GT310" s="7"/>
      <c r="GU310" s="7"/>
      <c r="GV310" s="7"/>
      <c r="GW310" s="7"/>
      <c r="GX310" s="7"/>
      <c r="GY310" s="7"/>
      <c r="GZ310" s="7"/>
      <c r="HA310" s="7"/>
      <c r="HB310" s="7"/>
      <c r="HC310" s="7"/>
      <c r="HD310" s="7"/>
      <c r="HE310" s="7"/>
      <c r="HF310" s="7"/>
      <c r="HG310" s="7"/>
      <c r="HH310" s="7"/>
      <c r="HI310" s="7"/>
      <c r="HJ310" s="7"/>
      <c r="HK310" s="7"/>
      <c r="HL310" s="7"/>
      <c r="HM310" s="7"/>
      <c r="HN310" s="7"/>
      <c r="HO310" s="7"/>
      <c r="HP310" s="7"/>
      <c r="HQ310" s="7"/>
      <c r="HR310" s="7"/>
      <c r="HS310" s="7"/>
      <c r="HT310" s="7"/>
      <c r="HU310" s="7"/>
      <c r="HV310" s="7"/>
      <c r="HW310" s="7"/>
      <c r="HX310" s="7"/>
      <c r="HY310" s="7"/>
      <c r="HZ310" s="7"/>
      <c r="IA310" s="7"/>
      <c r="IB310" s="7"/>
      <c r="IC310" s="7"/>
      <c r="ID310" s="7"/>
      <c r="IE310" s="7"/>
      <c r="IF310" s="7"/>
      <c r="IG310" s="7"/>
      <c r="IH310" s="7"/>
      <c r="II310" s="7"/>
      <c r="IJ310" s="7"/>
      <c r="IK310" s="7"/>
      <c r="IL310" s="7"/>
      <c r="IM310" s="7"/>
      <c r="IN310" s="7"/>
      <c r="IO310" s="7"/>
      <c r="IP310" s="7"/>
      <c r="IQ310" s="7"/>
      <c r="IR310" s="7"/>
      <c r="IS310" s="7"/>
      <c r="IT310" s="7"/>
      <c r="IU310" s="7"/>
    </row>
    <row r="311" spans="1:255" ht="15.6">
      <c r="A311" s="19" t="s">
        <v>120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  <c r="FK311" s="7"/>
      <c r="FL311" s="7"/>
      <c r="FM311" s="7"/>
      <c r="FN311" s="7"/>
      <c r="FO311" s="7"/>
      <c r="FP311" s="7"/>
      <c r="FQ311" s="7"/>
      <c r="FR311" s="7"/>
      <c r="FS311" s="7"/>
      <c r="FT311" s="7"/>
      <c r="FU311" s="7"/>
      <c r="FV311" s="7"/>
      <c r="FW311" s="7"/>
      <c r="FX311" s="7"/>
      <c r="FY311" s="7"/>
      <c r="FZ311" s="7"/>
      <c r="GA311" s="7"/>
      <c r="GB311" s="7"/>
      <c r="GC311" s="7"/>
      <c r="GD311" s="7"/>
      <c r="GE311" s="7"/>
      <c r="GF311" s="7"/>
      <c r="GG311" s="7"/>
      <c r="GH311" s="7"/>
      <c r="GI311" s="7"/>
      <c r="GJ311" s="7"/>
      <c r="GK311" s="7"/>
      <c r="GL311" s="7"/>
      <c r="GM311" s="7"/>
      <c r="GN311" s="7"/>
      <c r="GO311" s="7"/>
      <c r="GP311" s="7"/>
      <c r="GQ311" s="7"/>
      <c r="GR311" s="7"/>
      <c r="GS311" s="7"/>
      <c r="GT311" s="7"/>
      <c r="GU311" s="7"/>
      <c r="GV311" s="7"/>
      <c r="GW311" s="7"/>
      <c r="GX311" s="7"/>
      <c r="GY311" s="7"/>
      <c r="GZ311" s="7"/>
      <c r="HA311" s="7"/>
      <c r="HB311" s="7"/>
      <c r="HC311" s="7"/>
      <c r="HD311" s="7"/>
      <c r="HE311" s="7"/>
      <c r="HF311" s="7"/>
      <c r="HG311" s="7"/>
      <c r="HH311" s="7"/>
      <c r="HI311" s="7"/>
      <c r="HJ311" s="7"/>
      <c r="HK311" s="7"/>
      <c r="HL311" s="7"/>
      <c r="HM311" s="7"/>
      <c r="HN311" s="7"/>
      <c r="HO311" s="7"/>
      <c r="HP311" s="7"/>
      <c r="HQ311" s="7"/>
      <c r="HR311" s="7"/>
      <c r="HS311" s="7"/>
      <c r="HT311" s="7"/>
      <c r="HU311" s="7"/>
      <c r="HV311" s="7"/>
      <c r="HW311" s="7"/>
      <c r="HX311" s="7"/>
      <c r="HY311" s="7"/>
      <c r="HZ311" s="7"/>
      <c r="IA311" s="7"/>
      <c r="IB311" s="7"/>
      <c r="IC311" s="7"/>
      <c r="ID311" s="7"/>
      <c r="IE311" s="7"/>
      <c r="IF311" s="7"/>
      <c r="IG311" s="7"/>
      <c r="IH311" s="7"/>
      <c r="II311" s="7"/>
      <c r="IJ311" s="7"/>
      <c r="IK311" s="7"/>
      <c r="IL311" s="7"/>
      <c r="IM311" s="7"/>
      <c r="IN311" s="7"/>
      <c r="IO311" s="7"/>
      <c r="IP311" s="7"/>
      <c r="IQ311" s="7"/>
      <c r="IR311" s="7"/>
      <c r="IS311" s="7"/>
      <c r="IT311" s="7"/>
      <c r="IU311" s="7"/>
    </row>
    <row r="312" spans="1:255" ht="15.6">
      <c r="A312" s="19" t="s">
        <v>121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  <c r="FK312" s="7"/>
      <c r="FL312" s="7"/>
      <c r="FM312" s="7"/>
      <c r="FN312" s="7"/>
      <c r="FO312" s="7"/>
      <c r="FP312" s="7"/>
      <c r="FQ312" s="7"/>
      <c r="FR312" s="7"/>
      <c r="FS312" s="7"/>
      <c r="FT312" s="7"/>
      <c r="FU312" s="7"/>
      <c r="FV312" s="7"/>
      <c r="FW312" s="7"/>
      <c r="FX312" s="7"/>
      <c r="FY312" s="7"/>
      <c r="FZ312" s="7"/>
      <c r="GA312" s="7"/>
      <c r="GB312" s="7"/>
      <c r="GC312" s="7"/>
      <c r="GD312" s="7"/>
      <c r="GE312" s="7"/>
      <c r="GF312" s="7"/>
      <c r="GG312" s="7"/>
      <c r="GH312" s="7"/>
      <c r="GI312" s="7"/>
      <c r="GJ312" s="7"/>
      <c r="GK312" s="7"/>
      <c r="GL312" s="7"/>
      <c r="GM312" s="7"/>
      <c r="GN312" s="7"/>
      <c r="GO312" s="7"/>
      <c r="GP312" s="7"/>
      <c r="GQ312" s="7"/>
      <c r="GR312" s="7"/>
      <c r="GS312" s="7"/>
      <c r="GT312" s="7"/>
      <c r="GU312" s="7"/>
      <c r="GV312" s="7"/>
      <c r="GW312" s="7"/>
      <c r="GX312" s="7"/>
      <c r="GY312" s="7"/>
      <c r="GZ312" s="7"/>
      <c r="HA312" s="7"/>
      <c r="HB312" s="7"/>
      <c r="HC312" s="7"/>
      <c r="HD312" s="7"/>
      <c r="HE312" s="7"/>
      <c r="HF312" s="7"/>
      <c r="HG312" s="7"/>
      <c r="HH312" s="7"/>
      <c r="HI312" s="7"/>
      <c r="HJ312" s="7"/>
      <c r="HK312" s="7"/>
      <c r="HL312" s="7"/>
      <c r="HM312" s="7"/>
      <c r="HN312" s="7"/>
      <c r="HO312" s="7"/>
      <c r="HP312" s="7"/>
      <c r="HQ312" s="7"/>
      <c r="HR312" s="7"/>
      <c r="HS312" s="7"/>
      <c r="HT312" s="7"/>
      <c r="HU312" s="7"/>
      <c r="HV312" s="7"/>
      <c r="HW312" s="7"/>
      <c r="HX312" s="7"/>
      <c r="HY312" s="7"/>
      <c r="HZ312" s="7"/>
      <c r="IA312" s="7"/>
      <c r="IB312" s="7"/>
      <c r="IC312" s="7"/>
      <c r="ID312" s="7"/>
      <c r="IE312" s="7"/>
      <c r="IF312" s="7"/>
      <c r="IG312" s="7"/>
      <c r="IH312" s="7"/>
      <c r="II312" s="7"/>
      <c r="IJ312" s="7"/>
      <c r="IK312" s="7"/>
      <c r="IL312" s="7"/>
      <c r="IM312" s="7"/>
      <c r="IN312" s="7"/>
      <c r="IO312" s="7"/>
      <c r="IP312" s="7"/>
      <c r="IQ312" s="7"/>
      <c r="IR312" s="7"/>
      <c r="IS312" s="7"/>
      <c r="IT312" s="7"/>
      <c r="IU312" s="7"/>
    </row>
    <row r="313" spans="1:255" ht="15.6">
      <c r="A313" s="389" t="s">
        <v>39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  <c r="FK313" s="7"/>
      <c r="FL313" s="7"/>
      <c r="FM313" s="7"/>
      <c r="FN313" s="7"/>
      <c r="FO313" s="7"/>
      <c r="FP313" s="7"/>
      <c r="FQ313" s="7"/>
      <c r="FR313" s="7"/>
      <c r="FS313" s="7"/>
      <c r="FT313" s="7"/>
      <c r="FU313" s="7"/>
      <c r="FV313" s="7"/>
      <c r="FW313" s="7"/>
      <c r="FX313" s="7"/>
      <c r="FY313" s="7"/>
      <c r="FZ313" s="7"/>
      <c r="GA313" s="7"/>
      <c r="GB313" s="7"/>
      <c r="GC313" s="7"/>
      <c r="GD313" s="7"/>
      <c r="GE313" s="7"/>
      <c r="GF313" s="7"/>
      <c r="GG313" s="7"/>
      <c r="GH313" s="7"/>
      <c r="GI313" s="7"/>
      <c r="GJ313" s="7"/>
      <c r="GK313" s="7"/>
      <c r="GL313" s="7"/>
      <c r="GM313" s="7"/>
      <c r="GN313" s="7"/>
      <c r="GO313" s="7"/>
      <c r="GP313" s="7"/>
      <c r="GQ313" s="7"/>
      <c r="GR313" s="7"/>
      <c r="GS313" s="7"/>
      <c r="GT313" s="7"/>
      <c r="GU313" s="7"/>
      <c r="GV313" s="7"/>
      <c r="GW313" s="7"/>
      <c r="GX313" s="7"/>
      <c r="GY313" s="7"/>
      <c r="GZ313" s="7"/>
      <c r="HA313" s="7"/>
      <c r="HB313" s="7"/>
      <c r="HC313" s="7"/>
      <c r="HD313" s="7"/>
      <c r="HE313" s="7"/>
      <c r="HF313" s="7"/>
      <c r="HG313" s="7"/>
      <c r="HH313" s="7"/>
      <c r="HI313" s="7"/>
      <c r="HJ313" s="7"/>
      <c r="HK313" s="7"/>
      <c r="HL313" s="7"/>
      <c r="HM313" s="7"/>
      <c r="HN313" s="7"/>
      <c r="HO313" s="7"/>
      <c r="HP313" s="7"/>
      <c r="HQ313" s="7"/>
      <c r="HR313" s="7"/>
      <c r="HS313" s="7"/>
      <c r="HT313" s="7"/>
      <c r="HU313" s="7"/>
      <c r="HV313" s="7"/>
      <c r="HW313" s="7"/>
      <c r="HX313" s="7"/>
      <c r="HY313" s="7"/>
      <c r="HZ313" s="7"/>
      <c r="IA313" s="7"/>
      <c r="IB313" s="7"/>
      <c r="IC313" s="7"/>
      <c r="ID313" s="7"/>
      <c r="IE313" s="7"/>
      <c r="IF313" s="7"/>
      <c r="IG313" s="7"/>
      <c r="IH313" s="7"/>
      <c r="II313" s="7"/>
      <c r="IJ313" s="7"/>
      <c r="IK313" s="7"/>
      <c r="IL313" s="7"/>
      <c r="IM313" s="7"/>
      <c r="IN313" s="7"/>
      <c r="IO313" s="7"/>
      <c r="IP313" s="7"/>
      <c r="IQ313" s="7"/>
      <c r="IR313" s="7"/>
      <c r="IS313" s="7"/>
      <c r="IT313" s="7"/>
      <c r="IU313" s="7"/>
    </row>
    <row r="314" spans="1:255" ht="15.6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  <c r="FK314" s="7"/>
      <c r="FL314" s="7"/>
      <c r="FM314" s="7"/>
      <c r="FN314" s="7"/>
      <c r="FO314" s="7"/>
      <c r="FP314" s="7"/>
      <c r="FQ314" s="7"/>
      <c r="FR314" s="7"/>
      <c r="FS314" s="7"/>
      <c r="FT314" s="7"/>
      <c r="FU314" s="7"/>
      <c r="FV314" s="7"/>
      <c r="FW314" s="7"/>
      <c r="FX314" s="7"/>
      <c r="FY314" s="7"/>
      <c r="FZ314" s="7"/>
      <c r="GA314" s="7"/>
      <c r="GB314" s="7"/>
      <c r="GC314" s="7"/>
      <c r="GD314" s="7"/>
      <c r="GE314" s="7"/>
      <c r="GF314" s="7"/>
      <c r="GG314" s="7"/>
      <c r="GH314" s="7"/>
      <c r="GI314" s="7"/>
      <c r="GJ314" s="7"/>
      <c r="GK314" s="7"/>
      <c r="GL314" s="7"/>
      <c r="GM314" s="7"/>
      <c r="GN314" s="7"/>
      <c r="GO314" s="7"/>
      <c r="GP314" s="7"/>
      <c r="GQ314" s="7"/>
      <c r="GR314" s="7"/>
      <c r="GS314" s="7"/>
      <c r="GT314" s="7"/>
      <c r="GU314" s="7"/>
      <c r="GV314" s="7"/>
      <c r="GW314" s="7"/>
      <c r="GX314" s="7"/>
      <c r="GY314" s="7"/>
      <c r="GZ314" s="7"/>
      <c r="HA314" s="7"/>
      <c r="HB314" s="7"/>
      <c r="HC314" s="7"/>
      <c r="HD314" s="7"/>
      <c r="HE314" s="7"/>
      <c r="HF314" s="7"/>
      <c r="HG314" s="7"/>
      <c r="HH314" s="7"/>
      <c r="HI314" s="7"/>
      <c r="HJ314" s="7"/>
      <c r="HK314" s="7"/>
      <c r="HL314" s="7"/>
      <c r="HM314" s="7"/>
      <c r="HN314" s="7"/>
      <c r="HO314" s="7"/>
      <c r="HP314" s="7"/>
      <c r="HQ314" s="7"/>
      <c r="HR314" s="7"/>
      <c r="HS314" s="7"/>
      <c r="HT314" s="7"/>
      <c r="HU314" s="7"/>
      <c r="HV314" s="7"/>
      <c r="HW314" s="7"/>
      <c r="HX314" s="7"/>
      <c r="HY314" s="7"/>
      <c r="HZ314" s="7"/>
      <c r="IA314" s="7"/>
      <c r="IB314" s="7"/>
      <c r="IC314" s="7"/>
      <c r="ID314" s="7"/>
      <c r="IE314" s="7"/>
      <c r="IF314" s="7"/>
      <c r="IG314" s="7"/>
      <c r="IH314" s="7"/>
      <c r="II314" s="7"/>
      <c r="IJ314" s="7"/>
      <c r="IK314" s="7"/>
      <c r="IL314" s="7"/>
      <c r="IM314" s="7"/>
      <c r="IN314" s="7"/>
      <c r="IO314" s="7"/>
      <c r="IP314" s="7"/>
      <c r="IQ314" s="7"/>
      <c r="IR314" s="7"/>
      <c r="IS314" s="7"/>
      <c r="IT314" s="7"/>
      <c r="IU314" s="7"/>
    </row>
    <row r="315" spans="1:255" ht="15.6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  <c r="FK315" s="7"/>
      <c r="FL315" s="7"/>
      <c r="FM315" s="7"/>
      <c r="FN315" s="7"/>
      <c r="FO315" s="7"/>
      <c r="FP315" s="7"/>
      <c r="FQ315" s="7"/>
      <c r="FR315" s="7"/>
      <c r="FS315" s="7"/>
      <c r="FT315" s="7"/>
      <c r="FU315" s="7"/>
      <c r="FV315" s="7"/>
      <c r="FW315" s="7"/>
      <c r="FX315" s="7"/>
      <c r="FY315" s="7"/>
      <c r="FZ315" s="7"/>
      <c r="GA315" s="7"/>
      <c r="GB315" s="7"/>
      <c r="GC315" s="7"/>
      <c r="GD315" s="7"/>
      <c r="GE315" s="7"/>
      <c r="GF315" s="7"/>
      <c r="GG315" s="7"/>
      <c r="GH315" s="7"/>
      <c r="GI315" s="7"/>
      <c r="GJ315" s="7"/>
      <c r="GK315" s="7"/>
      <c r="GL315" s="7"/>
      <c r="GM315" s="7"/>
      <c r="GN315" s="7"/>
      <c r="GO315" s="7"/>
      <c r="GP315" s="7"/>
      <c r="GQ315" s="7"/>
      <c r="GR315" s="7"/>
      <c r="GS315" s="7"/>
      <c r="GT315" s="7"/>
      <c r="GU315" s="7"/>
      <c r="GV315" s="7"/>
      <c r="GW315" s="7"/>
      <c r="GX315" s="7"/>
      <c r="GY315" s="7"/>
      <c r="GZ315" s="7"/>
      <c r="HA315" s="7"/>
      <c r="HB315" s="7"/>
      <c r="HC315" s="7"/>
      <c r="HD315" s="7"/>
      <c r="HE315" s="7"/>
      <c r="HF315" s="7"/>
      <c r="HG315" s="7"/>
      <c r="HH315" s="7"/>
      <c r="HI315" s="7"/>
      <c r="HJ315" s="7"/>
      <c r="HK315" s="7"/>
      <c r="HL315" s="7"/>
      <c r="HM315" s="7"/>
      <c r="HN315" s="7"/>
      <c r="HO315" s="7"/>
      <c r="HP315" s="7"/>
      <c r="HQ315" s="7"/>
      <c r="HR315" s="7"/>
      <c r="HS315" s="7"/>
      <c r="HT315" s="7"/>
      <c r="HU315" s="7"/>
      <c r="HV315" s="7"/>
      <c r="HW315" s="7"/>
      <c r="HX315" s="7"/>
      <c r="HY315" s="7"/>
      <c r="HZ315" s="7"/>
      <c r="IA315" s="7"/>
      <c r="IB315" s="7"/>
      <c r="IC315" s="7"/>
      <c r="ID315" s="7"/>
      <c r="IE315" s="7"/>
      <c r="IF315" s="7"/>
      <c r="IG315" s="7"/>
      <c r="IH315" s="7"/>
      <c r="II315" s="7"/>
      <c r="IJ315" s="7"/>
      <c r="IK315" s="7"/>
      <c r="IL315" s="7"/>
      <c r="IM315" s="7"/>
      <c r="IN315" s="7"/>
      <c r="IO315" s="7"/>
      <c r="IP315" s="7"/>
      <c r="IQ315" s="7"/>
      <c r="IR315" s="7"/>
      <c r="IS315" s="7"/>
      <c r="IT315" s="7"/>
      <c r="IU315" s="7"/>
    </row>
    <row r="316" spans="1:255" ht="15.6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  <c r="FK316" s="7"/>
      <c r="FL316" s="7"/>
      <c r="FM316" s="7"/>
      <c r="FN316" s="7"/>
      <c r="FO316" s="7"/>
      <c r="FP316" s="7"/>
      <c r="FQ316" s="7"/>
      <c r="FR316" s="7"/>
      <c r="FS316" s="7"/>
      <c r="FT316" s="7"/>
      <c r="FU316" s="7"/>
      <c r="FV316" s="7"/>
      <c r="FW316" s="7"/>
      <c r="FX316" s="7"/>
      <c r="FY316" s="7"/>
      <c r="FZ316" s="7"/>
      <c r="GA316" s="7"/>
      <c r="GB316" s="7"/>
      <c r="GC316" s="7"/>
      <c r="GD316" s="7"/>
      <c r="GE316" s="7"/>
      <c r="GF316" s="7"/>
      <c r="GG316" s="7"/>
      <c r="GH316" s="7"/>
      <c r="GI316" s="7"/>
      <c r="GJ316" s="7"/>
      <c r="GK316" s="7"/>
      <c r="GL316" s="7"/>
      <c r="GM316" s="7"/>
      <c r="GN316" s="7"/>
      <c r="GO316" s="7"/>
      <c r="GP316" s="7"/>
      <c r="GQ316" s="7"/>
      <c r="GR316" s="7"/>
      <c r="GS316" s="7"/>
      <c r="GT316" s="7"/>
      <c r="GU316" s="7"/>
      <c r="GV316" s="7"/>
      <c r="GW316" s="7"/>
      <c r="GX316" s="7"/>
      <c r="GY316" s="7"/>
      <c r="GZ316" s="7"/>
      <c r="HA316" s="7"/>
      <c r="HB316" s="7"/>
      <c r="HC316" s="7"/>
      <c r="HD316" s="7"/>
      <c r="HE316" s="7"/>
      <c r="HF316" s="7"/>
      <c r="HG316" s="7"/>
      <c r="HH316" s="7"/>
      <c r="HI316" s="7"/>
      <c r="HJ316" s="7"/>
      <c r="HK316" s="7"/>
      <c r="HL316" s="7"/>
      <c r="HM316" s="7"/>
      <c r="HN316" s="7"/>
      <c r="HO316" s="7"/>
      <c r="HP316" s="7"/>
      <c r="HQ316" s="7"/>
      <c r="HR316" s="7"/>
      <c r="HS316" s="7"/>
      <c r="HT316" s="7"/>
      <c r="HU316" s="7"/>
      <c r="HV316" s="7"/>
      <c r="HW316" s="7"/>
      <c r="HX316" s="7"/>
      <c r="HY316" s="7"/>
      <c r="HZ316" s="7"/>
      <c r="IA316" s="7"/>
      <c r="IB316" s="7"/>
      <c r="IC316" s="7"/>
      <c r="ID316" s="7"/>
      <c r="IE316" s="7"/>
      <c r="IF316" s="7"/>
      <c r="IG316" s="7"/>
      <c r="IH316" s="7"/>
      <c r="II316" s="7"/>
      <c r="IJ316" s="7"/>
      <c r="IK316" s="7"/>
      <c r="IL316" s="7"/>
      <c r="IM316" s="7"/>
      <c r="IN316" s="7"/>
      <c r="IO316" s="7"/>
      <c r="IP316" s="7"/>
      <c r="IQ316" s="7"/>
      <c r="IR316" s="7"/>
      <c r="IS316" s="7"/>
      <c r="IT316" s="7"/>
      <c r="IU316" s="7"/>
    </row>
    <row r="317" spans="1:255" ht="15.6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  <c r="FK317" s="7"/>
      <c r="FL317" s="7"/>
      <c r="FM317" s="7"/>
      <c r="FN317" s="7"/>
      <c r="FO317" s="7"/>
      <c r="FP317" s="7"/>
      <c r="FQ317" s="7"/>
      <c r="FR317" s="7"/>
      <c r="FS317" s="7"/>
      <c r="FT317" s="7"/>
      <c r="FU317" s="7"/>
      <c r="FV317" s="7"/>
      <c r="FW317" s="7"/>
      <c r="FX317" s="7"/>
      <c r="FY317" s="7"/>
      <c r="FZ317" s="7"/>
      <c r="GA317" s="7"/>
      <c r="GB317" s="7"/>
      <c r="GC317" s="7"/>
      <c r="GD317" s="7"/>
      <c r="GE317" s="7"/>
      <c r="GF317" s="7"/>
      <c r="GG317" s="7"/>
      <c r="GH317" s="7"/>
      <c r="GI317" s="7"/>
      <c r="GJ317" s="7"/>
      <c r="GK317" s="7"/>
      <c r="GL317" s="7"/>
      <c r="GM317" s="7"/>
      <c r="GN317" s="7"/>
      <c r="GO317" s="7"/>
      <c r="GP317" s="7"/>
      <c r="GQ317" s="7"/>
      <c r="GR317" s="7"/>
      <c r="GS317" s="7"/>
      <c r="GT317" s="7"/>
      <c r="GU317" s="7"/>
      <c r="GV317" s="7"/>
      <c r="GW317" s="7"/>
      <c r="GX317" s="7"/>
      <c r="GY317" s="7"/>
      <c r="GZ317" s="7"/>
      <c r="HA317" s="7"/>
      <c r="HB317" s="7"/>
      <c r="HC317" s="7"/>
      <c r="HD317" s="7"/>
      <c r="HE317" s="7"/>
      <c r="HF317" s="7"/>
      <c r="HG317" s="7"/>
      <c r="HH317" s="7"/>
      <c r="HI317" s="7"/>
      <c r="HJ317" s="7"/>
      <c r="HK317" s="7"/>
      <c r="HL317" s="7"/>
      <c r="HM317" s="7"/>
      <c r="HN317" s="7"/>
      <c r="HO317" s="7"/>
      <c r="HP317" s="7"/>
      <c r="HQ317" s="7"/>
      <c r="HR317" s="7"/>
      <c r="HS317" s="7"/>
      <c r="HT317" s="7"/>
      <c r="HU317" s="7"/>
      <c r="HV317" s="7"/>
      <c r="HW317" s="7"/>
      <c r="HX317" s="7"/>
      <c r="HY317" s="7"/>
      <c r="HZ317" s="7"/>
      <c r="IA317" s="7"/>
      <c r="IB317" s="7"/>
      <c r="IC317" s="7"/>
      <c r="ID317" s="7"/>
      <c r="IE317" s="7"/>
      <c r="IF317" s="7"/>
      <c r="IG317" s="7"/>
      <c r="IH317" s="7"/>
      <c r="II317" s="7"/>
      <c r="IJ317" s="7"/>
      <c r="IK317" s="7"/>
      <c r="IL317" s="7"/>
      <c r="IM317" s="7"/>
      <c r="IN317" s="7"/>
      <c r="IO317" s="7"/>
      <c r="IP317" s="7"/>
      <c r="IQ317" s="7"/>
      <c r="IR317" s="7"/>
      <c r="IS317" s="7"/>
      <c r="IT317" s="7"/>
      <c r="IU317" s="7"/>
    </row>
    <row r="318" spans="1:255" ht="15.6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  <c r="FK318" s="7"/>
      <c r="FL318" s="7"/>
      <c r="FM318" s="7"/>
      <c r="FN318" s="7"/>
      <c r="FO318" s="7"/>
      <c r="FP318" s="7"/>
      <c r="FQ318" s="7"/>
      <c r="FR318" s="7"/>
      <c r="FS318" s="7"/>
      <c r="FT318" s="7"/>
      <c r="FU318" s="7"/>
      <c r="FV318" s="7"/>
      <c r="FW318" s="7"/>
      <c r="FX318" s="7"/>
      <c r="FY318" s="7"/>
      <c r="FZ318" s="7"/>
      <c r="GA318" s="7"/>
      <c r="GB318" s="7"/>
      <c r="GC318" s="7"/>
      <c r="GD318" s="7"/>
      <c r="GE318" s="7"/>
      <c r="GF318" s="7"/>
      <c r="GG318" s="7"/>
      <c r="GH318" s="7"/>
      <c r="GI318" s="7"/>
      <c r="GJ318" s="7"/>
      <c r="GK318" s="7"/>
      <c r="GL318" s="7"/>
      <c r="GM318" s="7"/>
      <c r="GN318" s="7"/>
      <c r="GO318" s="7"/>
      <c r="GP318" s="7"/>
      <c r="GQ318" s="7"/>
      <c r="GR318" s="7"/>
      <c r="GS318" s="7"/>
      <c r="GT318" s="7"/>
      <c r="GU318" s="7"/>
      <c r="GV318" s="7"/>
      <c r="GW318" s="7"/>
      <c r="GX318" s="7"/>
      <c r="GY318" s="7"/>
      <c r="GZ318" s="7"/>
      <c r="HA318" s="7"/>
      <c r="HB318" s="7"/>
      <c r="HC318" s="7"/>
      <c r="HD318" s="7"/>
      <c r="HE318" s="7"/>
      <c r="HF318" s="7"/>
      <c r="HG318" s="7"/>
      <c r="HH318" s="7"/>
      <c r="HI318" s="7"/>
      <c r="HJ318" s="7"/>
      <c r="HK318" s="7"/>
      <c r="HL318" s="7"/>
      <c r="HM318" s="7"/>
      <c r="HN318" s="7"/>
      <c r="HO318" s="7"/>
      <c r="HP318" s="7"/>
      <c r="HQ318" s="7"/>
      <c r="HR318" s="7"/>
      <c r="HS318" s="7"/>
      <c r="HT318" s="7"/>
      <c r="HU318" s="7"/>
      <c r="HV318" s="7"/>
      <c r="HW318" s="7"/>
      <c r="HX318" s="7"/>
      <c r="HY318" s="7"/>
      <c r="HZ318" s="7"/>
      <c r="IA318" s="7"/>
      <c r="IB318" s="7"/>
      <c r="IC318" s="7"/>
      <c r="ID318" s="7"/>
      <c r="IE318" s="7"/>
      <c r="IF318" s="7"/>
      <c r="IG318" s="7"/>
      <c r="IH318" s="7"/>
      <c r="II318" s="7"/>
      <c r="IJ318" s="7"/>
      <c r="IK318" s="7"/>
      <c r="IL318" s="7"/>
      <c r="IM318" s="7"/>
      <c r="IN318" s="7"/>
      <c r="IO318" s="7"/>
      <c r="IP318" s="7"/>
      <c r="IQ318" s="7"/>
      <c r="IR318" s="7"/>
      <c r="IS318" s="7"/>
      <c r="IT318" s="7"/>
      <c r="IU318" s="7"/>
    </row>
    <row r="319" spans="1:255" ht="15.6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  <c r="FK319" s="7"/>
      <c r="FL319" s="7"/>
      <c r="FM319" s="7"/>
      <c r="FN319" s="7"/>
      <c r="FO319" s="7"/>
      <c r="FP319" s="7"/>
      <c r="FQ319" s="7"/>
      <c r="FR319" s="7"/>
      <c r="FS319" s="7"/>
      <c r="FT319" s="7"/>
      <c r="FU319" s="7"/>
      <c r="FV319" s="7"/>
      <c r="FW319" s="7"/>
      <c r="FX319" s="7"/>
      <c r="FY319" s="7"/>
      <c r="FZ319" s="7"/>
      <c r="GA319" s="7"/>
      <c r="GB319" s="7"/>
      <c r="GC319" s="7"/>
      <c r="GD319" s="7"/>
      <c r="GE319" s="7"/>
      <c r="GF319" s="7"/>
      <c r="GG319" s="7"/>
      <c r="GH319" s="7"/>
      <c r="GI319" s="7"/>
      <c r="GJ319" s="7"/>
      <c r="GK319" s="7"/>
      <c r="GL319" s="7"/>
      <c r="GM319" s="7"/>
      <c r="GN319" s="7"/>
      <c r="GO319" s="7"/>
      <c r="GP319" s="7"/>
      <c r="GQ319" s="7"/>
      <c r="GR319" s="7"/>
      <c r="GS319" s="7"/>
      <c r="GT319" s="7"/>
      <c r="GU319" s="7"/>
      <c r="GV319" s="7"/>
      <c r="GW319" s="7"/>
      <c r="GX319" s="7"/>
      <c r="GY319" s="7"/>
      <c r="GZ319" s="7"/>
      <c r="HA319" s="7"/>
      <c r="HB319" s="7"/>
      <c r="HC319" s="7"/>
      <c r="HD319" s="7"/>
      <c r="HE319" s="7"/>
      <c r="HF319" s="7"/>
      <c r="HG319" s="7"/>
      <c r="HH319" s="7"/>
      <c r="HI319" s="7"/>
      <c r="HJ319" s="7"/>
      <c r="HK319" s="7"/>
      <c r="HL319" s="7"/>
      <c r="HM319" s="7"/>
      <c r="HN319" s="7"/>
      <c r="HO319" s="7"/>
      <c r="HP319" s="7"/>
      <c r="HQ319" s="7"/>
      <c r="HR319" s="7"/>
      <c r="HS319" s="7"/>
      <c r="HT319" s="7"/>
      <c r="HU319" s="7"/>
      <c r="HV319" s="7"/>
      <c r="HW319" s="7"/>
      <c r="HX319" s="7"/>
      <c r="HY319" s="7"/>
      <c r="HZ319" s="7"/>
      <c r="IA319" s="7"/>
      <c r="IB319" s="7"/>
      <c r="IC319" s="7"/>
      <c r="ID319" s="7"/>
      <c r="IE319" s="7"/>
      <c r="IF319" s="7"/>
      <c r="IG319" s="7"/>
      <c r="IH319" s="7"/>
      <c r="II319" s="7"/>
      <c r="IJ319" s="7"/>
      <c r="IK319" s="7"/>
      <c r="IL319" s="7"/>
      <c r="IM319" s="7"/>
      <c r="IN319" s="7"/>
      <c r="IO319" s="7"/>
      <c r="IP319" s="7"/>
      <c r="IQ319" s="7"/>
      <c r="IR319" s="7"/>
      <c r="IS319" s="7"/>
      <c r="IT319" s="7"/>
      <c r="IU319" s="7"/>
    </row>
    <row r="320" spans="1:255" ht="15.6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  <c r="FK320" s="7"/>
      <c r="FL320" s="7"/>
      <c r="FM320" s="7"/>
      <c r="FN320" s="7"/>
      <c r="FO320" s="7"/>
      <c r="FP320" s="7"/>
      <c r="FQ320" s="7"/>
      <c r="FR320" s="7"/>
      <c r="FS320" s="7"/>
      <c r="FT320" s="7"/>
      <c r="FU320" s="7"/>
      <c r="FV320" s="7"/>
      <c r="FW320" s="7"/>
      <c r="FX320" s="7"/>
      <c r="FY320" s="7"/>
      <c r="FZ320" s="7"/>
      <c r="GA320" s="7"/>
      <c r="GB320" s="7"/>
      <c r="GC320" s="7"/>
      <c r="GD320" s="7"/>
      <c r="GE320" s="7"/>
      <c r="GF320" s="7"/>
      <c r="GG320" s="7"/>
      <c r="GH320" s="7"/>
      <c r="GI320" s="7"/>
      <c r="GJ320" s="7"/>
      <c r="GK320" s="7"/>
      <c r="GL320" s="7"/>
      <c r="GM320" s="7"/>
      <c r="GN320" s="7"/>
      <c r="GO320" s="7"/>
      <c r="GP320" s="7"/>
      <c r="GQ320" s="7"/>
      <c r="GR320" s="7"/>
      <c r="GS320" s="7"/>
      <c r="GT320" s="7"/>
      <c r="GU320" s="7"/>
      <c r="GV320" s="7"/>
      <c r="GW320" s="7"/>
      <c r="GX320" s="7"/>
      <c r="GY320" s="7"/>
      <c r="GZ320" s="7"/>
      <c r="HA320" s="7"/>
      <c r="HB320" s="7"/>
      <c r="HC320" s="7"/>
      <c r="HD320" s="7"/>
      <c r="HE320" s="7"/>
      <c r="HF320" s="7"/>
      <c r="HG320" s="7"/>
      <c r="HH320" s="7"/>
      <c r="HI320" s="7"/>
      <c r="HJ320" s="7"/>
      <c r="HK320" s="7"/>
      <c r="HL320" s="7"/>
      <c r="HM320" s="7"/>
      <c r="HN320" s="7"/>
      <c r="HO320" s="7"/>
      <c r="HP320" s="7"/>
      <c r="HQ320" s="7"/>
      <c r="HR320" s="7"/>
      <c r="HS320" s="7"/>
      <c r="HT320" s="7"/>
      <c r="HU320" s="7"/>
      <c r="HV320" s="7"/>
      <c r="HW320" s="7"/>
      <c r="HX320" s="7"/>
      <c r="HY320" s="7"/>
      <c r="HZ320" s="7"/>
      <c r="IA320" s="7"/>
      <c r="IB320" s="7"/>
      <c r="IC320" s="7"/>
      <c r="ID320" s="7"/>
      <c r="IE320" s="7"/>
      <c r="IF320" s="7"/>
      <c r="IG320" s="7"/>
      <c r="IH320" s="7"/>
      <c r="II320" s="7"/>
      <c r="IJ320" s="7"/>
      <c r="IK320" s="7"/>
      <c r="IL320" s="7"/>
      <c r="IM320" s="7"/>
      <c r="IN320" s="7"/>
      <c r="IO320" s="7"/>
      <c r="IP320" s="7"/>
      <c r="IQ320" s="7"/>
      <c r="IR320" s="7"/>
      <c r="IS320" s="7"/>
      <c r="IT320" s="7"/>
      <c r="IU320" s="7"/>
    </row>
    <row r="321" spans="1:255" ht="15.6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  <c r="FK321" s="7"/>
      <c r="FL321" s="7"/>
      <c r="FM321" s="7"/>
      <c r="FN321" s="7"/>
      <c r="FO321" s="7"/>
      <c r="FP321" s="7"/>
      <c r="FQ321" s="7"/>
      <c r="FR321" s="7"/>
      <c r="FS321" s="7"/>
      <c r="FT321" s="7"/>
      <c r="FU321" s="7"/>
      <c r="FV321" s="7"/>
      <c r="FW321" s="7"/>
      <c r="FX321" s="7"/>
      <c r="FY321" s="7"/>
      <c r="FZ321" s="7"/>
      <c r="GA321" s="7"/>
      <c r="GB321" s="7"/>
      <c r="GC321" s="7"/>
      <c r="GD321" s="7"/>
      <c r="GE321" s="7"/>
      <c r="GF321" s="7"/>
      <c r="GG321" s="7"/>
      <c r="GH321" s="7"/>
      <c r="GI321" s="7"/>
      <c r="GJ321" s="7"/>
      <c r="GK321" s="7"/>
      <c r="GL321" s="7"/>
      <c r="GM321" s="7"/>
      <c r="GN321" s="7"/>
      <c r="GO321" s="7"/>
      <c r="GP321" s="7"/>
      <c r="GQ321" s="7"/>
      <c r="GR321" s="7"/>
      <c r="GS321" s="7"/>
      <c r="GT321" s="7"/>
      <c r="GU321" s="7"/>
      <c r="GV321" s="7"/>
      <c r="GW321" s="7"/>
      <c r="GX321" s="7"/>
      <c r="GY321" s="7"/>
      <c r="GZ321" s="7"/>
      <c r="HA321" s="7"/>
      <c r="HB321" s="7"/>
      <c r="HC321" s="7"/>
      <c r="HD321" s="7"/>
      <c r="HE321" s="7"/>
      <c r="HF321" s="7"/>
      <c r="HG321" s="7"/>
      <c r="HH321" s="7"/>
      <c r="HI321" s="7"/>
      <c r="HJ321" s="7"/>
      <c r="HK321" s="7"/>
      <c r="HL321" s="7"/>
      <c r="HM321" s="7"/>
      <c r="HN321" s="7"/>
      <c r="HO321" s="7"/>
      <c r="HP321" s="7"/>
      <c r="HQ321" s="7"/>
      <c r="HR321" s="7"/>
      <c r="HS321" s="7"/>
      <c r="HT321" s="7"/>
      <c r="HU321" s="7"/>
      <c r="HV321" s="7"/>
      <c r="HW321" s="7"/>
      <c r="HX321" s="7"/>
      <c r="HY321" s="7"/>
      <c r="HZ321" s="7"/>
      <c r="IA321" s="7"/>
      <c r="IB321" s="7"/>
      <c r="IC321" s="7"/>
      <c r="ID321" s="7"/>
      <c r="IE321" s="7"/>
      <c r="IF321" s="7"/>
      <c r="IG321" s="7"/>
      <c r="IH321" s="7"/>
      <c r="II321" s="7"/>
      <c r="IJ321" s="7"/>
      <c r="IK321" s="7"/>
      <c r="IL321" s="7"/>
      <c r="IM321" s="7"/>
      <c r="IN321" s="7"/>
      <c r="IO321" s="7"/>
      <c r="IP321" s="7"/>
      <c r="IQ321" s="7"/>
      <c r="IR321" s="7"/>
      <c r="IS321" s="7"/>
      <c r="IT321" s="7"/>
      <c r="IU321" s="7"/>
    </row>
    <row r="322" spans="1:255" ht="15.6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  <c r="FK322" s="7"/>
      <c r="FL322" s="7"/>
      <c r="FM322" s="7"/>
      <c r="FN322" s="7"/>
      <c r="FO322" s="7"/>
      <c r="FP322" s="7"/>
      <c r="FQ322" s="7"/>
      <c r="FR322" s="7"/>
      <c r="FS322" s="7"/>
      <c r="FT322" s="7"/>
      <c r="FU322" s="7"/>
      <c r="FV322" s="7"/>
      <c r="FW322" s="7"/>
      <c r="FX322" s="7"/>
      <c r="FY322" s="7"/>
      <c r="FZ322" s="7"/>
      <c r="GA322" s="7"/>
      <c r="GB322" s="7"/>
      <c r="GC322" s="7"/>
      <c r="GD322" s="7"/>
      <c r="GE322" s="7"/>
      <c r="GF322" s="7"/>
      <c r="GG322" s="7"/>
      <c r="GH322" s="7"/>
      <c r="GI322" s="7"/>
      <c r="GJ322" s="7"/>
      <c r="GK322" s="7"/>
      <c r="GL322" s="7"/>
      <c r="GM322" s="7"/>
      <c r="GN322" s="7"/>
      <c r="GO322" s="7"/>
      <c r="GP322" s="7"/>
      <c r="GQ322" s="7"/>
      <c r="GR322" s="7"/>
      <c r="GS322" s="7"/>
      <c r="GT322" s="7"/>
      <c r="GU322" s="7"/>
      <c r="GV322" s="7"/>
      <c r="GW322" s="7"/>
      <c r="GX322" s="7"/>
      <c r="GY322" s="7"/>
      <c r="GZ322" s="7"/>
      <c r="HA322" s="7"/>
      <c r="HB322" s="7"/>
      <c r="HC322" s="7"/>
      <c r="HD322" s="7"/>
      <c r="HE322" s="7"/>
      <c r="HF322" s="7"/>
      <c r="HG322" s="7"/>
      <c r="HH322" s="7"/>
      <c r="HI322" s="7"/>
      <c r="HJ322" s="7"/>
      <c r="HK322" s="7"/>
      <c r="HL322" s="7"/>
      <c r="HM322" s="7"/>
      <c r="HN322" s="7"/>
      <c r="HO322" s="7"/>
      <c r="HP322" s="7"/>
      <c r="HQ322" s="7"/>
      <c r="HR322" s="7"/>
      <c r="HS322" s="7"/>
      <c r="HT322" s="7"/>
      <c r="HU322" s="7"/>
      <c r="HV322" s="7"/>
      <c r="HW322" s="7"/>
      <c r="HX322" s="7"/>
      <c r="HY322" s="7"/>
      <c r="HZ322" s="7"/>
      <c r="IA322" s="7"/>
      <c r="IB322" s="7"/>
      <c r="IC322" s="7"/>
      <c r="ID322" s="7"/>
      <c r="IE322" s="7"/>
      <c r="IF322" s="7"/>
      <c r="IG322" s="7"/>
      <c r="IH322" s="7"/>
      <c r="II322" s="7"/>
      <c r="IJ322" s="7"/>
      <c r="IK322" s="7"/>
      <c r="IL322" s="7"/>
      <c r="IM322" s="7"/>
      <c r="IN322" s="7"/>
      <c r="IO322" s="7"/>
      <c r="IP322" s="7"/>
      <c r="IQ322" s="7"/>
      <c r="IR322" s="7"/>
      <c r="IS322" s="7"/>
      <c r="IT322" s="7"/>
      <c r="IU322" s="7"/>
    </row>
    <row r="323" spans="1:255" ht="15.6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  <c r="FK323" s="7"/>
      <c r="FL323" s="7"/>
      <c r="FM323" s="7"/>
      <c r="FN323" s="7"/>
      <c r="FO323" s="7"/>
      <c r="FP323" s="7"/>
      <c r="FQ323" s="7"/>
      <c r="FR323" s="7"/>
      <c r="FS323" s="7"/>
      <c r="FT323" s="7"/>
      <c r="FU323" s="7"/>
      <c r="FV323" s="7"/>
      <c r="FW323" s="7"/>
      <c r="FX323" s="7"/>
      <c r="FY323" s="7"/>
      <c r="FZ323" s="7"/>
      <c r="GA323" s="7"/>
      <c r="GB323" s="7"/>
      <c r="GC323" s="7"/>
      <c r="GD323" s="7"/>
      <c r="GE323" s="7"/>
      <c r="GF323" s="7"/>
      <c r="GG323" s="7"/>
      <c r="GH323" s="7"/>
      <c r="GI323" s="7"/>
      <c r="GJ323" s="7"/>
      <c r="GK323" s="7"/>
      <c r="GL323" s="7"/>
      <c r="GM323" s="7"/>
      <c r="GN323" s="7"/>
      <c r="GO323" s="7"/>
      <c r="GP323" s="7"/>
      <c r="GQ323" s="7"/>
      <c r="GR323" s="7"/>
      <c r="GS323" s="7"/>
      <c r="GT323" s="7"/>
      <c r="GU323" s="7"/>
      <c r="GV323" s="7"/>
      <c r="GW323" s="7"/>
      <c r="GX323" s="7"/>
      <c r="GY323" s="7"/>
      <c r="GZ323" s="7"/>
      <c r="HA323" s="7"/>
      <c r="HB323" s="7"/>
      <c r="HC323" s="7"/>
      <c r="HD323" s="7"/>
      <c r="HE323" s="7"/>
      <c r="HF323" s="7"/>
      <c r="HG323" s="7"/>
      <c r="HH323" s="7"/>
      <c r="HI323" s="7"/>
      <c r="HJ323" s="7"/>
      <c r="HK323" s="7"/>
      <c r="HL323" s="7"/>
      <c r="HM323" s="7"/>
      <c r="HN323" s="7"/>
      <c r="HO323" s="7"/>
      <c r="HP323" s="7"/>
      <c r="HQ323" s="7"/>
      <c r="HR323" s="7"/>
      <c r="HS323" s="7"/>
      <c r="HT323" s="7"/>
      <c r="HU323" s="7"/>
      <c r="HV323" s="7"/>
      <c r="HW323" s="7"/>
      <c r="HX323" s="7"/>
      <c r="HY323" s="7"/>
      <c r="HZ323" s="7"/>
      <c r="IA323" s="7"/>
      <c r="IB323" s="7"/>
      <c r="IC323" s="7"/>
      <c r="ID323" s="7"/>
      <c r="IE323" s="7"/>
      <c r="IF323" s="7"/>
      <c r="IG323" s="7"/>
      <c r="IH323" s="7"/>
      <c r="II323" s="7"/>
      <c r="IJ323" s="7"/>
      <c r="IK323" s="7"/>
      <c r="IL323" s="7"/>
      <c r="IM323" s="7"/>
      <c r="IN323" s="7"/>
      <c r="IO323" s="7"/>
      <c r="IP323" s="7"/>
      <c r="IQ323" s="7"/>
      <c r="IR323" s="7"/>
      <c r="IS323" s="7"/>
      <c r="IT323" s="7"/>
      <c r="IU323" s="7"/>
    </row>
    <row r="324" spans="1:255" ht="15.6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  <c r="FK324" s="7"/>
      <c r="FL324" s="7"/>
      <c r="FM324" s="7"/>
      <c r="FN324" s="7"/>
      <c r="FO324" s="7"/>
      <c r="FP324" s="7"/>
      <c r="FQ324" s="7"/>
      <c r="FR324" s="7"/>
      <c r="FS324" s="7"/>
      <c r="FT324" s="7"/>
      <c r="FU324" s="7"/>
      <c r="FV324" s="7"/>
      <c r="FW324" s="7"/>
      <c r="FX324" s="7"/>
      <c r="FY324" s="7"/>
      <c r="FZ324" s="7"/>
      <c r="GA324" s="7"/>
      <c r="GB324" s="7"/>
      <c r="GC324" s="7"/>
      <c r="GD324" s="7"/>
      <c r="GE324" s="7"/>
      <c r="GF324" s="7"/>
      <c r="GG324" s="7"/>
      <c r="GH324" s="7"/>
      <c r="GI324" s="7"/>
      <c r="GJ324" s="7"/>
      <c r="GK324" s="7"/>
      <c r="GL324" s="7"/>
      <c r="GM324" s="7"/>
      <c r="GN324" s="7"/>
      <c r="GO324" s="7"/>
      <c r="GP324" s="7"/>
      <c r="GQ324" s="7"/>
      <c r="GR324" s="7"/>
      <c r="GS324" s="7"/>
      <c r="GT324" s="7"/>
      <c r="GU324" s="7"/>
      <c r="GV324" s="7"/>
      <c r="GW324" s="7"/>
      <c r="GX324" s="7"/>
      <c r="GY324" s="7"/>
      <c r="GZ324" s="7"/>
      <c r="HA324" s="7"/>
      <c r="HB324" s="7"/>
      <c r="HC324" s="7"/>
      <c r="HD324" s="7"/>
      <c r="HE324" s="7"/>
      <c r="HF324" s="7"/>
      <c r="HG324" s="7"/>
      <c r="HH324" s="7"/>
      <c r="HI324" s="7"/>
      <c r="HJ324" s="7"/>
      <c r="HK324" s="7"/>
      <c r="HL324" s="7"/>
      <c r="HM324" s="7"/>
      <c r="HN324" s="7"/>
      <c r="HO324" s="7"/>
      <c r="HP324" s="7"/>
      <c r="HQ324" s="7"/>
      <c r="HR324" s="7"/>
      <c r="HS324" s="7"/>
      <c r="HT324" s="7"/>
      <c r="HU324" s="7"/>
      <c r="HV324" s="7"/>
      <c r="HW324" s="7"/>
      <c r="HX324" s="7"/>
      <c r="HY324" s="7"/>
      <c r="HZ324" s="7"/>
      <c r="IA324" s="7"/>
      <c r="IB324" s="7"/>
      <c r="IC324" s="7"/>
      <c r="ID324" s="7"/>
      <c r="IE324" s="7"/>
      <c r="IF324" s="7"/>
      <c r="IG324" s="7"/>
      <c r="IH324" s="7"/>
      <c r="II324" s="7"/>
      <c r="IJ324" s="7"/>
      <c r="IK324" s="7"/>
      <c r="IL324" s="7"/>
      <c r="IM324" s="7"/>
      <c r="IN324" s="7"/>
      <c r="IO324" s="7"/>
      <c r="IP324" s="7"/>
      <c r="IQ324" s="7"/>
      <c r="IR324" s="7"/>
      <c r="IS324" s="7"/>
      <c r="IT324" s="7"/>
      <c r="IU324" s="7"/>
    </row>
    <row r="325" spans="1:255" ht="15.6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  <c r="FK325" s="7"/>
      <c r="FL325" s="7"/>
      <c r="FM325" s="7"/>
      <c r="FN325" s="7"/>
      <c r="FO325" s="7"/>
      <c r="FP325" s="7"/>
      <c r="FQ325" s="7"/>
      <c r="FR325" s="7"/>
      <c r="FS325" s="7"/>
      <c r="FT325" s="7"/>
      <c r="FU325" s="7"/>
      <c r="FV325" s="7"/>
      <c r="FW325" s="7"/>
      <c r="FX325" s="7"/>
      <c r="FY325" s="7"/>
      <c r="FZ325" s="7"/>
      <c r="GA325" s="7"/>
      <c r="GB325" s="7"/>
      <c r="GC325" s="7"/>
      <c r="GD325" s="7"/>
      <c r="GE325" s="7"/>
      <c r="GF325" s="7"/>
      <c r="GG325" s="7"/>
      <c r="GH325" s="7"/>
      <c r="GI325" s="7"/>
      <c r="GJ325" s="7"/>
      <c r="GK325" s="7"/>
      <c r="GL325" s="7"/>
      <c r="GM325" s="7"/>
      <c r="GN325" s="7"/>
      <c r="GO325" s="7"/>
      <c r="GP325" s="7"/>
      <c r="GQ325" s="7"/>
      <c r="GR325" s="7"/>
      <c r="GS325" s="7"/>
      <c r="GT325" s="7"/>
      <c r="GU325" s="7"/>
      <c r="GV325" s="7"/>
      <c r="GW325" s="7"/>
      <c r="GX325" s="7"/>
      <c r="GY325" s="7"/>
      <c r="GZ325" s="7"/>
      <c r="HA325" s="7"/>
      <c r="HB325" s="7"/>
      <c r="HC325" s="7"/>
      <c r="HD325" s="7"/>
      <c r="HE325" s="7"/>
      <c r="HF325" s="7"/>
      <c r="HG325" s="7"/>
      <c r="HH325" s="7"/>
      <c r="HI325" s="7"/>
      <c r="HJ325" s="7"/>
      <c r="HK325" s="7"/>
      <c r="HL325" s="7"/>
      <c r="HM325" s="7"/>
      <c r="HN325" s="7"/>
      <c r="HO325" s="7"/>
      <c r="HP325" s="7"/>
      <c r="HQ325" s="7"/>
      <c r="HR325" s="7"/>
      <c r="HS325" s="7"/>
      <c r="HT325" s="7"/>
      <c r="HU325" s="7"/>
      <c r="HV325" s="7"/>
      <c r="HW325" s="7"/>
      <c r="HX325" s="7"/>
      <c r="HY325" s="7"/>
      <c r="HZ325" s="7"/>
      <c r="IA325" s="7"/>
      <c r="IB325" s="7"/>
      <c r="IC325" s="7"/>
      <c r="ID325" s="7"/>
      <c r="IE325" s="7"/>
      <c r="IF325" s="7"/>
      <c r="IG325" s="7"/>
      <c r="IH325" s="7"/>
      <c r="II325" s="7"/>
      <c r="IJ325" s="7"/>
      <c r="IK325" s="7"/>
      <c r="IL325" s="7"/>
      <c r="IM325" s="7"/>
      <c r="IN325" s="7"/>
      <c r="IO325" s="7"/>
      <c r="IP325" s="7"/>
      <c r="IQ325" s="7"/>
      <c r="IR325" s="7"/>
      <c r="IS325" s="7"/>
      <c r="IT325" s="7"/>
      <c r="IU325" s="7"/>
    </row>
    <row r="326" spans="1:255" ht="15.6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  <c r="FK326" s="7"/>
      <c r="FL326" s="7"/>
      <c r="FM326" s="7"/>
      <c r="FN326" s="7"/>
      <c r="FO326" s="7"/>
      <c r="FP326" s="7"/>
      <c r="FQ326" s="7"/>
      <c r="FR326" s="7"/>
      <c r="FS326" s="7"/>
      <c r="FT326" s="7"/>
      <c r="FU326" s="7"/>
      <c r="FV326" s="7"/>
      <c r="FW326" s="7"/>
      <c r="FX326" s="7"/>
      <c r="FY326" s="7"/>
      <c r="FZ326" s="7"/>
      <c r="GA326" s="7"/>
      <c r="GB326" s="7"/>
      <c r="GC326" s="7"/>
      <c r="GD326" s="7"/>
      <c r="GE326" s="7"/>
      <c r="GF326" s="7"/>
      <c r="GG326" s="7"/>
      <c r="GH326" s="7"/>
      <c r="GI326" s="7"/>
      <c r="GJ326" s="7"/>
      <c r="GK326" s="7"/>
      <c r="GL326" s="7"/>
      <c r="GM326" s="7"/>
      <c r="GN326" s="7"/>
      <c r="GO326" s="7"/>
      <c r="GP326" s="7"/>
      <c r="GQ326" s="7"/>
      <c r="GR326" s="7"/>
      <c r="GS326" s="7"/>
      <c r="GT326" s="7"/>
      <c r="GU326" s="7"/>
      <c r="GV326" s="7"/>
      <c r="GW326" s="7"/>
      <c r="GX326" s="7"/>
      <c r="GY326" s="7"/>
      <c r="GZ326" s="7"/>
      <c r="HA326" s="7"/>
      <c r="HB326" s="7"/>
      <c r="HC326" s="7"/>
      <c r="HD326" s="7"/>
      <c r="HE326" s="7"/>
      <c r="HF326" s="7"/>
      <c r="HG326" s="7"/>
      <c r="HH326" s="7"/>
      <c r="HI326" s="7"/>
      <c r="HJ326" s="7"/>
      <c r="HK326" s="7"/>
      <c r="HL326" s="7"/>
      <c r="HM326" s="7"/>
      <c r="HN326" s="7"/>
      <c r="HO326" s="7"/>
      <c r="HP326" s="7"/>
      <c r="HQ326" s="7"/>
      <c r="HR326" s="7"/>
      <c r="HS326" s="7"/>
      <c r="HT326" s="7"/>
      <c r="HU326" s="7"/>
      <c r="HV326" s="7"/>
      <c r="HW326" s="7"/>
      <c r="HX326" s="7"/>
      <c r="HY326" s="7"/>
      <c r="HZ326" s="7"/>
      <c r="IA326" s="7"/>
      <c r="IB326" s="7"/>
      <c r="IC326" s="7"/>
      <c r="ID326" s="7"/>
      <c r="IE326" s="7"/>
      <c r="IF326" s="7"/>
      <c r="IG326" s="7"/>
      <c r="IH326" s="7"/>
      <c r="II326" s="7"/>
      <c r="IJ326" s="7"/>
      <c r="IK326" s="7"/>
      <c r="IL326" s="7"/>
      <c r="IM326" s="7"/>
      <c r="IN326" s="7"/>
      <c r="IO326" s="7"/>
      <c r="IP326" s="7"/>
      <c r="IQ326" s="7"/>
      <c r="IR326" s="7"/>
      <c r="IS326" s="7"/>
      <c r="IT326" s="7"/>
      <c r="IU326" s="7"/>
    </row>
    <row r="327" spans="1:255" ht="15.6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  <c r="FK327" s="7"/>
      <c r="FL327" s="7"/>
      <c r="FM327" s="7"/>
      <c r="FN327" s="7"/>
      <c r="FO327" s="7"/>
      <c r="FP327" s="7"/>
      <c r="FQ327" s="7"/>
      <c r="FR327" s="7"/>
      <c r="FS327" s="7"/>
      <c r="FT327" s="7"/>
      <c r="FU327" s="7"/>
      <c r="FV327" s="7"/>
      <c r="FW327" s="7"/>
      <c r="FX327" s="7"/>
      <c r="FY327" s="7"/>
      <c r="FZ327" s="7"/>
      <c r="GA327" s="7"/>
      <c r="GB327" s="7"/>
      <c r="GC327" s="7"/>
      <c r="GD327" s="7"/>
      <c r="GE327" s="7"/>
      <c r="GF327" s="7"/>
      <c r="GG327" s="7"/>
      <c r="GH327" s="7"/>
      <c r="GI327" s="7"/>
      <c r="GJ327" s="7"/>
      <c r="GK327" s="7"/>
      <c r="GL327" s="7"/>
      <c r="GM327" s="7"/>
      <c r="GN327" s="7"/>
      <c r="GO327" s="7"/>
      <c r="GP327" s="7"/>
      <c r="GQ327" s="7"/>
      <c r="GR327" s="7"/>
      <c r="GS327" s="7"/>
      <c r="GT327" s="7"/>
      <c r="GU327" s="7"/>
      <c r="GV327" s="7"/>
      <c r="GW327" s="7"/>
      <c r="GX327" s="7"/>
      <c r="GY327" s="7"/>
      <c r="GZ327" s="7"/>
      <c r="HA327" s="7"/>
      <c r="HB327" s="7"/>
      <c r="HC327" s="7"/>
      <c r="HD327" s="7"/>
      <c r="HE327" s="7"/>
      <c r="HF327" s="7"/>
      <c r="HG327" s="7"/>
      <c r="HH327" s="7"/>
      <c r="HI327" s="7"/>
      <c r="HJ327" s="7"/>
      <c r="HK327" s="7"/>
      <c r="HL327" s="7"/>
      <c r="HM327" s="7"/>
      <c r="HN327" s="7"/>
      <c r="HO327" s="7"/>
      <c r="HP327" s="7"/>
      <c r="HQ327" s="7"/>
      <c r="HR327" s="7"/>
      <c r="HS327" s="7"/>
      <c r="HT327" s="7"/>
      <c r="HU327" s="7"/>
      <c r="HV327" s="7"/>
      <c r="HW327" s="7"/>
      <c r="HX327" s="7"/>
      <c r="HY327" s="7"/>
      <c r="HZ327" s="7"/>
      <c r="IA327" s="7"/>
      <c r="IB327" s="7"/>
      <c r="IC327" s="7"/>
      <c r="ID327" s="7"/>
      <c r="IE327" s="7"/>
      <c r="IF327" s="7"/>
      <c r="IG327" s="7"/>
      <c r="IH327" s="7"/>
      <c r="II327" s="7"/>
      <c r="IJ327" s="7"/>
      <c r="IK327" s="7"/>
      <c r="IL327" s="7"/>
      <c r="IM327" s="7"/>
      <c r="IN327" s="7"/>
      <c r="IO327" s="7"/>
      <c r="IP327" s="7"/>
      <c r="IQ327" s="7"/>
      <c r="IR327" s="7"/>
      <c r="IS327" s="7"/>
      <c r="IT327" s="7"/>
      <c r="IU327" s="7"/>
    </row>
    <row r="328" spans="1:255" ht="15.6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  <c r="FK328" s="7"/>
      <c r="FL328" s="7"/>
      <c r="FM328" s="7"/>
      <c r="FN328" s="7"/>
      <c r="FO328" s="7"/>
      <c r="FP328" s="7"/>
      <c r="FQ328" s="7"/>
      <c r="FR328" s="7"/>
      <c r="FS328" s="7"/>
      <c r="FT328" s="7"/>
      <c r="FU328" s="7"/>
      <c r="FV328" s="7"/>
      <c r="FW328" s="7"/>
      <c r="FX328" s="7"/>
      <c r="FY328" s="7"/>
      <c r="FZ328" s="7"/>
      <c r="GA328" s="7"/>
      <c r="GB328" s="7"/>
      <c r="GC328" s="7"/>
      <c r="GD328" s="7"/>
      <c r="GE328" s="7"/>
      <c r="GF328" s="7"/>
      <c r="GG328" s="7"/>
      <c r="GH328" s="7"/>
      <c r="GI328" s="7"/>
      <c r="GJ328" s="7"/>
      <c r="GK328" s="7"/>
      <c r="GL328" s="7"/>
      <c r="GM328" s="7"/>
      <c r="GN328" s="7"/>
      <c r="GO328" s="7"/>
      <c r="GP328" s="7"/>
      <c r="GQ328" s="7"/>
      <c r="GR328" s="7"/>
      <c r="GS328" s="7"/>
      <c r="GT328" s="7"/>
      <c r="GU328" s="7"/>
      <c r="GV328" s="7"/>
      <c r="GW328" s="7"/>
      <c r="GX328" s="7"/>
      <c r="GY328" s="7"/>
      <c r="GZ328" s="7"/>
      <c r="HA328" s="7"/>
      <c r="HB328" s="7"/>
      <c r="HC328" s="7"/>
      <c r="HD328" s="7"/>
      <c r="HE328" s="7"/>
      <c r="HF328" s="7"/>
      <c r="HG328" s="7"/>
      <c r="HH328" s="7"/>
      <c r="HI328" s="7"/>
      <c r="HJ328" s="7"/>
      <c r="HK328" s="7"/>
      <c r="HL328" s="7"/>
      <c r="HM328" s="7"/>
      <c r="HN328" s="7"/>
      <c r="HO328" s="7"/>
      <c r="HP328" s="7"/>
      <c r="HQ328" s="7"/>
      <c r="HR328" s="7"/>
      <c r="HS328" s="7"/>
      <c r="HT328" s="7"/>
      <c r="HU328" s="7"/>
      <c r="HV328" s="7"/>
      <c r="HW328" s="7"/>
      <c r="HX328" s="7"/>
      <c r="HY328" s="7"/>
      <c r="HZ328" s="7"/>
      <c r="IA328" s="7"/>
      <c r="IB328" s="7"/>
      <c r="IC328" s="7"/>
      <c r="ID328" s="7"/>
      <c r="IE328" s="7"/>
      <c r="IF328" s="7"/>
      <c r="IG328" s="7"/>
      <c r="IH328" s="7"/>
      <c r="II328" s="7"/>
      <c r="IJ328" s="7"/>
      <c r="IK328" s="7"/>
      <c r="IL328" s="7"/>
      <c r="IM328" s="7"/>
      <c r="IN328" s="7"/>
      <c r="IO328" s="7"/>
      <c r="IP328" s="7"/>
      <c r="IQ328" s="7"/>
      <c r="IR328" s="7"/>
      <c r="IS328" s="7"/>
      <c r="IT328" s="7"/>
      <c r="IU328" s="7"/>
    </row>
    <row r="329" spans="1:255" ht="15.6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  <c r="FK329" s="7"/>
      <c r="FL329" s="7"/>
      <c r="FM329" s="7"/>
      <c r="FN329" s="7"/>
      <c r="FO329" s="7"/>
      <c r="FP329" s="7"/>
      <c r="FQ329" s="7"/>
      <c r="FR329" s="7"/>
      <c r="FS329" s="7"/>
      <c r="FT329" s="7"/>
      <c r="FU329" s="7"/>
      <c r="FV329" s="7"/>
      <c r="FW329" s="7"/>
      <c r="FX329" s="7"/>
      <c r="FY329" s="7"/>
      <c r="FZ329" s="7"/>
      <c r="GA329" s="7"/>
      <c r="GB329" s="7"/>
      <c r="GC329" s="7"/>
      <c r="GD329" s="7"/>
      <c r="GE329" s="7"/>
      <c r="GF329" s="7"/>
      <c r="GG329" s="7"/>
      <c r="GH329" s="7"/>
      <c r="GI329" s="7"/>
      <c r="GJ329" s="7"/>
      <c r="GK329" s="7"/>
      <c r="GL329" s="7"/>
      <c r="GM329" s="7"/>
      <c r="GN329" s="7"/>
      <c r="GO329" s="7"/>
      <c r="GP329" s="7"/>
      <c r="GQ329" s="7"/>
      <c r="GR329" s="7"/>
      <c r="GS329" s="7"/>
      <c r="GT329" s="7"/>
      <c r="GU329" s="7"/>
      <c r="GV329" s="7"/>
      <c r="GW329" s="7"/>
      <c r="GX329" s="7"/>
      <c r="GY329" s="7"/>
      <c r="GZ329" s="7"/>
      <c r="HA329" s="7"/>
      <c r="HB329" s="7"/>
      <c r="HC329" s="7"/>
      <c r="HD329" s="7"/>
      <c r="HE329" s="7"/>
      <c r="HF329" s="7"/>
      <c r="HG329" s="7"/>
      <c r="HH329" s="7"/>
      <c r="HI329" s="7"/>
      <c r="HJ329" s="7"/>
      <c r="HK329" s="7"/>
      <c r="HL329" s="7"/>
      <c r="HM329" s="7"/>
      <c r="HN329" s="7"/>
      <c r="HO329" s="7"/>
      <c r="HP329" s="7"/>
      <c r="HQ329" s="7"/>
      <c r="HR329" s="7"/>
      <c r="HS329" s="7"/>
      <c r="HT329" s="7"/>
      <c r="HU329" s="7"/>
      <c r="HV329" s="7"/>
      <c r="HW329" s="7"/>
      <c r="HX329" s="7"/>
      <c r="HY329" s="7"/>
      <c r="HZ329" s="7"/>
      <c r="IA329" s="7"/>
      <c r="IB329" s="7"/>
      <c r="IC329" s="7"/>
      <c r="ID329" s="7"/>
      <c r="IE329" s="7"/>
      <c r="IF329" s="7"/>
      <c r="IG329" s="7"/>
      <c r="IH329" s="7"/>
      <c r="II329" s="7"/>
      <c r="IJ329" s="7"/>
      <c r="IK329" s="7"/>
      <c r="IL329" s="7"/>
      <c r="IM329" s="7"/>
      <c r="IN329" s="7"/>
      <c r="IO329" s="7"/>
      <c r="IP329" s="7"/>
      <c r="IQ329" s="7"/>
      <c r="IR329" s="7"/>
      <c r="IS329" s="7"/>
      <c r="IT329" s="7"/>
      <c r="IU329" s="7"/>
    </row>
    <row r="330" spans="1:255" ht="15.6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  <c r="FK330" s="7"/>
      <c r="FL330" s="7"/>
      <c r="FM330" s="7"/>
      <c r="FN330" s="7"/>
      <c r="FO330" s="7"/>
      <c r="FP330" s="7"/>
      <c r="FQ330" s="7"/>
      <c r="FR330" s="7"/>
      <c r="FS330" s="7"/>
      <c r="FT330" s="7"/>
      <c r="FU330" s="7"/>
      <c r="FV330" s="7"/>
      <c r="FW330" s="7"/>
      <c r="FX330" s="7"/>
      <c r="FY330" s="7"/>
      <c r="FZ330" s="7"/>
      <c r="GA330" s="7"/>
      <c r="GB330" s="7"/>
      <c r="GC330" s="7"/>
      <c r="GD330" s="7"/>
      <c r="GE330" s="7"/>
      <c r="GF330" s="7"/>
      <c r="GG330" s="7"/>
      <c r="GH330" s="7"/>
      <c r="GI330" s="7"/>
      <c r="GJ330" s="7"/>
      <c r="GK330" s="7"/>
      <c r="GL330" s="7"/>
      <c r="GM330" s="7"/>
      <c r="GN330" s="7"/>
      <c r="GO330" s="7"/>
      <c r="GP330" s="7"/>
      <c r="GQ330" s="7"/>
      <c r="GR330" s="7"/>
      <c r="GS330" s="7"/>
      <c r="GT330" s="7"/>
      <c r="GU330" s="7"/>
      <c r="GV330" s="7"/>
      <c r="GW330" s="7"/>
      <c r="GX330" s="7"/>
      <c r="GY330" s="7"/>
      <c r="GZ330" s="7"/>
      <c r="HA330" s="7"/>
      <c r="HB330" s="7"/>
      <c r="HC330" s="7"/>
      <c r="HD330" s="7"/>
      <c r="HE330" s="7"/>
      <c r="HF330" s="7"/>
      <c r="HG330" s="7"/>
      <c r="HH330" s="7"/>
      <c r="HI330" s="7"/>
      <c r="HJ330" s="7"/>
      <c r="HK330" s="7"/>
      <c r="HL330" s="7"/>
      <c r="HM330" s="7"/>
      <c r="HN330" s="7"/>
      <c r="HO330" s="7"/>
      <c r="HP330" s="7"/>
      <c r="HQ330" s="7"/>
      <c r="HR330" s="7"/>
      <c r="HS330" s="7"/>
      <c r="HT330" s="7"/>
      <c r="HU330" s="7"/>
      <c r="HV330" s="7"/>
      <c r="HW330" s="7"/>
      <c r="HX330" s="7"/>
      <c r="HY330" s="7"/>
      <c r="HZ330" s="7"/>
      <c r="IA330" s="7"/>
      <c r="IB330" s="7"/>
      <c r="IC330" s="7"/>
      <c r="ID330" s="7"/>
      <c r="IE330" s="7"/>
      <c r="IF330" s="7"/>
      <c r="IG330" s="7"/>
      <c r="IH330" s="7"/>
      <c r="II330" s="7"/>
      <c r="IJ330" s="7"/>
      <c r="IK330" s="7"/>
      <c r="IL330" s="7"/>
      <c r="IM330" s="7"/>
      <c r="IN330" s="7"/>
      <c r="IO330" s="7"/>
      <c r="IP330" s="7"/>
      <c r="IQ330" s="7"/>
      <c r="IR330" s="7"/>
      <c r="IS330" s="7"/>
      <c r="IT330" s="7"/>
      <c r="IU330" s="7"/>
    </row>
    <row r="331" spans="1:255" ht="15.6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  <c r="FK331" s="7"/>
      <c r="FL331" s="7"/>
      <c r="FM331" s="7"/>
      <c r="FN331" s="7"/>
      <c r="FO331" s="7"/>
      <c r="FP331" s="7"/>
      <c r="FQ331" s="7"/>
      <c r="FR331" s="7"/>
      <c r="FS331" s="7"/>
      <c r="FT331" s="7"/>
      <c r="FU331" s="7"/>
      <c r="FV331" s="7"/>
      <c r="FW331" s="7"/>
      <c r="FX331" s="7"/>
      <c r="FY331" s="7"/>
      <c r="FZ331" s="7"/>
      <c r="GA331" s="7"/>
      <c r="GB331" s="7"/>
      <c r="GC331" s="7"/>
      <c r="GD331" s="7"/>
      <c r="GE331" s="7"/>
      <c r="GF331" s="7"/>
      <c r="GG331" s="7"/>
      <c r="GH331" s="7"/>
      <c r="GI331" s="7"/>
      <c r="GJ331" s="7"/>
      <c r="GK331" s="7"/>
      <c r="GL331" s="7"/>
      <c r="GM331" s="7"/>
      <c r="GN331" s="7"/>
      <c r="GO331" s="7"/>
      <c r="GP331" s="7"/>
      <c r="GQ331" s="7"/>
      <c r="GR331" s="7"/>
      <c r="GS331" s="7"/>
      <c r="GT331" s="7"/>
      <c r="GU331" s="7"/>
      <c r="GV331" s="7"/>
      <c r="GW331" s="7"/>
      <c r="GX331" s="7"/>
      <c r="GY331" s="7"/>
      <c r="GZ331" s="7"/>
      <c r="HA331" s="7"/>
      <c r="HB331" s="7"/>
      <c r="HC331" s="7"/>
      <c r="HD331" s="7"/>
      <c r="HE331" s="7"/>
      <c r="HF331" s="7"/>
      <c r="HG331" s="7"/>
      <c r="HH331" s="7"/>
      <c r="HI331" s="7"/>
      <c r="HJ331" s="7"/>
      <c r="HK331" s="7"/>
      <c r="HL331" s="7"/>
      <c r="HM331" s="7"/>
      <c r="HN331" s="7"/>
      <c r="HO331" s="7"/>
      <c r="HP331" s="7"/>
      <c r="HQ331" s="7"/>
      <c r="HR331" s="7"/>
      <c r="HS331" s="7"/>
      <c r="HT331" s="7"/>
      <c r="HU331" s="7"/>
      <c r="HV331" s="7"/>
      <c r="HW331" s="7"/>
      <c r="HX331" s="7"/>
      <c r="HY331" s="7"/>
      <c r="HZ331" s="7"/>
      <c r="IA331" s="7"/>
      <c r="IB331" s="7"/>
      <c r="IC331" s="7"/>
      <c r="ID331" s="7"/>
      <c r="IE331" s="7"/>
      <c r="IF331" s="7"/>
      <c r="IG331" s="7"/>
      <c r="IH331" s="7"/>
      <c r="II331" s="7"/>
      <c r="IJ331" s="7"/>
      <c r="IK331" s="7"/>
      <c r="IL331" s="7"/>
      <c r="IM331" s="7"/>
      <c r="IN331" s="7"/>
      <c r="IO331" s="7"/>
      <c r="IP331" s="7"/>
      <c r="IQ331" s="7"/>
      <c r="IR331" s="7"/>
      <c r="IS331" s="7"/>
      <c r="IT331" s="7"/>
      <c r="IU331" s="7"/>
    </row>
    <row r="332" spans="1:255" ht="15.6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  <c r="FK332" s="7"/>
      <c r="FL332" s="7"/>
      <c r="FM332" s="7"/>
      <c r="FN332" s="7"/>
      <c r="FO332" s="7"/>
      <c r="FP332" s="7"/>
      <c r="FQ332" s="7"/>
      <c r="FR332" s="7"/>
      <c r="FS332" s="7"/>
      <c r="FT332" s="7"/>
      <c r="FU332" s="7"/>
      <c r="FV332" s="7"/>
      <c r="FW332" s="7"/>
      <c r="FX332" s="7"/>
      <c r="FY332" s="7"/>
      <c r="FZ332" s="7"/>
      <c r="GA332" s="7"/>
      <c r="GB332" s="7"/>
      <c r="GC332" s="7"/>
      <c r="GD332" s="7"/>
      <c r="GE332" s="7"/>
      <c r="GF332" s="7"/>
      <c r="GG332" s="7"/>
      <c r="GH332" s="7"/>
      <c r="GI332" s="7"/>
      <c r="GJ332" s="7"/>
      <c r="GK332" s="7"/>
      <c r="GL332" s="7"/>
      <c r="GM332" s="7"/>
      <c r="GN332" s="7"/>
      <c r="GO332" s="7"/>
      <c r="GP332" s="7"/>
      <c r="GQ332" s="7"/>
      <c r="GR332" s="7"/>
      <c r="GS332" s="7"/>
      <c r="GT332" s="7"/>
      <c r="GU332" s="7"/>
      <c r="GV332" s="7"/>
      <c r="GW332" s="7"/>
      <c r="GX332" s="7"/>
      <c r="GY332" s="7"/>
      <c r="GZ332" s="7"/>
      <c r="HA332" s="7"/>
      <c r="HB332" s="7"/>
      <c r="HC332" s="7"/>
      <c r="HD332" s="7"/>
      <c r="HE332" s="7"/>
      <c r="HF332" s="7"/>
      <c r="HG332" s="7"/>
      <c r="HH332" s="7"/>
      <c r="HI332" s="7"/>
      <c r="HJ332" s="7"/>
      <c r="HK332" s="7"/>
      <c r="HL332" s="7"/>
      <c r="HM332" s="7"/>
      <c r="HN332" s="7"/>
      <c r="HO332" s="7"/>
      <c r="HP332" s="7"/>
      <c r="HQ332" s="7"/>
      <c r="HR332" s="7"/>
      <c r="HS332" s="7"/>
      <c r="HT332" s="7"/>
      <c r="HU332" s="7"/>
      <c r="HV332" s="7"/>
      <c r="HW332" s="7"/>
      <c r="HX332" s="7"/>
      <c r="HY332" s="7"/>
      <c r="HZ332" s="7"/>
      <c r="IA332" s="7"/>
      <c r="IB332" s="7"/>
      <c r="IC332" s="7"/>
      <c r="ID332" s="7"/>
      <c r="IE332" s="7"/>
      <c r="IF332" s="7"/>
      <c r="IG332" s="7"/>
      <c r="IH332" s="7"/>
      <c r="II332" s="7"/>
      <c r="IJ332" s="7"/>
      <c r="IK332" s="7"/>
      <c r="IL332" s="7"/>
      <c r="IM332" s="7"/>
      <c r="IN332" s="7"/>
      <c r="IO332" s="7"/>
      <c r="IP332" s="7"/>
      <c r="IQ332" s="7"/>
      <c r="IR332" s="7"/>
      <c r="IS332" s="7"/>
      <c r="IT332" s="7"/>
      <c r="IU332" s="7"/>
    </row>
    <row r="333" spans="1:255" ht="15.6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  <c r="FK333" s="7"/>
      <c r="FL333" s="7"/>
      <c r="FM333" s="7"/>
      <c r="FN333" s="7"/>
      <c r="FO333" s="7"/>
      <c r="FP333" s="7"/>
      <c r="FQ333" s="7"/>
      <c r="FR333" s="7"/>
      <c r="FS333" s="7"/>
      <c r="FT333" s="7"/>
      <c r="FU333" s="7"/>
      <c r="FV333" s="7"/>
      <c r="FW333" s="7"/>
      <c r="FX333" s="7"/>
      <c r="FY333" s="7"/>
      <c r="FZ333" s="7"/>
      <c r="GA333" s="7"/>
      <c r="GB333" s="7"/>
      <c r="GC333" s="7"/>
      <c r="GD333" s="7"/>
      <c r="GE333" s="7"/>
      <c r="GF333" s="7"/>
      <c r="GG333" s="7"/>
      <c r="GH333" s="7"/>
      <c r="GI333" s="7"/>
      <c r="GJ333" s="7"/>
      <c r="GK333" s="7"/>
      <c r="GL333" s="7"/>
      <c r="GM333" s="7"/>
      <c r="GN333" s="7"/>
      <c r="GO333" s="7"/>
      <c r="GP333" s="7"/>
      <c r="GQ333" s="7"/>
      <c r="GR333" s="7"/>
      <c r="GS333" s="7"/>
      <c r="GT333" s="7"/>
      <c r="GU333" s="7"/>
      <c r="GV333" s="7"/>
      <c r="GW333" s="7"/>
      <c r="GX333" s="7"/>
      <c r="GY333" s="7"/>
      <c r="GZ333" s="7"/>
      <c r="HA333" s="7"/>
      <c r="HB333" s="7"/>
      <c r="HC333" s="7"/>
      <c r="HD333" s="7"/>
      <c r="HE333" s="7"/>
      <c r="HF333" s="7"/>
      <c r="HG333" s="7"/>
      <c r="HH333" s="7"/>
      <c r="HI333" s="7"/>
      <c r="HJ333" s="7"/>
      <c r="HK333" s="7"/>
      <c r="HL333" s="7"/>
      <c r="HM333" s="7"/>
      <c r="HN333" s="7"/>
      <c r="HO333" s="7"/>
      <c r="HP333" s="7"/>
      <c r="HQ333" s="7"/>
      <c r="HR333" s="7"/>
      <c r="HS333" s="7"/>
      <c r="HT333" s="7"/>
      <c r="HU333" s="7"/>
      <c r="HV333" s="7"/>
      <c r="HW333" s="7"/>
      <c r="HX333" s="7"/>
      <c r="HY333" s="7"/>
      <c r="HZ333" s="7"/>
      <c r="IA333" s="7"/>
      <c r="IB333" s="7"/>
      <c r="IC333" s="7"/>
      <c r="ID333" s="7"/>
      <c r="IE333" s="7"/>
      <c r="IF333" s="7"/>
      <c r="IG333" s="7"/>
      <c r="IH333" s="7"/>
      <c r="II333" s="7"/>
      <c r="IJ333" s="7"/>
      <c r="IK333" s="7"/>
      <c r="IL333" s="7"/>
      <c r="IM333" s="7"/>
      <c r="IN333" s="7"/>
      <c r="IO333" s="7"/>
      <c r="IP333" s="7"/>
      <c r="IQ333" s="7"/>
      <c r="IR333" s="7"/>
      <c r="IS333" s="7"/>
      <c r="IT333" s="7"/>
      <c r="IU333" s="7"/>
    </row>
    <row r="334" spans="1:255" ht="15.6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  <c r="FK334" s="7"/>
      <c r="FL334" s="7"/>
      <c r="FM334" s="7"/>
      <c r="FN334" s="7"/>
      <c r="FO334" s="7"/>
      <c r="FP334" s="7"/>
      <c r="FQ334" s="7"/>
      <c r="FR334" s="7"/>
      <c r="FS334" s="7"/>
      <c r="FT334" s="7"/>
      <c r="FU334" s="7"/>
      <c r="FV334" s="7"/>
      <c r="FW334" s="7"/>
      <c r="FX334" s="7"/>
      <c r="FY334" s="7"/>
      <c r="FZ334" s="7"/>
      <c r="GA334" s="7"/>
      <c r="GB334" s="7"/>
      <c r="GC334" s="7"/>
      <c r="GD334" s="7"/>
      <c r="GE334" s="7"/>
      <c r="GF334" s="7"/>
      <c r="GG334" s="7"/>
      <c r="GH334" s="7"/>
      <c r="GI334" s="7"/>
      <c r="GJ334" s="7"/>
      <c r="GK334" s="7"/>
      <c r="GL334" s="7"/>
      <c r="GM334" s="7"/>
      <c r="GN334" s="7"/>
      <c r="GO334" s="7"/>
      <c r="GP334" s="7"/>
      <c r="GQ334" s="7"/>
      <c r="GR334" s="7"/>
      <c r="GS334" s="7"/>
      <c r="GT334" s="7"/>
      <c r="GU334" s="7"/>
      <c r="GV334" s="7"/>
      <c r="GW334" s="7"/>
      <c r="GX334" s="7"/>
      <c r="GY334" s="7"/>
      <c r="GZ334" s="7"/>
      <c r="HA334" s="7"/>
      <c r="HB334" s="7"/>
      <c r="HC334" s="7"/>
      <c r="HD334" s="7"/>
      <c r="HE334" s="7"/>
      <c r="HF334" s="7"/>
      <c r="HG334" s="7"/>
      <c r="HH334" s="7"/>
      <c r="HI334" s="7"/>
      <c r="HJ334" s="7"/>
      <c r="HK334" s="7"/>
      <c r="HL334" s="7"/>
      <c r="HM334" s="7"/>
      <c r="HN334" s="7"/>
      <c r="HO334" s="7"/>
      <c r="HP334" s="7"/>
      <c r="HQ334" s="7"/>
      <c r="HR334" s="7"/>
      <c r="HS334" s="7"/>
      <c r="HT334" s="7"/>
      <c r="HU334" s="7"/>
      <c r="HV334" s="7"/>
      <c r="HW334" s="7"/>
      <c r="HX334" s="7"/>
      <c r="HY334" s="7"/>
      <c r="HZ334" s="7"/>
      <c r="IA334" s="7"/>
      <c r="IB334" s="7"/>
      <c r="IC334" s="7"/>
      <c r="ID334" s="7"/>
      <c r="IE334" s="7"/>
      <c r="IF334" s="7"/>
      <c r="IG334" s="7"/>
      <c r="IH334" s="7"/>
      <c r="II334" s="7"/>
      <c r="IJ334" s="7"/>
      <c r="IK334" s="7"/>
      <c r="IL334" s="7"/>
      <c r="IM334" s="7"/>
      <c r="IN334" s="7"/>
      <c r="IO334" s="7"/>
      <c r="IP334" s="7"/>
      <c r="IQ334" s="7"/>
      <c r="IR334" s="7"/>
      <c r="IS334" s="7"/>
      <c r="IT334" s="7"/>
      <c r="IU334" s="7"/>
    </row>
    <row r="335" spans="1:255" ht="15.6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  <c r="FK335" s="7"/>
      <c r="FL335" s="7"/>
      <c r="FM335" s="7"/>
      <c r="FN335" s="7"/>
      <c r="FO335" s="7"/>
      <c r="FP335" s="7"/>
      <c r="FQ335" s="7"/>
      <c r="FR335" s="7"/>
      <c r="FS335" s="7"/>
      <c r="FT335" s="7"/>
      <c r="FU335" s="7"/>
      <c r="FV335" s="7"/>
      <c r="FW335" s="7"/>
      <c r="FX335" s="7"/>
      <c r="FY335" s="7"/>
      <c r="FZ335" s="7"/>
      <c r="GA335" s="7"/>
      <c r="GB335" s="7"/>
      <c r="GC335" s="7"/>
      <c r="GD335" s="7"/>
      <c r="GE335" s="7"/>
      <c r="GF335" s="7"/>
      <c r="GG335" s="7"/>
      <c r="GH335" s="7"/>
      <c r="GI335" s="7"/>
      <c r="GJ335" s="7"/>
      <c r="GK335" s="7"/>
      <c r="GL335" s="7"/>
      <c r="GM335" s="7"/>
      <c r="GN335" s="7"/>
      <c r="GO335" s="7"/>
      <c r="GP335" s="7"/>
      <c r="GQ335" s="7"/>
      <c r="GR335" s="7"/>
      <c r="GS335" s="7"/>
      <c r="GT335" s="7"/>
      <c r="GU335" s="7"/>
      <c r="GV335" s="7"/>
      <c r="GW335" s="7"/>
      <c r="GX335" s="7"/>
      <c r="GY335" s="7"/>
      <c r="GZ335" s="7"/>
      <c r="HA335" s="7"/>
      <c r="HB335" s="7"/>
      <c r="HC335" s="7"/>
      <c r="HD335" s="7"/>
      <c r="HE335" s="7"/>
      <c r="HF335" s="7"/>
      <c r="HG335" s="7"/>
      <c r="HH335" s="7"/>
      <c r="HI335" s="7"/>
      <c r="HJ335" s="7"/>
      <c r="HK335" s="7"/>
      <c r="HL335" s="7"/>
      <c r="HM335" s="7"/>
      <c r="HN335" s="7"/>
      <c r="HO335" s="7"/>
      <c r="HP335" s="7"/>
      <c r="HQ335" s="7"/>
      <c r="HR335" s="7"/>
      <c r="HS335" s="7"/>
      <c r="HT335" s="7"/>
      <c r="HU335" s="7"/>
      <c r="HV335" s="7"/>
      <c r="HW335" s="7"/>
      <c r="HX335" s="7"/>
      <c r="HY335" s="7"/>
      <c r="HZ335" s="7"/>
      <c r="IA335" s="7"/>
      <c r="IB335" s="7"/>
      <c r="IC335" s="7"/>
      <c r="ID335" s="7"/>
      <c r="IE335" s="7"/>
      <c r="IF335" s="7"/>
      <c r="IG335" s="7"/>
      <c r="IH335" s="7"/>
      <c r="II335" s="7"/>
      <c r="IJ335" s="7"/>
      <c r="IK335" s="7"/>
      <c r="IL335" s="7"/>
      <c r="IM335" s="7"/>
      <c r="IN335" s="7"/>
      <c r="IO335" s="7"/>
      <c r="IP335" s="7"/>
      <c r="IQ335" s="7"/>
      <c r="IR335" s="7"/>
      <c r="IS335" s="7"/>
      <c r="IT335" s="7"/>
      <c r="IU335" s="7"/>
    </row>
    <row r="336" spans="1:255" ht="15.6">
      <c r="A336" s="19" t="s">
        <v>47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  <c r="FK336" s="7"/>
      <c r="FL336" s="7"/>
      <c r="FM336" s="7"/>
      <c r="FN336" s="7"/>
      <c r="FO336" s="7"/>
      <c r="FP336" s="7"/>
      <c r="FQ336" s="7"/>
      <c r="FR336" s="7"/>
      <c r="FS336" s="7"/>
      <c r="FT336" s="7"/>
      <c r="FU336" s="7"/>
      <c r="FV336" s="7"/>
      <c r="FW336" s="7"/>
      <c r="FX336" s="7"/>
      <c r="FY336" s="7"/>
      <c r="FZ336" s="7"/>
      <c r="GA336" s="7"/>
      <c r="GB336" s="7"/>
      <c r="GC336" s="7"/>
      <c r="GD336" s="7"/>
      <c r="GE336" s="7"/>
      <c r="GF336" s="7"/>
      <c r="GG336" s="7"/>
      <c r="GH336" s="7"/>
      <c r="GI336" s="7"/>
      <c r="GJ336" s="7"/>
      <c r="GK336" s="7"/>
      <c r="GL336" s="7"/>
      <c r="GM336" s="7"/>
      <c r="GN336" s="7"/>
      <c r="GO336" s="7"/>
      <c r="GP336" s="7"/>
      <c r="GQ336" s="7"/>
      <c r="GR336" s="7"/>
      <c r="GS336" s="7"/>
      <c r="GT336" s="7"/>
      <c r="GU336" s="7"/>
      <c r="GV336" s="7"/>
      <c r="GW336" s="7"/>
      <c r="GX336" s="7"/>
      <c r="GY336" s="7"/>
      <c r="GZ336" s="7"/>
      <c r="HA336" s="7"/>
      <c r="HB336" s="7"/>
      <c r="HC336" s="7"/>
      <c r="HD336" s="7"/>
      <c r="HE336" s="7"/>
      <c r="HF336" s="7"/>
      <c r="HG336" s="7"/>
      <c r="HH336" s="7"/>
      <c r="HI336" s="7"/>
      <c r="HJ336" s="7"/>
      <c r="HK336" s="7"/>
      <c r="HL336" s="7"/>
      <c r="HM336" s="7"/>
      <c r="HN336" s="7"/>
      <c r="HO336" s="7"/>
      <c r="HP336" s="7"/>
      <c r="HQ336" s="7"/>
      <c r="HR336" s="7"/>
      <c r="HS336" s="7"/>
      <c r="HT336" s="7"/>
      <c r="HU336" s="7"/>
      <c r="HV336" s="7"/>
      <c r="HW336" s="7"/>
      <c r="HX336" s="7"/>
      <c r="HY336" s="7"/>
      <c r="HZ336" s="7"/>
      <c r="IA336" s="7"/>
      <c r="IB336" s="7"/>
      <c r="IC336" s="7"/>
      <c r="ID336" s="7"/>
      <c r="IE336" s="7"/>
      <c r="IF336" s="7"/>
      <c r="IG336" s="7"/>
      <c r="IH336" s="7"/>
      <c r="II336" s="7"/>
      <c r="IJ336" s="7"/>
      <c r="IK336" s="7"/>
      <c r="IL336" s="7"/>
      <c r="IM336" s="7"/>
      <c r="IN336" s="7"/>
      <c r="IO336" s="7"/>
      <c r="IP336" s="7"/>
      <c r="IQ336" s="7"/>
      <c r="IR336" s="7"/>
      <c r="IS336" s="7"/>
      <c r="IT336" s="7"/>
      <c r="IU336" s="7"/>
    </row>
    <row r="337" spans="1:255" ht="15.6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  <c r="FK337" s="7"/>
      <c r="FL337" s="7"/>
      <c r="FM337" s="7"/>
      <c r="FN337" s="7"/>
      <c r="FO337" s="7"/>
      <c r="FP337" s="7"/>
      <c r="FQ337" s="7"/>
      <c r="FR337" s="7"/>
      <c r="FS337" s="7"/>
      <c r="FT337" s="7"/>
      <c r="FU337" s="7"/>
      <c r="FV337" s="7"/>
      <c r="FW337" s="7"/>
      <c r="FX337" s="7"/>
      <c r="FY337" s="7"/>
      <c r="FZ337" s="7"/>
      <c r="GA337" s="7"/>
      <c r="GB337" s="7"/>
      <c r="GC337" s="7"/>
      <c r="GD337" s="7"/>
      <c r="GE337" s="7"/>
      <c r="GF337" s="7"/>
      <c r="GG337" s="7"/>
      <c r="GH337" s="7"/>
      <c r="GI337" s="7"/>
      <c r="GJ337" s="7"/>
      <c r="GK337" s="7"/>
      <c r="GL337" s="7"/>
      <c r="GM337" s="7"/>
      <c r="GN337" s="7"/>
      <c r="GO337" s="7"/>
      <c r="GP337" s="7"/>
      <c r="GQ337" s="7"/>
      <c r="GR337" s="7"/>
      <c r="GS337" s="7"/>
      <c r="GT337" s="7"/>
      <c r="GU337" s="7"/>
      <c r="GV337" s="7"/>
      <c r="GW337" s="7"/>
      <c r="GX337" s="7"/>
      <c r="GY337" s="7"/>
      <c r="GZ337" s="7"/>
      <c r="HA337" s="7"/>
      <c r="HB337" s="7"/>
      <c r="HC337" s="7"/>
      <c r="HD337" s="7"/>
      <c r="HE337" s="7"/>
      <c r="HF337" s="7"/>
      <c r="HG337" s="7"/>
      <c r="HH337" s="7"/>
      <c r="HI337" s="7"/>
      <c r="HJ337" s="7"/>
      <c r="HK337" s="7"/>
      <c r="HL337" s="7"/>
      <c r="HM337" s="7"/>
      <c r="HN337" s="7"/>
      <c r="HO337" s="7"/>
      <c r="HP337" s="7"/>
      <c r="HQ337" s="7"/>
      <c r="HR337" s="7"/>
      <c r="HS337" s="7"/>
      <c r="HT337" s="7"/>
      <c r="HU337" s="7"/>
      <c r="HV337" s="7"/>
      <c r="HW337" s="7"/>
      <c r="HX337" s="7"/>
      <c r="HY337" s="7"/>
      <c r="HZ337" s="7"/>
      <c r="IA337" s="7"/>
      <c r="IB337" s="7"/>
      <c r="IC337" s="7"/>
      <c r="ID337" s="7"/>
      <c r="IE337" s="7"/>
      <c r="IF337" s="7"/>
      <c r="IG337" s="7"/>
      <c r="IH337" s="7"/>
      <c r="II337" s="7"/>
      <c r="IJ337" s="7"/>
      <c r="IK337" s="7"/>
      <c r="IL337" s="7"/>
      <c r="IM337" s="7"/>
      <c r="IN337" s="7"/>
      <c r="IO337" s="7"/>
      <c r="IP337" s="7"/>
      <c r="IQ337" s="7"/>
      <c r="IR337" s="7"/>
      <c r="IS337" s="7"/>
      <c r="IT337" s="7"/>
      <c r="IU337" s="7"/>
    </row>
    <row r="338" spans="1:255" ht="15.6">
      <c r="A338" s="18" t="s">
        <v>123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7"/>
      <c r="FX338" s="7"/>
      <c r="FY338" s="7"/>
      <c r="FZ338" s="7"/>
      <c r="GA338" s="7"/>
      <c r="GB338" s="7"/>
      <c r="GC338" s="7"/>
      <c r="GD338" s="7"/>
      <c r="GE338" s="7"/>
      <c r="GF338" s="7"/>
      <c r="GG338" s="7"/>
      <c r="GH338" s="7"/>
      <c r="GI338" s="7"/>
      <c r="GJ338" s="7"/>
      <c r="GK338" s="7"/>
      <c r="GL338" s="7"/>
      <c r="GM338" s="7"/>
      <c r="GN338" s="7"/>
      <c r="GO338" s="7"/>
      <c r="GP338" s="7"/>
      <c r="GQ338" s="7"/>
      <c r="GR338" s="7"/>
      <c r="GS338" s="7"/>
      <c r="GT338" s="7"/>
      <c r="GU338" s="7"/>
      <c r="GV338" s="7"/>
      <c r="GW338" s="7"/>
      <c r="GX338" s="7"/>
      <c r="GY338" s="7"/>
      <c r="GZ338" s="7"/>
      <c r="HA338" s="7"/>
      <c r="HB338" s="7"/>
      <c r="HC338" s="7"/>
      <c r="HD338" s="7"/>
      <c r="HE338" s="7"/>
      <c r="HF338" s="7"/>
      <c r="HG338" s="7"/>
      <c r="HH338" s="7"/>
      <c r="HI338" s="7"/>
      <c r="HJ338" s="7"/>
      <c r="HK338" s="7"/>
      <c r="HL338" s="7"/>
      <c r="HM338" s="7"/>
      <c r="HN338" s="7"/>
      <c r="HO338" s="7"/>
      <c r="HP338" s="7"/>
      <c r="HQ338" s="7"/>
      <c r="HR338" s="7"/>
      <c r="HS338" s="7"/>
      <c r="HT338" s="7"/>
      <c r="HU338" s="7"/>
      <c r="HV338" s="7"/>
      <c r="HW338" s="7"/>
      <c r="HX338" s="7"/>
      <c r="HY338" s="7"/>
      <c r="HZ338" s="7"/>
      <c r="IA338" s="7"/>
      <c r="IB338" s="7"/>
      <c r="IC338" s="7"/>
      <c r="ID338" s="7"/>
      <c r="IE338" s="7"/>
      <c r="IF338" s="7"/>
      <c r="IG338" s="7"/>
      <c r="IH338" s="7"/>
      <c r="II338" s="7"/>
      <c r="IJ338" s="7"/>
      <c r="IK338" s="7"/>
      <c r="IL338" s="7"/>
      <c r="IM338" s="7"/>
      <c r="IN338" s="7"/>
      <c r="IO338" s="7"/>
      <c r="IP338" s="7"/>
      <c r="IQ338" s="7"/>
      <c r="IR338" s="7"/>
      <c r="IS338" s="7"/>
      <c r="IT338" s="7"/>
      <c r="IU338" s="7"/>
    </row>
    <row r="339" spans="1:255" ht="15.6">
      <c r="A339" s="19" t="s">
        <v>125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7"/>
      <c r="FX339" s="7"/>
      <c r="FY339" s="7"/>
      <c r="FZ339" s="7"/>
      <c r="GA339" s="7"/>
      <c r="GB339" s="7"/>
      <c r="GC339" s="7"/>
      <c r="GD339" s="7"/>
      <c r="GE339" s="7"/>
      <c r="GF339" s="7"/>
      <c r="GG339" s="7"/>
      <c r="GH339" s="7"/>
      <c r="GI339" s="7"/>
      <c r="GJ339" s="7"/>
      <c r="GK339" s="7"/>
      <c r="GL339" s="7"/>
      <c r="GM339" s="7"/>
      <c r="GN339" s="7"/>
      <c r="GO339" s="7"/>
      <c r="GP339" s="7"/>
      <c r="GQ339" s="7"/>
      <c r="GR339" s="7"/>
      <c r="GS339" s="7"/>
      <c r="GT339" s="7"/>
      <c r="GU339" s="7"/>
      <c r="GV339" s="7"/>
      <c r="GW339" s="7"/>
      <c r="GX339" s="7"/>
      <c r="GY339" s="7"/>
      <c r="GZ339" s="7"/>
      <c r="HA339" s="7"/>
      <c r="HB339" s="7"/>
      <c r="HC339" s="7"/>
      <c r="HD339" s="7"/>
      <c r="HE339" s="7"/>
      <c r="HF339" s="7"/>
      <c r="HG339" s="7"/>
      <c r="HH339" s="7"/>
      <c r="HI339" s="7"/>
      <c r="HJ339" s="7"/>
      <c r="HK339" s="7"/>
      <c r="HL339" s="7"/>
      <c r="HM339" s="7"/>
      <c r="HN339" s="7"/>
      <c r="HO339" s="7"/>
      <c r="HP339" s="7"/>
      <c r="HQ339" s="7"/>
      <c r="HR339" s="7"/>
      <c r="HS339" s="7"/>
      <c r="HT339" s="7"/>
      <c r="HU339" s="7"/>
      <c r="HV339" s="7"/>
      <c r="HW339" s="7"/>
      <c r="HX339" s="7"/>
      <c r="HY339" s="7"/>
      <c r="HZ339" s="7"/>
      <c r="IA339" s="7"/>
      <c r="IB339" s="7"/>
      <c r="IC339" s="7"/>
      <c r="ID339" s="7"/>
      <c r="IE339" s="7"/>
      <c r="IF339" s="7"/>
      <c r="IG339" s="7"/>
      <c r="IH339" s="7"/>
      <c r="II339" s="7"/>
      <c r="IJ339" s="7"/>
      <c r="IK339" s="7"/>
      <c r="IL339" s="7"/>
      <c r="IM339" s="7"/>
      <c r="IN339" s="7"/>
      <c r="IO339" s="7"/>
      <c r="IP339" s="7"/>
      <c r="IQ339" s="7"/>
      <c r="IR339" s="7"/>
      <c r="IS339" s="7"/>
      <c r="IT339" s="7"/>
      <c r="IU339" s="7"/>
    </row>
    <row r="340" spans="1:255" ht="15.6">
      <c r="A340" s="19" t="s">
        <v>124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  <c r="FK340" s="7"/>
      <c r="FL340" s="7"/>
      <c r="FM340" s="7"/>
      <c r="FN340" s="7"/>
      <c r="FO340" s="7"/>
      <c r="FP340" s="7"/>
      <c r="FQ340" s="7"/>
      <c r="FR340" s="7"/>
      <c r="FS340" s="7"/>
      <c r="FT340" s="7"/>
      <c r="FU340" s="7"/>
      <c r="FV340" s="7"/>
      <c r="FW340" s="7"/>
      <c r="FX340" s="7"/>
      <c r="FY340" s="7"/>
      <c r="FZ340" s="7"/>
      <c r="GA340" s="7"/>
      <c r="GB340" s="7"/>
      <c r="GC340" s="7"/>
      <c r="GD340" s="7"/>
      <c r="GE340" s="7"/>
      <c r="GF340" s="7"/>
      <c r="GG340" s="7"/>
      <c r="GH340" s="7"/>
      <c r="GI340" s="7"/>
      <c r="GJ340" s="7"/>
      <c r="GK340" s="7"/>
      <c r="GL340" s="7"/>
      <c r="GM340" s="7"/>
      <c r="GN340" s="7"/>
      <c r="GO340" s="7"/>
      <c r="GP340" s="7"/>
      <c r="GQ340" s="7"/>
      <c r="GR340" s="7"/>
      <c r="GS340" s="7"/>
      <c r="GT340" s="7"/>
      <c r="GU340" s="7"/>
      <c r="GV340" s="7"/>
      <c r="GW340" s="7"/>
      <c r="GX340" s="7"/>
      <c r="GY340" s="7"/>
      <c r="GZ340" s="7"/>
      <c r="HA340" s="7"/>
      <c r="HB340" s="7"/>
      <c r="HC340" s="7"/>
      <c r="HD340" s="7"/>
      <c r="HE340" s="7"/>
      <c r="HF340" s="7"/>
      <c r="HG340" s="7"/>
      <c r="HH340" s="7"/>
      <c r="HI340" s="7"/>
      <c r="HJ340" s="7"/>
      <c r="HK340" s="7"/>
      <c r="HL340" s="7"/>
      <c r="HM340" s="7"/>
      <c r="HN340" s="7"/>
      <c r="HO340" s="7"/>
      <c r="HP340" s="7"/>
      <c r="HQ340" s="7"/>
      <c r="HR340" s="7"/>
      <c r="HS340" s="7"/>
      <c r="HT340" s="7"/>
      <c r="HU340" s="7"/>
      <c r="HV340" s="7"/>
      <c r="HW340" s="7"/>
      <c r="HX340" s="7"/>
      <c r="HY340" s="7"/>
      <c r="HZ340" s="7"/>
      <c r="IA340" s="7"/>
      <c r="IB340" s="7"/>
      <c r="IC340" s="7"/>
      <c r="ID340" s="7"/>
      <c r="IE340" s="7"/>
      <c r="IF340" s="7"/>
      <c r="IG340" s="7"/>
      <c r="IH340" s="7"/>
      <c r="II340" s="7"/>
      <c r="IJ340" s="7"/>
      <c r="IK340" s="7"/>
      <c r="IL340" s="7"/>
      <c r="IM340" s="7"/>
      <c r="IN340" s="7"/>
      <c r="IO340" s="7"/>
      <c r="IP340" s="7"/>
      <c r="IQ340" s="7"/>
      <c r="IR340" s="7"/>
      <c r="IS340" s="7"/>
      <c r="IT340" s="7"/>
      <c r="IU340" s="7"/>
    </row>
    <row r="341" spans="1:255" ht="15.6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  <c r="FK341" s="7"/>
      <c r="FL341" s="7"/>
      <c r="FM341" s="7"/>
      <c r="FN341" s="7"/>
      <c r="FO341" s="7"/>
      <c r="FP341" s="7"/>
      <c r="FQ341" s="7"/>
      <c r="FR341" s="7"/>
      <c r="FS341" s="7"/>
      <c r="FT341" s="7"/>
      <c r="FU341" s="7"/>
      <c r="FV341" s="7"/>
      <c r="FW341" s="7"/>
      <c r="FX341" s="7"/>
      <c r="FY341" s="7"/>
      <c r="FZ341" s="7"/>
      <c r="GA341" s="7"/>
      <c r="GB341" s="7"/>
      <c r="GC341" s="7"/>
      <c r="GD341" s="7"/>
      <c r="GE341" s="7"/>
      <c r="GF341" s="7"/>
      <c r="GG341" s="7"/>
      <c r="GH341" s="7"/>
      <c r="GI341" s="7"/>
      <c r="GJ341" s="7"/>
      <c r="GK341" s="7"/>
      <c r="GL341" s="7"/>
      <c r="GM341" s="7"/>
      <c r="GN341" s="7"/>
      <c r="GO341" s="7"/>
      <c r="GP341" s="7"/>
      <c r="GQ341" s="7"/>
      <c r="GR341" s="7"/>
      <c r="GS341" s="7"/>
      <c r="GT341" s="7"/>
      <c r="GU341" s="7"/>
      <c r="GV341" s="7"/>
      <c r="GW341" s="7"/>
      <c r="GX341" s="7"/>
      <c r="GY341" s="7"/>
      <c r="GZ341" s="7"/>
      <c r="HA341" s="7"/>
      <c r="HB341" s="7"/>
      <c r="HC341" s="7"/>
      <c r="HD341" s="7"/>
      <c r="HE341" s="7"/>
      <c r="HF341" s="7"/>
      <c r="HG341" s="7"/>
      <c r="HH341" s="7"/>
      <c r="HI341" s="7"/>
      <c r="HJ341" s="7"/>
      <c r="HK341" s="7"/>
      <c r="HL341" s="7"/>
      <c r="HM341" s="7"/>
      <c r="HN341" s="7"/>
      <c r="HO341" s="7"/>
      <c r="HP341" s="7"/>
      <c r="HQ341" s="7"/>
      <c r="HR341" s="7"/>
      <c r="HS341" s="7"/>
      <c r="HT341" s="7"/>
      <c r="HU341" s="7"/>
      <c r="HV341" s="7"/>
      <c r="HW341" s="7"/>
      <c r="HX341" s="7"/>
      <c r="HY341" s="7"/>
      <c r="HZ341" s="7"/>
      <c r="IA341" s="7"/>
      <c r="IB341" s="7"/>
      <c r="IC341" s="7"/>
      <c r="ID341" s="7"/>
      <c r="IE341" s="7"/>
      <c r="IF341" s="7"/>
      <c r="IG341" s="7"/>
      <c r="IH341" s="7"/>
      <c r="II341" s="7"/>
      <c r="IJ341" s="7"/>
      <c r="IK341" s="7"/>
      <c r="IL341" s="7"/>
      <c r="IM341" s="7"/>
      <c r="IN341" s="7"/>
      <c r="IO341" s="7"/>
      <c r="IP341" s="7"/>
      <c r="IQ341" s="7"/>
      <c r="IR341" s="7"/>
      <c r="IS341" s="7"/>
      <c r="IT341" s="7"/>
      <c r="IU341" s="7"/>
    </row>
    <row r="342" spans="1:255" ht="15.6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  <c r="FK342" s="7"/>
      <c r="FL342" s="7"/>
      <c r="FM342" s="7"/>
      <c r="FN342" s="7"/>
      <c r="FO342" s="7"/>
      <c r="FP342" s="7"/>
      <c r="FQ342" s="7"/>
      <c r="FR342" s="7"/>
      <c r="FS342" s="7"/>
      <c r="FT342" s="7"/>
      <c r="FU342" s="7"/>
      <c r="FV342" s="7"/>
      <c r="FW342" s="7"/>
      <c r="FX342" s="7"/>
      <c r="FY342" s="7"/>
      <c r="FZ342" s="7"/>
      <c r="GA342" s="7"/>
      <c r="GB342" s="7"/>
      <c r="GC342" s="7"/>
      <c r="GD342" s="7"/>
      <c r="GE342" s="7"/>
      <c r="GF342" s="7"/>
      <c r="GG342" s="7"/>
      <c r="GH342" s="7"/>
      <c r="GI342" s="7"/>
      <c r="GJ342" s="7"/>
      <c r="GK342" s="7"/>
      <c r="GL342" s="7"/>
      <c r="GM342" s="7"/>
      <c r="GN342" s="7"/>
      <c r="GO342" s="7"/>
      <c r="GP342" s="7"/>
      <c r="GQ342" s="7"/>
      <c r="GR342" s="7"/>
      <c r="GS342" s="7"/>
      <c r="GT342" s="7"/>
      <c r="GU342" s="7"/>
      <c r="GV342" s="7"/>
      <c r="GW342" s="7"/>
      <c r="GX342" s="7"/>
      <c r="GY342" s="7"/>
      <c r="GZ342" s="7"/>
      <c r="HA342" s="7"/>
      <c r="HB342" s="7"/>
      <c r="HC342" s="7"/>
      <c r="HD342" s="7"/>
      <c r="HE342" s="7"/>
      <c r="HF342" s="7"/>
      <c r="HG342" s="7"/>
      <c r="HH342" s="7"/>
      <c r="HI342" s="7"/>
      <c r="HJ342" s="7"/>
      <c r="HK342" s="7"/>
      <c r="HL342" s="7"/>
      <c r="HM342" s="7"/>
      <c r="HN342" s="7"/>
      <c r="HO342" s="7"/>
      <c r="HP342" s="7"/>
      <c r="HQ342" s="7"/>
      <c r="HR342" s="7"/>
      <c r="HS342" s="7"/>
      <c r="HT342" s="7"/>
      <c r="HU342" s="7"/>
      <c r="HV342" s="7"/>
      <c r="HW342" s="7"/>
      <c r="HX342" s="7"/>
      <c r="HY342" s="7"/>
      <c r="HZ342" s="7"/>
      <c r="IA342" s="7"/>
      <c r="IB342" s="7"/>
      <c r="IC342" s="7"/>
      <c r="ID342" s="7"/>
      <c r="IE342" s="7"/>
      <c r="IF342" s="7"/>
      <c r="IG342" s="7"/>
      <c r="IH342" s="7"/>
      <c r="II342" s="7"/>
      <c r="IJ342" s="7"/>
      <c r="IK342" s="7"/>
      <c r="IL342" s="7"/>
      <c r="IM342" s="7"/>
      <c r="IN342" s="7"/>
      <c r="IO342" s="7"/>
      <c r="IP342" s="7"/>
      <c r="IQ342" s="7"/>
      <c r="IR342" s="7"/>
      <c r="IS342" s="7"/>
      <c r="IT342" s="7"/>
      <c r="IU342" s="7"/>
    </row>
    <row r="343" spans="1:255" ht="15.6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7"/>
      <c r="FX343" s="7"/>
      <c r="FY343" s="7"/>
      <c r="FZ343" s="7"/>
      <c r="GA343" s="7"/>
      <c r="GB343" s="7"/>
      <c r="GC343" s="7"/>
      <c r="GD343" s="7"/>
      <c r="GE343" s="7"/>
      <c r="GF343" s="7"/>
      <c r="GG343" s="7"/>
      <c r="GH343" s="7"/>
      <c r="GI343" s="7"/>
      <c r="GJ343" s="7"/>
      <c r="GK343" s="7"/>
      <c r="GL343" s="7"/>
      <c r="GM343" s="7"/>
      <c r="GN343" s="7"/>
      <c r="GO343" s="7"/>
      <c r="GP343" s="7"/>
      <c r="GQ343" s="7"/>
      <c r="GR343" s="7"/>
      <c r="GS343" s="7"/>
      <c r="GT343" s="7"/>
      <c r="GU343" s="7"/>
      <c r="GV343" s="7"/>
      <c r="GW343" s="7"/>
      <c r="GX343" s="7"/>
      <c r="GY343" s="7"/>
      <c r="GZ343" s="7"/>
      <c r="HA343" s="7"/>
      <c r="HB343" s="7"/>
      <c r="HC343" s="7"/>
      <c r="HD343" s="7"/>
      <c r="HE343" s="7"/>
      <c r="HF343" s="7"/>
      <c r="HG343" s="7"/>
      <c r="HH343" s="7"/>
      <c r="HI343" s="7"/>
      <c r="HJ343" s="7"/>
      <c r="HK343" s="7"/>
      <c r="HL343" s="7"/>
      <c r="HM343" s="7"/>
      <c r="HN343" s="7"/>
      <c r="HO343" s="7"/>
      <c r="HP343" s="7"/>
      <c r="HQ343" s="7"/>
      <c r="HR343" s="7"/>
      <c r="HS343" s="7"/>
      <c r="HT343" s="7"/>
      <c r="HU343" s="7"/>
      <c r="HV343" s="7"/>
      <c r="HW343" s="7"/>
      <c r="HX343" s="7"/>
      <c r="HY343" s="7"/>
      <c r="HZ343" s="7"/>
      <c r="IA343" s="7"/>
      <c r="IB343" s="7"/>
      <c r="IC343" s="7"/>
      <c r="ID343" s="7"/>
      <c r="IE343" s="7"/>
      <c r="IF343" s="7"/>
      <c r="IG343" s="7"/>
      <c r="IH343" s="7"/>
      <c r="II343" s="7"/>
      <c r="IJ343" s="7"/>
      <c r="IK343" s="7"/>
      <c r="IL343" s="7"/>
      <c r="IM343" s="7"/>
      <c r="IN343" s="7"/>
      <c r="IO343" s="7"/>
      <c r="IP343" s="7"/>
      <c r="IQ343" s="7"/>
      <c r="IR343" s="7"/>
      <c r="IS343" s="7"/>
      <c r="IT343" s="7"/>
      <c r="IU343" s="7"/>
    </row>
    <row r="344" spans="1:255" ht="15.6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  <c r="FK344" s="7"/>
      <c r="FL344" s="7"/>
      <c r="FM344" s="7"/>
      <c r="FN344" s="7"/>
      <c r="FO344" s="7"/>
      <c r="FP344" s="7"/>
      <c r="FQ344" s="7"/>
      <c r="FR344" s="7"/>
      <c r="FS344" s="7"/>
      <c r="FT344" s="7"/>
      <c r="FU344" s="7"/>
      <c r="FV344" s="7"/>
      <c r="FW344" s="7"/>
      <c r="FX344" s="7"/>
      <c r="FY344" s="7"/>
      <c r="FZ344" s="7"/>
      <c r="GA344" s="7"/>
      <c r="GB344" s="7"/>
      <c r="GC344" s="7"/>
      <c r="GD344" s="7"/>
      <c r="GE344" s="7"/>
      <c r="GF344" s="7"/>
      <c r="GG344" s="7"/>
      <c r="GH344" s="7"/>
      <c r="GI344" s="7"/>
      <c r="GJ344" s="7"/>
      <c r="GK344" s="7"/>
      <c r="GL344" s="7"/>
      <c r="GM344" s="7"/>
      <c r="GN344" s="7"/>
      <c r="GO344" s="7"/>
      <c r="GP344" s="7"/>
      <c r="GQ344" s="7"/>
      <c r="GR344" s="7"/>
      <c r="GS344" s="7"/>
      <c r="GT344" s="7"/>
      <c r="GU344" s="7"/>
      <c r="GV344" s="7"/>
      <c r="GW344" s="7"/>
      <c r="GX344" s="7"/>
      <c r="GY344" s="7"/>
      <c r="GZ344" s="7"/>
      <c r="HA344" s="7"/>
      <c r="HB344" s="7"/>
      <c r="HC344" s="7"/>
      <c r="HD344" s="7"/>
      <c r="HE344" s="7"/>
      <c r="HF344" s="7"/>
      <c r="HG344" s="7"/>
      <c r="HH344" s="7"/>
      <c r="HI344" s="7"/>
      <c r="HJ344" s="7"/>
      <c r="HK344" s="7"/>
      <c r="HL344" s="7"/>
      <c r="HM344" s="7"/>
      <c r="HN344" s="7"/>
      <c r="HO344" s="7"/>
      <c r="HP344" s="7"/>
      <c r="HQ344" s="7"/>
      <c r="HR344" s="7"/>
      <c r="HS344" s="7"/>
      <c r="HT344" s="7"/>
      <c r="HU344" s="7"/>
      <c r="HV344" s="7"/>
      <c r="HW344" s="7"/>
      <c r="HX344" s="7"/>
      <c r="HY344" s="7"/>
      <c r="HZ344" s="7"/>
      <c r="IA344" s="7"/>
      <c r="IB344" s="7"/>
      <c r="IC344" s="7"/>
      <c r="ID344" s="7"/>
      <c r="IE344" s="7"/>
      <c r="IF344" s="7"/>
      <c r="IG344" s="7"/>
      <c r="IH344" s="7"/>
      <c r="II344" s="7"/>
      <c r="IJ344" s="7"/>
      <c r="IK344" s="7"/>
      <c r="IL344" s="7"/>
      <c r="IM344" s="7"/>
      <c r="IN344" s="7"/>
      <c r="IO344" s="7"/>
      <c r="IP344" s="7"/>
      <c r="IQ344" s="7"/>
      <c r="IR344" s="7"/>
      <c r="IS344" s="7"/>
      <c r="IT344" s="7"/>
      <c r="IU344" s="7"/>
    </row>
    <row r="345" spans="1:255" ht="15.6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  <c r="FK345" s="7"/>
      <c r="FL345" s="7"/>
      <c r="FM345" s="7"/>
      <c r="FN345" s="7"/>
      <c r="FO345" s="7"/>
      <c r="FP345" s="7"/>
      <c r="FQ345" s="7"/>
      <c r="FR345" s="7"/>
      <c r="FS345" s="7"/>
      <c r="FT345" s="7"/>
      <c r="FU345" s="7"/>
      <c r="FV345" s="7"/>
      <c r="FW345" s="7"/>
      <c r="FX345" s="7"/>
      <c r="FY345" s="7"/>
      <c r="FZ345" s="7"/>
      <c r="GA345" s="7"/>
      <c r="GB345" s="7"/>
      <c r="GC345" s="7"/>
      <c r="GD345" s="7"/>
      <c r="GE345" s="7"/>
      <c r="GF345" s="7"/>
      <c r="GG345" s="7"/>
      <c r="GH345" s="7"/>
      <c r="GI345" s="7"/>
      <c r="GJ345" s="7"/>
      <c r="GK345" s="7"/>
      <c r="GL345" s="7"/>
      <c r="GM345" s="7"/>
      <c r="GN345" s="7"/>
      <c r="GO345" s="7"/>
      <c r="GP345" s="7"/>
      <c r="GQ345" s="7"/>
      <c r="GR345" s="7"/>
      <c r="GS345" s="7"/>
      <c r="GT345" s="7"/>
      <c r="GU345" s="7"/>
      <c r="GV345" s="7"/>
      <c r="GW345" s="7"/>
      <c r="GX345" s="7"/>
      <c r="GY345" s="7"/>
      <c r="GZ345" s="7"/>
      <c r="HA345" s="7"/>
      <c r="HB345" s="7"/>
      <c r="HC345" s="7"/>
      <c r="HD345" s="7"/>
      <c r="HE345" s="7"/>
      <c r="HF345" s="7"/>
      <c r="HG345" s="7"/>
      <c r="HH345" s="7"/>
      <c r="HI345" s="7"/>
      <c r="HJ345" s="7"/>
      <c r="HK345" s="7"/>
      <c r="HL345" s="7"/>
      <c r="HM345" s="7"/>
      <c r="HN345" s="7"/>
      <c r="HO345" s="7"/>
      <c r="HP345" s="7"/>
      <c r="HQ345" s="7"/>
      <c r="HR345" s="7"/>
      <c r="HS345" s="7"/>
      <c r="HT345" s="7"/>
      <c r="HU345" s="7"/>
      <c r="HV345" s="7"/>
      <c r="HW345" s="7"/>
      <c r="HX345" s="7"/>
      <c r="HY345" s="7"/>
      <c r="HZ345" s="7"/>
      <c r="IA345" s="7"/>
      <c r="IB345" s="7"/>
      <c r="IC345" s="7"/>
      <c r="ID345" s="7"/>
      <c r="IE345" s="7"/>
      <c r="IF345" s="7"/>
      <c r="IG345" s="7"/>
      <c r="IH345" s="7"/>
      <c r="II345" s="7"/>
      <c r="IJ345" s="7"/>
      <c r="IK345" s="7"/>
      <c r="IL345" s="7"/>
      <c r="IM345" s="7"/>
      <c r="IN345" s="7"/>
      <c r="IO345" s="7"/>
      <c r="IP345" s="7"/>
      <c r="IQ345" s="7"/>
      <c r="IR345" s="7"/>
      <c r="IS345" s="7"/>
      <c r="IT345" s="7"/>
      <c r="IU345" s="7"/>
    </row>
    <row r="346" spans="1:255" ht="15.6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  <c r="FK346" s="7"/>
      <c r="FL346" s="7"/>
      <c r="FM346" s="7"/>
      <c r="FN346" s="7"/>
      <c r="FO346" s="7"/>
      <c r="FP346" s="7"/>
      <c r="FQ346" s="7"/>
      <c r="FR346" s="7"/>
      <c r="FS346" s="7"/>
      <c r="FT346" s="7"/>
      <c r="FU346" s="7"/>
      <c r="FV346" s="7"/>
      <c r="FW346" s="7"/>
      <c r="FX346" s="7"/>
      <c r="FY346" s="7"/>
      <c r="FZ346" s="7"/>
      <c r="GA346" s="7"/>
      <c r="GB346" s="7"/>
      <c r="GC346" s="7"/>
      <c r="GD346" s="7"/>
      <c r="GE346" s="7"/>
      <c r="GF346" s="7"/>
      <c r="GG346" s="7"/>
      <c r="GH346" s="7"/>
      <c r="GI346" s="7"/>
      <c r="GJ346" s="7"/>
      <c r="GK346" s="7"/>
      <c r="GL346" s="7"/>
      <c r="GM346" s="7"/>
      <c r="GN346" s="7"/>
      <c r="GO346" s="7"/>
      <c r="GP346" s="7"/>
      <c r="GQ346" s="7"/>
      <c r="GR346" s="7"/>
      <c r="GS346" s="7"/>
      <c r="GT346" s="7"/>
      <c r="GU346" s="7"/>
      <c r="GV346" s="7"/>
      <c r="GW346" s="7"/>
      <c r="GX346" s="7"/>
      <c r="GY346" s="7"/>
      <c r="GZ346" s="7"/>
      <c r="HA346" s="7"/>
      <c r="HB346" s="7"/>
      <c r="HC346" s="7"/>
      <c r="HD346" s="7"/>
      <c r="HE346" s="7"/>
      <c r="HF346" s="7"/>
      <c r="HG346" s="7"/>
      <c r="HH346" s="7"/>
      <c r="HI346" s="7"/>
      <c r="HJ346" s="7"/>
      <c r="HK346" s="7"/>
      <c r="HL346" s="7"/>
      <c r="HM346" s="7"/>
      <c r="HN346" s="7"/>
      <c r="HO346" s="7"/>
      <c r="HP346" s="7"/>
      <c r="HQ346" s="7"/>
      <c r="HR346" s="7"/>
      <c r="HS346" s="7"/>
      <c r="HT346" s="7"/>
      <c r="HU346" s="7"/>
      <c r="HV346" s="7"/>
      <c r="HW346" s="7"/>
      <c r="HX346" s="7"/>
      <c r="HY346" s="7"/>
      <c r="HZ346" s="7"/>
      <c r="IA346" s="7"/>
      <c r="IB346" s="7"/>
      <c r="IC346" s="7"/>
      <c r="ID346" s="7"/>
      <c r="IE346" s="7"/>
      <c r="IF346" s="7"/>
      <c r="IG346" s="7"/>
      <c r="IH346" s="7"/>
      <c r="II346" s="7"/>
      <c r="IJ346" s="7"/>
      <c r="IK346" s="7"/>
      <c r="IL346" s="7"/>
      <c r="IM346" s="7"/>
      <c r="IN346" s="7"/>
      <c r="IO346" s="7"/>
      <c r="IP346" s="7"/>
      <c r="IQ346" s="7"/>
      <c r="IR346" s="7"/>
      <c r="IS346" s="7"/>
      <c r="IT346" s="7"/>
      <c r="IU346" s="7"/>
    </row>
    <row r="347" spans="1:255" ht="15.6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  <c r="FK347" s="7"/>
      <c r="FL347" s="7"/>
      <c r="FM347" s="7"/>
      <c r="FN347" s="7"/>
      <c r="FO347" s="7"/>
      <c r="FP347" s="7"/>
      <c r="FQ347" s="7"/>
      <c r="FR347" s="7"/>
      <c r="FS347" s="7"/>
      <c r="FT347" s="7"/>
      <c r="FU347" s="7"/>
      <c r="FV347" s="7"/>
      <c r="FW347" s="7"/>
      <c r="FX347" s="7"/>
      <c r="FY347" s="7"/>
      <c r="FZ347" s="7"/>
      <c r="GA347" s="7"/>
      <c r="GB347" s="7"/>
      <c r="GC347" s="7"/>
      <c r="GD347" s="7"/>
      <c r="GE347" s="7"/>
      <c r="GF347" s="7"/>
      <c r="GG347" s="7"/>
      <c r="GH347" s="7"/>
      <c r="GI347" s="7"/>
      <c r="GJ347" s="7"/>
      <c r="GK347" s="7"/>
      <c r="GL347" s="7"/>
      <c r="GM347" s="7"/>
      <c r="GN347" s="7"/>
      <c r="GO347" s="7"/>
      <c r="GP347" s="7"/>
      <c r="GQ347" s="7"/>
      <c r="GR347" s="7"/>
      <c r="GS347" s="7"/>
      <c r="GT347" s="7"/>
      <c r="GU347" s="7"/>
      <c r="GV347" s="7"/>
      <c r="GW347" s="7"/>
      <c r="GX347" s="7"/>
      <c r="GY347" s="7"/>
      <c r="GZ347" s="7"/>
      <c r="HA347" s="7"/>
      <c r="HB347" s="7"/>
      <c r="HC347" s="7"/>
      <c r="HD347" s="7"/>
      <c r="HE347" s="7"/>
      <c r="HF347" s="7"/>
      <c r="HG347" s="7"/>
      <c r="HH347" s="7"/>
      <c r="HI347" s="7"/>
      <c r="HJ347" s="7"/>
      <c r="HK347" s="7"/>
      <c r="HL347" s="7"/>
      <c r="HM347" s="7"/>
      <c r="HN347" s="7"/>
      <c r="HO347" s="7"/>
      <c r="HP347" s="7"/>
      <c r="HQ347" s="7"/>
      <c r="HR347" s="7"/>
      <c r="HS347" s="7"/>
      <c r="HT347" s="7"/>
      <c r="HU347" s="7"/>
      <c r="HV347" s="7"/>
      <c r="HW347" s="7"/>
      <c r="HX347" s="7"/>
      <c r="HY347" s="7"/>
      <c r="HZ347" s="7"/>
      <c r="IA347" s="7"/>
      <c r="IB347" s="7"/>
      <c r="IC347" s="7"/>
      <c r="ID347" s="7"/>
      <c r="IE347" s="7"/>
      <c r="IF347" s="7"/>
      <c r="IG347" s="7"/>
      <c r="IH347" s="7"/>
      <c r="II347" s="7"/>
      <c r="IJ347" s="7"/>
      <c r="IK347" s="7"/>
      <c r="IL347" s="7"/>
      <c r="IM347" s="7"/>
      <c r="IN347" s="7"/>
      <c r="IO347" s="7"/>
      <c r="IP347" s="7"/>
      <c r="IQ347" s="7"/>
      <c r="IR347" s="7"/>
      <c r="IS347" s="7"/>
      <c r="IT347" s="7"/>
      <c r="IU347" s="7"/>
    </row>
    <row r="348" spans="1:255" ht="15.6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  <c r="FK348" s="7"/>
      <c r="FL348" s="7"/>
      <c r="FM348" s="7"/>
      <c r="FN348" s="7"/>
      <c r="FO348" s="7"/>
      <c r="FP348" s="7"/>
      <c r="FQ348" s="7"/>
      <c r="FR348" s="7"/>
      <c r="FS348" s="7"/>
      <c r="FT348" s="7"/>
      <c r="FU348" s="7"/>
      <c r="FV348" s="7"/>
      <c r="FW348" s="7"/>
      <c r="FX348" s="7"/>
      <c r="FY348" s="7"/>
      <c r="FZ348" s="7"/>
      <c r="GA348" s="7"/>
      <c r="GB348" s="7"/>
      <c r="GC348" s="7"/>
      <c r="GD348" s="7"/>
      <c r="GE348" s="7"/>
      <c r="GF348" s="7"/>
      <c r="GG348" s="7"/>
      <c r="GH348" s="7"/>
      <c r="GI348" s="7"/>
      <c r="GJ348" s="7"/>
      <c r="GK348" s="7"/>
      <c r="GL348" s="7"/>
      <c r="GM348" s="7"/>
      <c r="GN348" s="7"/>
      <c r="GO348" s="7"/>
      <c r="GP348" s="7"/>
      <c r="GQ348" s="7"/>
      <c r="GR348" s="7"/>
      <c r="GS348" s="7"/>
      <c r="GT348" s="7"/>
      <c r="GU348" s="7"/>
      <c r="GV348" s="7"/>
      <c r="GW348" s="7"/>
      <c r="GX348" s="7"/>
      <c r="GY348" s="7"/>
      <c r="GZ348" s="7"/>
      <c r="HA348" s="7"/>
      <c r="HB348" s="7"/>
      <c r="HC348" s="7"/>
      <c r="HD348" s="7"/>
      <c r="HE348" s="7"/>
      <c r="HF348" s="7"/>
      <c r="HG348" s="7"/>
      <c r="HH348" s="7"/>
      <c r="HI348" s="7"/>
      <c r="HJ348" s="7"/>
      <c r="HK348" s="7"/>
      <c r="HL348" s="7"/>
      <c r="HM348" s="7"/>
      <c r="HN348" s="7"/>
      <c r="HO348" s="7"/>
      <c r="HP348" s="7"/>
      <c r="HQ348" s="7"/>
      <c r="HR348" s="7"/>
      <c r="HS348" s="7"/>
      <c r="HT348" s="7"/>
      <c r="HU348" s="7"/>
      <c r="HV348" s="7"/>
      <c r="HW348" s="7"/>
      <c r="HX348" s="7"/>
      <c r="HY348" s="7"/>
      <c r="HZ348" s="7"/>
      <c r="IA348" s="7"/>
      <c r="IB348" s="7"/>
      <c r="IC348" s="7"/>
      <c r="ID348" s="7"/>
      <c r="IE348" s="7"/>
      <c r="IF348" s="7"/>
      <c r="IG348" s="7"/>
      <c r="IH348" s="7"/>
      <c r="II348" s="7"/>
      <c r="IJ348" s="7"/>
      <c r="IK348" s="7"/>
      <c r="IL348" s="7"/>
      <c r="IM348" s="7"/>
      <c r="IN348" s="7"/>
      <c r="IO348" s="7"/>
      <c r="IP348" s="7"/>
      <c r="IQ348" s="7"/>
      <c r="IR348" s="7"/>
      <c r="IS348" s="7"/>
      <c r="IT348" s="7"/>
      <c r="IU348" s="7"/>
    </row>
    <row r="349" spans="1:255" ht="15.6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  <c r="FK349" s="7"/>
      <c r="FL349" s="7"/>
      <c r="FM349" s="7"/>
      <c r="FN349" s="7"/>
      <c r="FO349" s="7"/>
      <c r="FP349" s="7"/>
      <c r="FQ349" s="7"/>
      <c r="FR349" s="7"/>
      <c r="FS349" s="7"/>
      <c r="FT349" s="7"/>
      <c r="FU349" s="7"/>
      <c r="FV349" s="7"/>
      <c r="FW349" s="7"/>
      <c r="FX349" s="7"/>
      <c r="FY349" s="7"/>
      <c r="FZ349" s="7"/>
      <c r="GA349" s="7"/>
      <c r="GB349" s="7"/>
      <c r="GC349" s="7"/>
      <c r="GD349" s="7"/>
      <c r="GE349" s="7"/>
      <c r="GF349" s="7"/>
      <c r="GG349" s="7"/>
      <c r="GH349" s="7"/>
      <c r="GI349" s="7"/>
      <c r="GJ349" s="7"/>
      <c r="GK349" s="7"/>
      <c r="GL349" s="7"/>
      <c r="GM349" s="7"/>
      <c r="GN349" s="7"/>
      <c r="GO349" s="7"/>
      <c r="GP349" s="7"/>
      <c r="GQ349" s="7"/>
      <c r="GR349" s="7"/>
      <c r="GS349" s="7"/>
      <c r="GT349" s="7"/>
      <c r="GU349" s="7"/>
      <c r="GV349" s="7"/>
      <c r="GW349" s="7"/>
      <c r="GX349" s="7"/>
      <c r="GY349" s="7"/>
      <c r="GZ349" s="7"/>
      <c r="HA349" s="7"/>
      <c r="HB349" s="7"/>
      <c r="HC349" s="7"/>
      <c r="HD349" s="7"/>
      <c r="HE349" s="7"/>
      <c r="HF349" s="7"/>
      <c r="HG349" s="7"/>
      <c r="HH349" s="7"/>
      <c r="HI349" s="7"/>
      <c r="HJ349" s="7"/>
      <c r="HK349" s="7"/>
      <c r="HL349" s="7"/>
      <c r="HM349" s="7"/>
      <c r="HN349" s="7"/>
      <c r="HO349" s="7"/>
      <c r="HP349" s="7"/>
      <c r="HQ349" s="7"/>
      <c r="HR349" s="7"/>
      <c r="HS349" s="7"/>
      <c r="HT349" s="7"/>
      <c r="HU349" s="7"/>
      <c r="HV349" s="7"/>
      <c r="HW349" s="7"/>
      <c r="HX349" s="7"/>
      <c r="HY349" s="7"/>
      <c r="HZ349" s="7"/>
      <c r="IA349" s="7"/>
      <c r="IB349" s="7"/>
      <c r="IC349" s="7"/>
      <c r="ID349" s="7"/>
      <c r="IE349" s="7"/>
      <c r="IF349" s="7"/>
      <c r="IG349" s="7"/>
      <c r="IH349" s="7"/>
      <c r="II349" s="7"/>
      <c r="IJ349" s="7"/>
      <c r="IK349" s="7"/>
      <c r="IL349" s="7"/>
      <c r="IM349" s="7"/>
      <c r="IN349" s="7"/>
      <c r="IO349" s="7"/>
      <c r="IP349" s="7"/>
      <c r="IQ349" s="7"/>
      <c r="IR349" s="7"/>
      <c r="IS349" s="7"/>
      <c r="IT349" s="7"/>
      <c r="IU349" s="7"/>
    </row>
    <row r="350" spans="1:255" ht="15.6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  <c r="FK350" s="7"/>
      <c r="FL350" s="7"/>
      <c r="FM350" s="7"/>
      <c r="FN350" s="7"/>
      <c r="FO350" s="7"/>
      <c r="FP350" s="7"/>
      <c r="FQ350" s="7"/>
      <c r="FR350" s="7"/>
      <c r="FS350" s="7"/>
      <c r="FT350" s="7"/>
      <c r="FU350" s="7"/>
      <c r="FV350" s="7"/>
      <c r="FW350" s="7"/>
      <c r="FX350" s="7"/>
      <c r="FY350" s="7"/>
      <c r="FZ350" s="7"/>
      <c r="GA350" s="7"/>
      <c r="GB350" s="7"/>
      <c r="GC350" s="7"/>
      <c r="GD350" s="7"/>
      <c r="GE350" s="7"/>
      <c r="GF350" s="7"/>
      <c r="GG350" s="7"/>
      <c r="GH350" s="7"/>
      <c r="GI350" s="7"/>
      <c r="GJ350" s="7"/>
      <c r="GK350" s="7"/>
      <c r="GL350" s="7"/>
      <c r="GM350" s="7"/>
      <c r="GN350" s="7"/>
      <c r="GO350" s="7"/>
      <c r="GP350" s="7"/>
      <c r="GQ350" s="7"/>
      <c r="GR350" s="7"/>
      <c r="GS350" s="7"/>
      <c r="GT350" s="7"/>
      <c r="GU350" s="7"/>
      <c r="GV350" s="7"/>
      <c r="GW350" s="7"/>
      <c r="GX350" s="7"/>
      <c r="GY350" s="7"/>
      <c r="GZ350" s="7"/>
      <c r="HA350" s="7"/>
      <c r="HB350" s="7"/>
      <c r="HC350" s="7"/>
      <c r="HD350" s="7"/>
      <c r="HE350" s="7"/>
      <c r="HF350" s="7"/>
      <c r="HG350" s="7"/>
      <c r="HH350" s="7"/>
      <c r="HI350" s="7"/>
      <c r="HJ350" s="7"/>
      <c r="HK350" s="7"/>
      <c r="HL350" s="7"/>
      <c r="HM350" s="7"/>
      <c r="HN350" s="7"/>
      <c r="HO350" s="7"/>
      <c r="HP350" s="7"/>
      <c r="HQ350" s="7"/>
      <c r="HR350" s="7"/>
      <c r="HS350" s="7"/>
      <c r="HT350" s="7"/>
      <c r="HU350" s="7"/>
      <c r="HV350" s="7"/>
      <c r="HW350" s="7"/>
      <c r="HX350" s="7"/>
      <c r="HY350" s="7"/>
      <c r="HZ350" s="7"/>
      <c r="IA350" s="7"/>
      <c r="IB350" s="7"/>
      <c r="IC350" s="7"/>
      <c r="ID350" s="7"/>
      <c r="IE350" s="7"/>
      <c r="IF350" s="7"/>
      <c r="IG350" s="7"/>
      <c r="IH350" s="7"/>
      <c r="II350" s="7"/>
      <c r="IJ350" s="7"/>
      <c r="IK350" s="7"/>
      <c r="IL350" s="7"/>
      <c r="IM350" s="7"/>
      <c r="IN350" s="7"/>
      <c r="IO350" s="7"/>
      <c r="IP350" s="7"/>
      <c r="IQ350" s="7"/>
      <c r="IR350" s="7"/>
      <c r="IS350" s="7"/>
      <c r="IT350" s="7"/>
      <c r="IU350" s="7"/>
    </row>
    <row r="351" spans="1:255" ht="15.6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  <c r="FK351" s="7"/>
      <c r="FL351" s="7"/>
      <c r="FM351" s="7"/>
      <c r="FN351" s="7"/>
      <c r="FO351" s="7"/>
      <c r="FP351" s="7"/>
      <c r="FQ351" s="7"/>
      <c r="FR351" s="7"/>
      <c r="FS351" s="7"/>
      <c r="FT351" s="7"/>
      <c r="FU351" s="7"/>
      <c r="FV351" s="7"/>
      <c r="FW351" s="7"/>
      <c r="FX351" s="7"/>
      <c r="FY351" s="7"/>
      <c r="FZ351" s="7"/>
      <c r="GA351" s="7"/>
      <c r="GB351" s="7"/>
      <c r="GC351" s="7"/>
      <c r="GD351" s="7"/>
      <c r="GE351" s="7"/>
      <c r="GF351" s="7"/>
      <c r="GG351" s="7"/>
      <c r="GH351" s="7"/>
      <c r="GI351" s="7"/>
      <c r="GJ351" s="7"/>
      <c r="GK351" s="7"/>
      <c r="GL351" s="7"/>
      <c r="GM351" s="7"/>
      <c r="GN351" s="7"/>
      <c r="GO351" s="7"/>
      <c r="GP351" s="7"/>
      <c r="GQ351" s="7"/>
      <c r="GR351" s="7"/>
      <c r="GS351" s="7"/>
      <c r="GT351" s="7"/>
      <c r="GU351" s="7"/>
      <c r="GV351" s="7"/>
      <c r="GW351" s="7"/>
      <c r="GX351" s="7"/>
      <c r="GY351" s="7"/>
      <c r="GZ351" s="7"/>
      <c r="HA351" s="7"/>
      <c r="HB351" s="7"/>
      <c r="HC351" s="7"/>
      <c r="HD351" s="7"/>
      <c r="HE351" s="7"/>
      <c r="HF351" s="7"/>
      <c r="HG351" s="7"/>
      <c r="HH351" s="7"/>
      <c r="HI351" s="7"/>
      <c r="HJ351" s="7"/>
      <c r="HK351" s="7"/>
      <c r="HL351" s="7"/>
      <c r="HM351" s="7"/>
      <c r="HN351" s="7"/>
      <c r="HO351" s="7"/>
      <c r="HP351" s="7"/>
      <c r="HQ351" s="7"/>
      <c r="HR351" s="7"/>
      <c r="HS351" s="7"/>
      <c r="HT351" s="7"/>
      <c r="HU351" s="7"/>
      <c r="HV351" s="7"/>
      <c r="HW351" s="7"/>
      <c r="HX351" s="7"/>
      <c r="HY351" s="7"/>
      <c r="HZ351" s="7"/>
      <c r="IA351" s="7"/>
      <c r="IB351" s="7"/>
      <c r="IC351" s="7"/>
      <c r="ID351" s="7"/>
      <c r="IE351" s="7"/>
      <c r="IF351" s="7"/>
      <c r="IG351" s="7"/>
      <c r="IH351" s="7"/>
      <c r="II351" s="7"/>
      <c r="IJ351" s="7"/>
      <c r="IK351" s="7"/>
      <c r="IL351" s="7"/>
      <c r="IM351" s="7"/>
      <c r="IN351" s="7"/>
      <c r="IO351" s="7"/>
      <c r="IP351" s="7"/>
      <c r="IQ351" s="7"/>
      <c r="IR351" s="7"/>
      <c r="IS351" s="7"/>
      <c r="IT351" s="7"/>
      <c r="IU351" s="7"/>
    </row>
    <row r="352" spans="1:255" ht="15.6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  <c r="FK352" s="7"/>
      <c r="FL352" s="7"/>
      <c r="FM352" s="7"/>
      <c r="FN352" s="7"/>
      <c r="FO352" s="7"/>
      <c r="FP352" s="7"/>
      <c r="FQ352" s="7"/>
      <c r="FR352" s="7"/>
      <c r="FS352" s="7"/>
      <c r="FT352" s="7"/>
      <c r="FU352" s="7"/>
      <c r="FV352" s="7"/>
      <c r="FW352" s="7"/>
      <c r="FX352" s="7"/>
      <c r="FY352" s="7"/>
      <c r="FZ352" s="7"/>
      <c r="GA352" s="7"/>
      <c r="GB352" s="7"/>
      <c r="GC352" s="7"/>
      <c r="GD352" s="7"/>
      <c r="GE352" s="7"/>
      <c r="GF352" s="7"/>
      <c r="GG352" s="7"/>
      <c r="GH352" s="7"/>
      <c r="GI352" s="7"/>
      <c r="GJ352" s="7"/>
      <c r="GK352" s="7"/>
      <c r="GL352" s="7"/>
      <c r="GM352" s="7"/>
      <c r="GN352" s="7"/>
      <c r="GO352" s="7"/>
      <c r="GP352" s="7"/>
      <c r="GQ352" s="7"/>
      <c r="GR352" s="7"/>
      <c r="GS352" s="7"/>
      <c r="GT352" s="7"/>
      <c r="GU352" s="7"/>
      <c r="GV352" s="7"/>
      <c r="GW352" s="7"/>
      <c r="GX352" s="7"/>
      <c r="GY352" s="7"/>
      <c r="GZ352" s="7"/>
      <c r="HA352" s="7"/>
      <c r="HB352" s="7"/>
      <c r="HC352" s="7"/>
      <c r="HD352" s="7"/>
      <c r="HE352" s="7"/>
      <c r="HF352" s="7"/>
      <c r="HG352" s="7"/>
      <c r="HH352" s="7"/>
      <c r="HI352" s="7"/>
      <c r="HJ352" s="7"/>
      <c r="HK352" s="7"/>
      <c r="HL352" s="7"/>
      <c r="HM352" s="7"/>
      <c r="HN352" s="7"/>
      <c r="HO352" s="7"/>
      <c r="HP352" s="7"/>
      <c r="HQ352" s="7"/>
      <c r="HR352" s="7"/>
      <c r="HS352" s="7"/>
      <c r="HT352" s="7"/>
      <c r="HU352" s="7"/>
      <c r="HV352" s="7"/>
      <c r="HW352" s="7"/>
      <c r="HX352" s="7"/>
      <c r="HY352" s="7"/>
      <c r="HZ352" s="7"/>
      <c r="IA352" s="7"/>
      <c r="IB352" s="7"/>
      <c r="IC352" s="7"/>
      <c r="ID352" s="7"/>
      <c r="IE352" s="7"/>
      <c r="IF352" s="7"/>
      <c r="IG352" s="7"/>
      <c r="IH352" s="7"/>
      <c r="II352" s="7"/>
      <c r="IJ352" s="7"/>
      <c r="IK352" s="7"/>
      <c r="IL352" s="7"/>
      <c r="IM352" s="7"/>
      <c r="IN352" s="7"/>
      <c r="IO352" s="7"/>
      <c r="IP352" s="7"/>
      <c r="IQ352" s="7"/>
      <c r="IR352" s="7"/>
      <c r="IS352" s="7"/>
      <c r="IT352" s="7"/>
      <c r="IU352" s="7"/>
    </row>
    <row r="353" spans="1:255" ht="15.6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  <c r="FK353" s="7"/>
      <c r="FL353" s="7"/>
      <c r="FM353" s="7"/>
      <c r="FN353" s="7"/>
      <c r="FO353" s="7"/>
      <c r="FP353" s="7"/>
      <c r="FQ353" s="7"/>
      <c r="FR353" s="7"/>
      <c r="FS353" s="7"/>
      <c r="FT353" s="7"/>
      <c r="FU353" s="7"/>
      <c r="FV353" s="7"/>
      <c r="FW353" s="7"/>
      <c r="FX353" s="7"/>
      <c r="FY353" s="7"/>
      <c r="FZ353" s="7"/>
      <c r="GA353" s="7"/>
      <c r="GB353" s="7"/>
      <c r="GC353" s="7"/>
      <c r="GD353" s="7"/>
      <c r="GE353" s="7"/>
      <c r="GF353" s="7"/>
      <c r="GG353" s="7"/>
      <c r="GH353" s="7"/>
      <c r="GI353" s="7"/>
      <c r="GJ353" s="7"/>
      <c r="GK353" s="7"/>
      <c r="GL353" s="7"/>
      <c r="GM353" s="7"/>
      <c r="GN353" s="7"/>
      <c r="GO353" s="7"/>
      <c r="GP353" s="7"/>
      <c r="GQ353" s="7"/>
      <c r="GR353" s="7"/>
      <c r="GS353" s="7"/>
      <c r="GT353" s="7"/>
      <c r="GU353" s="7"/>
      <c r="GV353" s="7"/>
      <c r="GW353" s="7"/>
      <c r="GX353" s="7"/>
      <c r="GY353" s="7"/>
      <c r="GZ353" s="7"/>
      <c r="HA353" s="7"/>
      <c r="HB353" s="7"/>
      <c r="HC353" s="7"/>
      <c r="HD353" s="7"/>
      <c r="HE353" s="7"/>
      <c r="HF353" s="7"/>
      <c r="HG353" s="7"/>
      <c r="HH353" s="7"/>
      <c r="HI353" s="7"/>
      <c r="HJ353" s="7"/>
      <c r="HK353" s="7"/>
      <c r="HL353" s="7"/>
      <c r="HM353" s="7"/>
      <c r="HN353" s="7"/>
      <c r="HO353" s="7"/>
      <c r="HP353" s="7"/>
      <c r="HQ353" s="7"/>
      <c r="HR353" s="7"/>
      <c r="HS353" s="7"/>
      <c r="HT353" s="7"/>
      <c r="HU353" s="7"/>
      <c r="HV353" s="7"/>
      <c r="HW353" s="7"/>
      <c r="HX353" s="7"/>
      <c r="HY353" s="7"/>
      <c r="HZ353" s="7"/>
      <c r="IA353" s="7"/>
      <c r="IB353" s="7"/>
      <c r="IC353" s="7"/>
      <c r="ID353" s="7"/>
      <c r="IE353" s="7"/>
      <c r="IF353" s="7"/>
      <c r="IG353" s="7"/>
      <c r="IH353" s="7"/>
      <c r="II353" s="7"/>
      <c r="IJ353" s="7"/>
      <c r="IK353" s="7"/>
      <c r="IL353" s="7"/>
      <c r="IM353" s="7"/>
      <c r="IN353" s="7"/>
      <c r="IO353" s="7"/>
      <c r="IP353" s="7"/>
      <c r="IQ353" s="7"/>
      <c r="IR353" s="7"/>
      <c r="IS353" s="7"/>
      <c r="IT353" s="7"/>
      <c r="IU353" s="7"/>
    </row>
    <row r="354" spans="1:255" ht="15.6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  <c r="FK354" s="7"/>
      <c r="FL354" s="7"/>
      <c r="FM354" s="7"/>
      <c r="FN354" s="7"/>
      <c r="FO354" s="7"/>
      <c r="FP354" s="7"/>
      <c r="FQ354" s="7"/>
      <c r="FR354" s="7"/>
      <c r="FS354" s="7"/>
      <c r="FT354" s="7"/>
      <c r="FU354" s="7"/>
      <c r="FV354" s="7"/>
      <c r="FW354" s="7"/>
      <c r="FX354" s="7"/>
      <c r="FY354" s="7"/>
      <c r="FZ354" s="7"/>
      <c r="GA354" s="7"/>
      <c r="GB354" s="7"/>
      <c r="GC354" s="7"/>
      <c r="GD354" s="7"/>
      <c r="GE354" s="7"/>
      <c r="GF354" s="7"/>
      <c r="GG354" s="7"/>
      <c r="GH354" s="7"/>
      <c r="GI354" s="7"/>
      <c r="GJ354" s="7"/>
      <c r="GK354" s="7"/>
      <c r="GL354" s="7"/>
      <c r="GM354" s="7"/>
      <c r="GN354" s="7"/>
      <c r="GO354" s="7"/>
      <c r="GP354" s="7"/>
      <c r="GQ354" s="7"/>
      <c r="GR354" s="7"/>
      <c r="GS354" s="7"/>
      <c r="GT354" s="7"/>
      <c r="GU354" s="7"/>
      <c r="GV354" s="7"/>
      <c r="GW354" s="7"/>
      <c r="GX354" s="7"/>
      <c r="GY354" s="7"/>
      <c r="GZ354" s="7"/>
      <c r="HA354" s="7"/>
      <c r="HB354" s="7"/>
      <c r="HC354" s="7"/>
      <c r="HD354" s="7"/>
      <c r="HE354" s="7"/>
      <c r="HF354" s="7"/>
      <c r="HG354" s="7"/>
      <c r="HH354" s="7"/>
      <c r="HI354" s="7"/>
      <c r="HJ354" s="7"/>
      <c r="HK354" s="7"/>
      <c r="HL354" s="7"/>
      <c r="HM354" s="7"/>
      <c r="HN354" s="7"/>
      <c r="HO354" s="7"/>
      <c r="HP354" s="7"/>
      <c r="HQ354" s="7"/>
      <c r="HR354" s="7"/>
      <c r="HS354" s="7"/>
      <c r="HT354" s="7"/>
      <c r="HU354" s="7"/>
      <c r="HV354" s="7"/>
      <c r="HW354" s="7"/>
      <c r="HX354" s="7"/>
      <c r="HY354" s="7"/>
      <c r="HZ354" s="7"/>
      <c r="IA354" s="7"/>
      <c r="IB354" s="7"/>
      <c r="IC354" s="7"/>
      <c r="ID354" s="7"/>
      <c r="IE354" s="7"/>
      <c r="IF354" s="7"/>
      <c r="IG354" s="7"/>
      <c r="IH354" s="7"/>
      <c r="II354" s="7"/>
      <c r="IJ354" s="7"/>
      <c r="IK354" s="7"/>
      <c r="IL354" s="7"/>
      <c r="IM354" s="7"/>
      <c r="IN354" s="7"/>
      <c r="IO354" s="7"/>
      <c r="IP354" s="7"/>
      <c r="IQ354" s="7"/>
      <c r="IR354" s="7"/>
      <c r="IS354" s="7"/>
      <c r="IT354" s="7"/>
      <c r="IU354" s="7"/>
    </row>
    <row r="355" spans="1:255" ht="15.6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  <c r="FK355" s="7"/>
      <c r="FL355" s="7"/>
      <c r="FM355" s="7"/>
      <c r="FN355" s="7"/>
      <c r="FO355" s="7"/>
      <c r="FP355" s="7"/>
      <c r="FQ355" s="7"/>
      <c r="FR355" s="7"/>
      <c r="FS355" s="7"/>
      <c r="FT355" s="7"/>
      <c r="FU355" s="7"/>
      <c r="FV355" s="7"/>
      <c r="FW355" s="7"/>
      <c r="FX355" s="7"/>
      <c r="FY355" s="7"/>
      <c r="FZ355" s="7"/>
      <c r="GA355" s="7"/>
      <c r="GB355" s="7"/>
      <c r="GC355" s="7"/>
      <c r="GD355" s="7"/>
      <c r="GE355" s="7"/>
      <c r="GF355" s="7"/>
      <c r="GG355" s="7"/>
      <c r="GH355" s="7"/>
      <c r="GI355" s="7"/>
      <c r="GJ355" s="7"/>
      <c r="GK355" s="7"/>
      <c r="GL355" s="7"/>
      <c r="GM355" s="7"/>
      <c r="GN355" s="7"/>
      <c r="GO355" s="7"/>
      <c r="GP355" s="7"/>
      <c r="GQ355" s="7"/>
      <c r="GR355" s="7"/>
      <c r="GS355" s="7"/>
      <c r="GT355" s="7"/>
      <c r="GU355" s="7"/>
      <c r="GV355" s="7"/>
      <c r="GW355" s="7"/>
      <c r="GX355" s="7"/>
      <c r="GY355" s="7"/>
      <c r="GZ355" s="7"/>
      <c r="HA355" s="7"/>
      <c r="HB355" s="7"/>
      <c r="HC355" s="7"/>
      <c r="HD355" s="7"/>
      <c r="HE355" s="7"/>
      <c r="HF355" s="7"/>
      <c r="HG355" s="7"/>
      <c r="HH355" s="7"/>
      <c r="HI355" s="7"/>
      <c r="HJ355" s="7"/>
      <c r="HK355" s="7"/>
      <c r="HL355" s="7"/>
      <c r="HM355" s="7"/>
      <c r="HN355" s="7"/>
      <c r="HO355" s="7"/>
      <c r="HP355" s="7"/>
      <c r="HQ355" s="7"/>
      <c r="HR355" s="7"/>
      <c r="HS355" s="7"/>
      <c r="HT355" s="7"/>
      <c r="HU355" s="7"/>
      <c r="HV355" s="7"/>
      <c r="HW355" s="7"/>
      <c r="HX355" s="7"/>
      <c r="HY355" s="7"/>
      <c r="HZ355" s="7"/>
      <c r="IA355" s="7"/>
      <c r="IB355" s="7"/>
      <c r="IC355" s="7"/>
      <c r="ID355" s="7"/>
      <c r="IE355" s="7"/>
      <c r="IF355" s="7"/>
      <c r="IG355" s="7"/>
      <c r="IH355" s="7"/>
      <c r="II355" s="7"/>
      <c r="IJ355" s="7"/>
      <c r="IK355" s="7"/>
      <c r="IL355" s="7"/>
      <c r="IM355" s="7"/>
      <c r="IN355" s="7"/>
      <c r="IO355" s="7"/>
      <c r="IP355" s="7"/>
      <c r="IQ355" s="7"/>
      <c r="IR355" s="7"/>
      <c r="IS355" s="7"/>
      <c r="IT355" s="7"/>
      <c r="IU355" s="7"/>
    </row>
    <row r="356" spans="1:255" ht="15.6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  <c r="FK356" s="7"/>
      <c r="FL356" s="7"/>
      <c r="FM356" s="7"/>
      <c r="FN356" s="7"/>
      <c r="FO356" s="7"/>
      <c r="FP356" s="7"/>
      <c r="FQ356" s="7"/>
      <c r="FR356" s="7"/>
      <c r="FS356" s="7"/>
      <c r="FT356" s="7"/>
      <c r="FU356" s="7"/>
      <c r="FV356" s="7"/>
      <c r="FW356" s="7"/>
      <c r="FX356" s="7"/>
      <c r="FY356" s="7"/>
      <c r="FZ356" s="7"/>
      <c r="GA356" s="7"/>
      <c r="GB356" s="7"/>
      <c r="GC356" s="7"/>
      <c r="GD356" s="7"/>
      <c r="GE356" s="7"/>
      <c r="GF356" s="7"/>
      <c r="GG356" s="7"/>
      <c r="GH356" s="7"/>
      <c r="GI356" s="7"/>
      <c r="GJ356" s="7"/>
      <c r="GK356" s="7"/>
      <c r="GL356" s="7"/>
      <c r="GM356" s="7"/>
      <c r="GN356" s="7"/>
      <c r="GO356" s="7"/>
      <c r="GP356" s="7"/>
      <c r="GQ356" s="7"/>
      <c r="GR356" s="7"/>
      <c r="GS356" s="7"/>
      <c r="GT356" s="7"/>
      <c r="GU356" s="7"/>
      <c r="GV356" s="7"/>
      <c r="GW356" s="7"/>
      <c r="GX356" s="7"/>
      <c r="GY356" s="7"/>
      <c r="GZ356" s="7"/>
      <c r="HA356" s="7"/>
      <c r="HB356" s="7"/>
      <c r="HC356" s="7"/>
      <c r="HD356" s="7"/>
      <c r="HE356" s="7"/>
      <c r="HF356" s="7"/>
      <c r="HG356" s="7"/>
      <c r="HH356" s="7"/>
      <c r="HI356" s="7"/>
      <c r="HJ356" s="7"/>
      <c r="HK356" s="7"/>
      <c r="HL356" s="7"/>
      <c r="HM356" s="7"/>
      <c r="HN356" s="7"/>
      <c r="HO356" s="7"/>
      <c r="HP356" s="7"/>
      <c r="HQ356" s="7"/>
      <c r="HR356" s="7"/>
      <c r="HS356" s="7"/>
      <c r="HT356" s="7"/>
      <c r="HU356" s="7"/>
      <c r="HV356" s="7"/>
      <c r="HW356" s="7"/>
      <c r="HX356" s="7"/>
      <c r="HY356" s="7"/>
      <c r="HZ356" s="7"/>
      <c r="IA356" s="7"/>
      <c r="IB356" s="7"/>
      <c r="IC356" s="7"/>
      <c r="ID356" s="7"/>
      <c r="IE356" s="7"/>
      <c r="IF356" s="7"/>
      <c r="IG356" s="7"/>
      <c r="IH356" s="7"/>
      <c r="II356" s="7"/>
      <c r="IJ356" s="7"/>
      <c r="IK356" s="7"/>
      <c r="IL356" s="7"/>
      <c r="IM356" s="7"/>
      <c r="IN356" s="7"/>
      <c r="IO356" s="7"/>
      <c r="IP356" s="7"/>
      <c r="IQ356" s="7"/>
      <c r="IR356" s="7"/>
      <c r="IS356" s="7"/>
      <c r="IT356" s="7"/>
      <c r="IU356" s="7"/>
    </row>
    <row r="357" spans="1:255" ht="15.6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  <c r="FK357" s="7"/>
      <c r="FL357" s="7"/>
      <c r="FM357" s="7"/>
      <c r="FN357" s="7"/>
      <c r="FO357" s="7"/>
      <c r="FP357" s="7"/>
      <c r="FQ357" s="7"/>
      <c r="FR357" s="7"/>
      <c r="FS357" s="7"/>
      <c r="FT357" s="7"/>
      <c r="FU357" s="7"/>
      <c r="FV357" s="7"/>
      <c r="FW357" s="7"/>
      <c r="FX357" s="7"/>
      <c r="FY357" s="7"/>
      <c r="FZ357" s="7"/>
      <c r="GA357" s="7"/>
      <c r="GB357" s="7"/>
      <c r="GC357" s="7"/>
      <c r="GD357" s="7"/>
      <c r="GE357" s="7"/>
      <c r="GF357" s="7"/>
      <c r="GG357" s="7"/>
      <c r="GH357" s="7"/>
      <c r="GI357" s="7"/>
      <c r="GJ357" s="7"/>
      <c r="GK357" s="7"/>
      <c r="GL357" s="7"/>
      <c r="GM357" s="7"/>
      <c r="GN357" s="7"/>
      <c r="GO357" s="7"/>
      <c r="GP357" s="7"/>
      <c r="GQ357" s="7"/>
      <c r="GR357" s="7"/>
      <c r="GS357" s="7"/>
      <c r="GT357" s="7"/>
      <c r="GU357" s="7"/>
      <c r="GV357" s="7"/>
      <c r="GW357" s="7"/>
      <c r="GX357" s="7"/>
      <c r="GY357" s="7"/>
      <c r="GZ357" s="7"/>
      <c r="HA357" s="7"/>
      <c r="HB357" s="7"/>
      <c r="HC357" s="7"/>
      <c r="HD357" s="7"/>
      <c r="HE357" s="7"/>
      <c r="HF357" s="7"/>
      <c r="HG357" s="7"/>
      <c r="HH357" s="7"/>
      <c r="HI357" s="7"/>
      <c r="HJ357" s="7"/>
      <c r="HK357" s="7"/>
      <c r="HL357" s="7"/>
      <c r="HM357" s="7"/>
      <c r="HN357" s="7"/>
      <c r="HO357" s="7"/>
      <c r="HP357" s="7"/>
      <c r="HQ357" s="7"/>
      <c r="HR357" s="7"/>
      <c r="HS357" s="7"/>
      <c r="HT357" s="7"/>
      <c r="HU357" s="7"/>
      <c r="HV357" s="7"/>
      <c r="HW357" s="7"/>
      <c r="HX357" s="7"/>
      <c r="HY357" s="7"/>
      <c r="HZ357" s="7"/>
      <c r="IA357" s="7"/>
      <c r="IB357" s="7"/>
      <c r="IC357" s="7"/>
      <c r="ID357" s="7"/>
      <c r="IE357" s="7"/>
      <c r="IF357" s="7"/>
      <c r="IG357" s="7"/>
      <c r="IH357" s="7"/>
      <c r="II357" s="7"/>
      <c r="IJ357" s="7"/>
      <c r="IK357" s="7"/>
      <c r="IL357" s="7"/>
      <c r="IM357" s="7"/>
      <c r="IN357" s="7"/>
      <c r="IO357" s="7"/>
      <c r="IP357" s="7"/>
      <c r="IQ357" s="7"/>
      <c r="IR357" s="7"/>
      <c r="IS357" s="7"/>
      <c r="IT357" s="7"/>
      <c r="IU357" s="7"/>
    </row>
    <row r="358" spans="1:255" ht="15.6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  <c r="FK358" s="7"/>
      <c r="FL358" s="7"/>
      <c r="FM358" s="7"/>
      <c r="FN358" s="7"/>
      <c r="FO358" s="7"/>
      <c r="FP358" s="7"/>
      <c r="FQ358" s="7"/>
      <c r="FR358" s="7"/>
      <c r="FS358" s="7"/>
      <c r="FT358" s="7"/>
      <c r="FU358" s="7"/>
      <c r="FV358" s="7"/>
      <c r="FW358" s="7"/>
      <c r="FX358" s="7"/>
      <c r="FY358" s="7"/>
      <c r="FZ358" s="7"/>
      <c r="GA358" s="7"/>
      <c r="GB358" s="7"/>
      <c r="GC358" s="7"/>
      <c r="GD358" s="7"/>
      <c r="GE358" s="7"/>
      <c r="GF358" s="7"/>
      <c r="GG358" s="7"/>
      <c r="GH358" s="7"/>
      <c r="GI358" s="7"/>
      <c r="GJ358" s="7"/>
      <c r="GK358" s="7"/>
      <c r="GL358" s="7"/>
      <c r="GM358" s="7"/>
      <c r="GN358" s="7"/>
      <c r="GO358" s="7"/>
      <c r="GP358" s="7"/>
      <c r="GQ358" s="7"/>
      <c r="GR358" s="7"/>
      <c r="GS358" s="7"/>
      <c r="GT358" s="7"/>
      <c r="GU358" s="7"/>
      <c r="GV358" s="7"/>
      <c r="GW358" s="7"/>
      <c r="GX358" s="7"/>
      <c r="GY358" s="7"/>
      <c r="GZ358" s="7"/>
      <c r="HA358" s="7"/>
      <c r="HB358" s="7"/>
      <c r="HC358" s="7"/>
      <c r="HD358" s="7"/>
      <c r="HE358" s="7"/>
      <c r="HF358" s="7"/>
      <c r="HG358" s="7"/>
      <c r="HH358" s="7"/>
      <c r="HI358" s="7"/>
      <c r="HJ358" s="7"/>
      <c r="HK358" s="7"/>
      <c r="HL358" s="7"/>
      <c r="HM358" s="7"/>
      <c r="HN358" s="7"/>
      <c r="HO358" s="7"/>
      <c r="HP358" s="7"/>
      <c r="HQ358" s="7"/>
      <c r="HR358" s="7"/>
      <c r="HS358" s="7"/>
      <c r="HT358" s="7"/>
      <c r="HU358" s="7"/>
      <c r="HV358" s="7"/>
      <c r="HW358" s="7"/>
      <c r="HX358" s="7"/>
      <c r="HY358" s="7"/>
      <c r="HZ358" s="7"/>
      <c r="IA358" s="7"/>
      <c r="IB358" s="7"/>
      <c r="IC358" s="7"/>
      <c r="ID358" s="7"/>
      <c r="IE358" s="7"/>
      <c r="IF358" s="7"/>
      <c r="IG358" s="7"/>
      <c r="IH358" s="7"/>
      <c r="II358" s="7"/>
      <c r="IJ358" s="7"/>
      <c r="IK358" s="7"/>
      <c r="IL358" s="7"/>
      <c r="IM358" s="7"/>
      <c r="IN358" s="7"/>
      <c r="IO358" s="7"/>
      <c r="IP358" s="7"/>
      <c r="IQ358" s="7"/>
      <c r="IR358" s="7"/>
      <c r="IS358" s="7"/>
      <c r="IT358" s="7"/>
      <c r="IU358" s="7"/>
    </row>
    <row r="359" spans="1:255" ht="15.6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  <c r="FK359" s="7"/>
      <c r="FL359" s="7"/>
      <c r="FM359" s="7"/>
      <c r="FN359" s="7"/>
      <c r="FO359" s="7"/>
      <c r="FP359" s="7"/>
      <c r="FQ359" s="7"/>
      <c r="FR359" s="7"/>
      <c r="FS359" s="7"/>
      <c r="FT359" s="7"/>
      <c r="FU359" s="7"/>
      <c r="FV359" s="7"/>
      <c r="FW359" s="7"/>
      <c r="FX359" s="7"/>
      <c r="FY359" s="7"/>
      <c r="FZ359" s="7"/>
      <c r="GA359" s="7"/>
      <c r="GB359" s="7"/>
      <c r="GC359" s="7"/>
      <c r="GD359" s="7"/>
      <c r="GE359" s="7"/>
      <c r="GF359" s="7"/>
      <c r="GG359" s="7"/>
      <c r="GH359" s="7"/>
      <c r="GI359" s="7"/>
      <c r="GJ359" s="7"/>
      <c r="GK359" s="7"/>
      <c r="GL359" s="7"/>
      <c r="GM359" s="7"/>
      <c r="GN359" s="7"/>
      <c r="GO359" s="7"/>
      <c r="GP359" s="7"/>
      <c r="GQ359" s="7"/>
      <c r="GR359" s="7"/>
      <c r="GS359" s="7"/>
      <c r="GT359" s="7"/>
      <c r="GU359" s="7"/>
      <c r="GV359" s="7"/>
      <c r="GW359" s="7"/>
      <c r="GX359" s="7"/>
      <c r="GY359" s="7"/>
      <c r="GZ359" s="7"/>
      <c r="HA359" s="7"/>
      <c r="HB359" s="7"/>
      <c r="HC359" s="7"/>
      <c r="HD359" s="7"/>
      <c r="HE359" s="7"/>
      <c r="HF359" s="7"/>
      <c r="HG359" s="7"/>
      <c r="HH359" s="7"/>
      <c r="HI359" s="7"/>
      <c r="HJ359" s="7"/>
      <c r="HK359" s="7"/>
      <c r="HL359" s="7"/>
      <c r="HM359" s="7"/>
      <c r="HN359" s="7"/>
      <c r="HO359" s="7"/>
      <c r="HP359" s="7"/>
      <c r="HQ359" s="7"/>
      <c r="HR359" s="7"/>
      <c r="HS359" s="7"/>
      <c r="HT359" s="7"/>
      <c r="HU359" s="7"/>
      <c r="HV359" s="7"/>
      <c r="HW359" s="7"/>
      <c r="HX359" s="7"/>
      <c r="HY359" s="7"/>
      <c r="HZ359" s="7"/>
      <c r="IA359" s="7"/>
      <c r="IB359" s="7"/>
      <c r="IC359" s="7"/>
      <c r="ID359" s="7"/>
      <c r="IE359" s="7"/>
      <c r="IF359" s="7"/>
      <c r="IG359" s="7"/>
      <c r="IH359" s="7"/>
      <c r="II359" s="7"/>
      <c r="IJ359" s="7"/>
      <c r="IK359" s="7"/>
      <c r="IL359" s="7"/>
      <c r="IM359" s="7"/>
      <c r="IN359" s="7"/>
      <c r="IO359" s="7"/>
      <c r="IP359" s="7"/>
      <c r="IQ359" s="7"/>
      <c r="IR359" s="7"/>
      <c r="IS359" s="7"/>
      <c r="IT359" s="7"/>
      <c r="IU359" s="7"/>
    </row>
    <row r="360" spans="1:255" ht="15.6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  <c r="FK360" s="7"/>
      <c r="FL360" s="7"/>
      <c r="FM360" s="7"/>
      <c r="FN360" s="7"/>
      <c r="FO360" s="7"/>
      <c r="FP360" s="7"/>
      <c r="FQ360" s="7"/>
      <c r="FR360" s="7"/>
      <c r="FS360" s="7"/>
      <c r="FT360" s="7"/>
      <c r="FU360" s="7"/>
      <c r="FV360" s="7"/>
      <c r="FW360" s="7"/>
      <c r="FX360" s="7"/>
      <c r="FY360" s="7"/>
      <c r="FZ360" s="7"/>
      <c r="GA360" s="7"/>
      <c r="GB360" s="7"/>
      <c r="GC360" s="7"/>
      <c r="GD360" s="7"/>
      <c r="GE360" s="7"/>
      <c r="GF360" s="7"/>
      <c r="GG360" s="7"/>
      <c r="GH360" s="7"/>
      <c r="GI360" s="7"/>
      <c r="GJ360" s="7"/>
      <c r="GK360" s="7"/>
      <c r="GL360" s="7"/>
      <c r="GM360" s="7"/>
      <c r="GN360" s="7"/>
      <c r="GO360" s="7"/>
      <c r="GP360" s="7"/>
      <c r="GQ360" s="7"/>
      <c r="GR360" s="7"/>
      <c r="GS360" s="7"/>
      <c r="GT360" s="7"/>
      <c r="GU360" s="7"/>
      <c r="GV360" s="7"/>
      <c r="GW360" s="7"/>
      <c r="GX360" s="7"/>
      <c r="GY360" s="7"/>
      <c r="GZ360" s="7"/>
      <c r="HA360" s="7"/>
      <c r="HB360" s="7"/>
      <c r="HC360" s="7"/>
      <c r="HD360" s="7"/>
      <c r="HE360" s="7"/>
      <c r="HF360" s="7"/>
      <c r="HG360" s="7"/>
      <c r="HH360" s="7"/>
      <c r="HI360" s="7"/>
      <c r="HJ360" s="7"/>
      <c r="HK360" s="7"/>
      <c r="HL360" s="7"/>
      <c r="HM360" s="7"/>
      <c r="HN360" s="7"/>
      <c r="HO360" s="7"/>
      <c r="HP360" s="7"/>
      <c r="HQ360" s="7"/>
      <c r="HR360" s="7"/>
      <c r="HS360" s="7"/>
      <c r="HT360" s="7"/>
      <c r="HU360" s="7"/>
      <c r="HV360" s="7"/>
      <c r="HW360" s="7"/>
      <c r="HX360" s="7"/>
      <c r="HY360" s="7"/>
      <c r="HZ360" s="7"/>
      <c r="IA360" s="7"/>
      <c r="IB360" s="7"/>
      <c r="IC360" s="7"/>
      <c r="ID360" s="7"/>
      <c r="IE360" s="7"/>
      <c r="IF360" s="7"/>
      <c r="IG360" s="7"/>
      <c r="IH360" s="7"/>
      <c r="II360" s="7"/>
      <c r="IJ360" s="7"/>
      <c r="IK360" s="7"/>
      <c r="IL360" s="7"/>
      <c r="IM360" s="7"/>
      <c r="IN360" s="7"/>
      <c r="IO360" s="7"/>
      <c r="IP360" s="7"/>
      <c r="IQ360" s="7"/>
      <c r="IR360" s="7"/>
      <c r="IS360" s="7"/>
      <c r="IT360" s="7"/>
      <c r="IU360" s="7"/>
    </row>
    <row r="361" spans="1:255" ht="15.6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  <c r="FK361" s="7"/>
      <c r="FL361" s="7"/>
      <c r="FM361" s="7"/>
      <c r="FN361" s="7"/>
      <c r="FO361" s="7"/>
      <c r="FP361" s="7"/>
      <c r="FQ361" s="7"/>
      <c r="FR361" s="7"/>
      <c r="FS361" s="7"/>
      <c r="FT361" s="7"/>
      <c r="FU361" s="7"/>
      <c r="FV361" s="7"/>
      <c r="FW361" s="7"/>
      <c r="FX361" s="7"/>
      <c r="FY361" s="7"/>
      <c r="FZ361" s="7"/>
      <c r="GA361" s="7"/>
      <c r="GB361" s="7"/>
      <c r="GC361" s="7"/>
      <c r="GD361" s="7"/>
      <c r="GE361" s="7"/>
      <c r="GF361" s="7"/>
      <c r="GG361" s="7"/>
      <c r="GH361" s="7"/>
      <c r="GI361" s="7"/>
      <c r="GJ361" s="7"/>
      <c r="GK361" s="7"/>
      <c r="GL361" s="7"/>
      <c r="GM361" s="7"/>
      <c r="GN361" s="7"/>
      <c r="GO361" s="7"/>
      <c r="GP361" s="7"/>
      <c r="GQ361" s="7"/>
      <c r="GR361" s="7"/>
      <c r="GS361" s="7"/>
      <c r="GT361" s="7"/>
      <c r="GU361" s="7"/>
      <c r="GV361" s="7"/>
      <c r="GW361" s="7"/>
      <c r="GX361" s="7"/>
      <c r="GY361" s="7"/>
      <c r="GZ361" s="7"/>
      <c r="HA361" s="7"/>
      <c r="HB361" s="7"/>
      <c r="HC361" s="7"/>
      <c r="HD361" s="7"/>
      <c r="HE361" s="7"/>
      <c r="HF361" s="7"/>
      <c r="HG361" s="7"/>
      <c r="HH361" s="7"/>
      <c r="HI361" s="7"/>
      <c r="HJ361" s="7"/>
      <c r="HK361" s="7"/>
      <c r="HL361" s="7"/>
      <c r="HM361" s="7"/>
      <c r="HN361" s="7"/>
      <c r="HO361" s="7"/>
      <c r="HP361" s="7"/>
      <c r="HQ361" s="7"/>
      <c r="HR361" s="7"/>
      <c r="HS361" s="7"/>
      <c r="HT361" s="7"/>
      <c r="HU361" s="7"/>
      <c r="HV361" s="7"/>
      <c r="HW361" s="7"/>
      <c r="HX361" s="7"/>
      <c r="HY361" s="7"/>
      <c r="HZ361" s="7"/>
      <c r="IA361" s="7"/>
      <c r="IB361" s="7"/>
      <c r="IC361" s="7"/>
      <c r="ID361" s="7"/>
      <c r="IE361" s="7"/>
      <c r="IF361" s="7"/>
      <c r="IG361" s="7"/>
      <c r="IH361" s="7"/>
      <c r="II361" s="7"/>
      <c r="IJ361" s="7"/>
      <c r="IK361" s="7"/>
      <c r="IL361" s="7"/>
      <c r="IM361" s="7"/>
      <c r="IN361" s="7"/>
      <c r="IO361" s="7"/>
      <c r="IP361" s="7"/>
      <c r="IQ361" s="7"/>
      <c r="IR361" s="7"/>
      <c r="IS361" s="7"/>
      <c r="IT361" s="7"/>
      <c r="IU361" s="7"/>
    </row>
    <row r="362" spans="1:255" ht="15.6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  <c r="FK362" s="7"/>
      <c r="FL362" s="7"/>
      <c r="FM362" s="7"/>
      <c r="FN362" s="7"/>
      <c r="FO362" s="7"/>
      <c r="FP362" s="7"/>
      <c r="FQ362" s="7"/>
      <c r="FR362" s="7"/>
      <c r="FS362" s="7"/>
      <c r="FT362" s="7"/>
      <c r="FU362" s="7"/>
      <c r="FV362" s="7"/>
      <c r="FW362" s="7"/>
      <c r="FX362" s="7"/>
      <c r="FY362" s="7"/>
      <c r="FZ362" s="7"/>
      <c r="GA362" s="7"/>
      <c r="GB362" s="7"/>
      <c r="GC362" s="7"/>
      <c r="GD362" s="7"/>
      <c r="GE362" s="7"/>
      <c r="GF362" s="7"/>
      <c r="GG362" s="7"/>
      <c r="GH362" s="7"/>
      <c r="GI362" s="7"/>
      <c r="GJ362" s="7"/>
      <c r="GK362" s="7"/>
      <c r="GL362" s="7"/>
      <c r="GM362" s="7"/>
      <c r="GN362" s="7"/>
      <c r="GO362" s="7"/>
      <c r="GP362" s="7"/>
      <c r="GQ362" s="7"/>
      <c r="GR362" s="7"/>
      <c r="GS362" s="7"/>
      <c r="GT362" s="7"/>
      <c r="GU362" s="7"/>
      <c r="GV362" s="7"/>
      <c r="GW362" s="7"/>
      <c r="GX362" s="7"/>
      <c r="GY362" s="7"/>
      <c r="GZ362" s="7"/>
      <c r="HA362" s="7"/>
      <c r="HB362" s="7"/>
      <c r="HC362" s="7"/>
      <c r="HD362" s="7"/>
      <c r="HE362" s="7"/>
      <c r="HF362" s="7"/>
      <c r="HG362" s="7"/>
      <c r="HH362" s="7"/>
      <c r="HI362" s="7"/>
      <c r="HJ362" s="7"/>
      <c r="HK362" s="7"/>
      <c r="HL362" s="7"/>
      <c r="HM362" s="7"/>
      <c r="HN362" s="7"/>
      <c r="HO362" s="7"/>
      <c r="HP362" s="7"/>
      <c r="HQ362" s="7"/>
      <c r="HR362" s="7"/>
      <c r="HS362" s="7"/>
      <c r="HT362" s="7"/>
      <c r="HU362" s="7"/>
      <c r="HV362" s="7"/>
      <c r="HW362" s="7"/>
      <c r="HX362" s="7"/>
      <c r="HY362" s="7"/>
      <c r="HZ362" s="7"/>
      <c r="IA362" s="7"/>
      <c r="IB362" s="7"/>
      <c r="IC362" s="7"/>
      <c r="ID362" s="7"/>
      <c r="IE362" s="7"/>
      <c r="IF362" s="7"/>
      <c r="IG362" s="7"/>
      <c r="IH362" s="7"/>
      <c r="II362" s="7"/>
      <c r="IJ362" s="7"/>
      <c r="IK362" s="7"/>
      <c r="IL362" s="7"/>
      <c r="IM362" s="7"/>
      <c r="IN362" s="7"/>
      <c r="IO362" s="7"/>
      <c r="IP362" s="7"/>
      <c r="IQ362" s="7"/>
      <c r="IR362" s="7"/>
      <c r="IS362" s="7"/>
      <c r="IT362" s="7"/>
      <c r="IU362" s="7"/>
    </row>
    <row r="363" spans="1:255" ht="15.6">
      <c r="A363" s="19" t="s">
        <v>48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  <c r="FK363" s="7"/>
      <c r="FL363" s="7"/>
      <c r="FM363" s="7"/>
      <c r="FN363" s="7"/>
      <c r="FO363" s="7"/>
      <c r="FP363" s="7"/>
      <c r="FQ363" s="7"/>
      <c r="FR363" s="7"/>
      <c r="FS363" s="7"/>
      <c r="FT363" s="7"/>
      <c r="FU363" s="7"/>
      <c r="FV363" s="7"/>
      <c r="FW363" s="7"/>
      <c r="FX363" s="7"/>
      <c r="FY363" s="7"/>
      <c r="FZ363" s="7"/>
      <c r="GA363" s="7"/>
      <c r="GB363" s="7"/>
      <c r="GC363" s="7"/>
      <c r="GD363" s="7"/>
      <c r="GE363" s="7"/>
      <c r="GF363" s="7"/>
      <c r="GG363" s="7"/>
      <c r="GH363" s="7"/>
      <c r="GI363" s="7"/>
      <c r="GJ363" s="7"/>
      <c r="GK363" s="7"/>
      <c r="GL363" s="7"/>
      <c r="GM363" s="7"/>
      <c r="GN363" s="7"/>
      <c r="GO363" s="7"/>
      <c r="GP363" s="7"/>
      <c r="GQ363" s="7"/>
      <c r="GR363" s="7"/>
      <c r="GS363" s="7"/>
      <c r="GT363" s="7"/>
      <c r="GU363" s="7"/>
      <c r="GV363" s="7"/>
      <c r="GW363" s="7"/>
      <c r="GX363" s="7"/>
      <c r="GY363" s="7"/>
      <c r="GZ363" s="7"/>
      <c r="HA363" s="7"/>
      <c r="HB363" s="7"/>
      <c r="HC363" s="7"/>
      <c r="HD363" s="7"/>
      <c r="HE363" s="7"/>
      <c r="HF363" s="7"/>
      <c r="HG363" s="7"/>
      <c r="HH363" s="7"/>
      <c r="HI363" s="7"/>
      <c r="HJ363" s="7"/>
      <c r="HK363" s="7"/>
      <c r="HL363" s="7"/>
      <c r="HM363" s="7"/>
      <c r="HN363" s="7"/>
      <c r="HO363" s="7"/>
      <c r="HP363" s="7"/>
      <c r="HQ363" s="7"/>
      <c r="HR363" s="7"/>
      <c r="HS363" s="7"/>
      <c r="HT363" s="7"/>
      <c r="HU363" s="7"/>
      <c r="HV363" s="7"/>
      <c r="HW363" s="7"/>
      <c r="HX363" s="7"/>
      <c r="HY363" s="7"/>
      <c r="HZ363" s="7"/>
      <c r="IA363" s="7"/>
      <c r="IB363" s="7"/>
      <c r="IC363" s="7"/>
      <c r="ID363" s="7"/>
      <c r="IE363" s="7"/>
      <c r="IF363" s="7"/>
      <c r="IG363" s="7"/>
      <c r="IH363" s="7"/>
      <c r="II363" s="7"/>
      <c r="IJ363" s="7"/>
      <c r="IK363" s="7"/>
      <c r="IL363" s="7"/>
      <c r="IM363" s="7"/>
      <c r="IN363" s="7"/>
      <c r="IO363" s="7"/>
      <c r="IP363" s="7"/>
      <c r="IQ363" s="7"/>
      <c r="IR363" s="7"/>
      <c r="IS363" s="7"/>
      <c r="IT363" s="7"/>
      <c r="IU363" s="7"/>
    </row>
    <row r="364" spans="1:255" ht="15.6">
      <c r="A364" s="1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  <c r="FK364" s="7"/>
      <c r="FL364" s="7"/>
      <c r="FM364" s="7"/>
      <c r="FN364" s="7"/>
      <c r="FO364" s="7"/>
      <c r="FP364" s="7"/>
      <c r="FQ364" s="7"/>
      <c r="FR364" s="7"/>
      <c r="FS364" s="7"/>
      <c r="FT364" s="7"/>
      <c r="FU364" s="7"/>
      <c r="FV364" s="7"/>
      <c r="FW364" s="7"/>
      <c r="FX364" s="7"/>
      <c r="FY364" s="7"/>
      <c r="FZ364" s="7"/>
      <c r="GA364" s="7"/>
      <c r="GB364" s="7"/>
      <c r="GC364" s="7"/>
      <c r="GD364" s="7"/>
      <c r="GE364" s="7"/>
      <c r="GF364" s="7"/>
      <c r="GG364" s="7"/>
      <c r="GH364" s="7"/>
      <c r="GI364" s="7"/>
      <c r="GJ364" s="7"/>
      <c r="GK364" s="7"/>
      <c r="GL364" s="7"/>
      <c r="GM364" s="7"/>
      <c r="GN364" s="7"/>
      <c r="GO364" s="7"/>
      <c r="GP364" s="7"/>
      <c r="GQ364" s="7"/>
      <c r="GR364" s="7"/>
      <c r="GS364" s="7"/>
      <c r="GT364" s="7"/>
      <c r="GU364" s="7"/>
      <c r="GV364" s="7"/>
      <c r="GW364" s="7"/>
      <c r="GX364" s="7"/>
      <c r="GY364" s="7"/>
      <c r="GZ364" s="7"/>
      <c r="HA364" s="7"/>
      <c r="HB364" s="7"/>
      <c r="HC364" s="7"/>
      <c r="HD364" s="7"/>
      <c r="HE364" s="7"/>
      <c r="HF364" s="7"/>
      <c r="HG364" s="7"/>
      <c r="HH364" s="7"/>
      <c r="HI364" s="7"/>
      <c r="HJ364" s="7"/>
      <c r="HK364" s="7"/>
      <c r="HL364" s="7"/>
      <c r="HM364" s="7"/>
      <c r="HN364" s="7"/>
      <c r="HO364" s="7"/>
      <c r="HP364" s="7"/>
      <c r="HQ364" s="7"/>
      <c r="HR364" s="7"/>
      <c r="HS364" s="7"/>
      <c r="HT364" s="7"/>
      <c r="HU364" s="7"/>
      <c r="HV364" s="7"/>
      <c r="HW364" s="7"/>
      <c r="HX364" s="7"/>
      <c r="HY364" s="7"/>
      <c r="HZ364" s="7"/>
      <c r="IA364" s="7"/>
      <c r="IB364" s="7"/>
      <c r="IC364" s="7"/>
      <c r="ID364" s="7"/>
      <c r="IE364" s="7"/>
      <c r="IF364" s="7"/>
      <c r="IG364" s="7"/>
      <c r="IH364" s="7"/>
      <c r="II364" s="7"/>
      <c r="IJ364" s="7"/>
      <c r="IK364" s="7"/>
      <c r="IL364" s="7"/>
      <c r="IM364" s="7"/>
      <c r="IN364" s="7"/>
      <c r="IO364" s="7"/>
      <c r="IP364" s="7"/>
      <c r="IQ364" s="7"/>
      <c r="IR364" s="7"/>
      <c r="IS364" s="7"/>
      <c r="IT364" s="7"/>
      <c r="IU364" s="7"/>
    </row>
    <row r="365" spans="1:255" ht="15.6">
      <c r="A365" s="19" t="s">
        <v>126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  <c r="FK365" s="7"/>
      <c r="FL365" s="7"/>
      <c r="FM365" s="7"/>
      <c r="FN365" s="7"/>
      <c r="FO365" s="7"/>
      <c r="FP365" s="7"/>
      <c r="FQ365" s="7"/>
      <c r="FR365" s="7"/>
      <c r="FS365" s="7"/>
      <c r="FT365" s="7"/>
      <c r="FU365" s="7"/>
      <c r="FV365" s="7"/>
      <c r="FW365" s="7"/>
      <c r="FX365" s="7"/>
      <c r="FY365" s="7"/>
      <c r="FZ365" s="7"/>
      <c r="GA365" s="7"/>
      <c r="GB365" s="7"/>
      <c r="GC365" s="7"/>
      <c r="GD365" s="7"/>
      <c r="GE365" s="7"/>
      <c r="GF365" s="7"/>
      <c r="GG365" s="7"/>
      <c r="GH365" s="7"/>
      <c r="GI365" s="7"/>
      <c r="GJ365" s="7"/>
      <c r="GK365" s="7"/>
      <c r="GL365" s="7"/>
      <c r="GM365" s="7"/>
      <c r="GN365" s="7"/>
      <c r="GO365" s="7"/>
      <c r="GP365" s="7"/>
      <c r="GQ365" s="7"/>
      <c r="GR365" s="7"/>
      <c r="GS365" s="7"/>
      <c r="GT365" s="7"/>
      <c r="GU365" s="7"/>
      <c r="GV365" s="7"/>
      <c r="GW365" s="7"/>
      <c r="GX365" s="7"/>
      <c r="GY365" s="7"/>
      <c r="GZ365" s="7"/>
      <c r="HA365" s="7"/>
      <c r="HB365" s="7"/>
      <c r="HC365" s="7"/>
      <c r="HD365" s="7"/>
      <c r="HE365" s="7"/>
      <c r="HF365" s="7"/>
      <c r="HG365" s="7"/>
      <c r="HH365" s="7"/>
      <c r="HI365" s="7"/>
      <c r="HJ365" s="7"/>
      <c r="HK365" s="7"/>
      <c r="HL365" s="7"/>
      <c r="HM365" s="7"/>
      <c r="HN365" s="7"/>
      <c r="HO365" s="7"/>
      <c r="HP365" s="7"/>
      <c r="HQ365" s="7"/>
      <c r="HR365" s="7"/>
      <c r="HS365" s="7"/>
      <c r="HT365" s="7"/>
      <c r="HU365" s="7"/>
      <c r="HV365" s="7"/>
      <c r="HW365" s="7"/>
      <c r="HX365" s="7"/>
      <c r="HY365" s="7"/>
      <c r="HZ365" s="7"/>
      <c r="IA365" s="7"/>
      <c r="IB365" s="7"/>
      <c r="IC365" s="7"/>
      <c r="ID365" s="7"/>
      <c r="IE365" s="7"/>
      <c r="IF365" s="7"/>
      <c r="IG365" s="7"/>
      <c r="IH365" s="7"/>
      <c r="II365" s="7"/>
      <c r="IJ365" s="7"/>
      <c r="IK365" s="7"/>
      <c r="IL365" s="7"/>
      <c r="IM365" s="7"/>
      <c r="IN365" s="7"/>
      <c r="IO365" s="7"/>
      <c r="IP365" s="7"/>
      <c r="IQ365" s="7"/>
      <c r="IR365" s="7"/>
      <c r="IS365" s="7"/>
      <c r="IT365" s="7"/>
      <c r="IU365" s="7"/>
    </row>
    <row r="366" spans="1:255" ht="15.6">
      <c r="A366" s="19" t="s">
        <v>127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  <c r="FK366" s="7"/>
      <c r="FL366" s="7"/>
      <c r="FM366" s="7"/>
      <c r="FN366" s="7"/>
      <c r="FO366" s="7"/>
      <c r="FP366" s="7"/>
      <c r="FQ366" s="7"/>
      <c r="FR366" s="7"/>
      <c r="FS366" s="7"/>
      <c r="FT366" s="7"/>
      <c r="FU366" s="7"/>
      <c r="FV366" s="7"/>
      <c r="FW366" s="7"/>
      <c r="FX366" s="7"/>
      <c r="FY366" s="7"/>
      <c r="FZ366" s="7"/>
      <c r="GA366" s="7"/>
      <c r="GB366" s="7"/>
      <c r="GC366" s="7"/>
      <c r="GD366" s="7"/>
      <c r="GE366" s="7"/>
      <c r="GF366" s="7"/>
      <c r="GG366" s="7"/>
      <c r="GH366" s="7"/>
      <c r="GI366" s="7"/>
      <c r="GJ366" s="7"/>
      <c r="GK366" s="7"/>
      <c r="GL366" s="7"/>
      <c r="GM366" s="7"/>
      <c r="GN366" s="7"/>
      <c r="GO366" s="7"/>
      <c r="GP366" s="7"/>
      <c r="GQ366" s="7"/>
      <c r="GR366" s="7"/>
      <c r="GS366" s="7"/>
      <c r="GT366" s="7"/>
      <c r="GU366" s="7"/>
      <c r="GV366" s="7"/>
      <c r="GW366" s="7"/>
      <c r="GX366" s="7"/>
      <c r="GY366" s="7"/>
      <c r="GZ366" s="7"/>
      <c r="HA366" s="7"/>
      <c r="HB366" s="7"/>
      <c r="HC366" s="7"/>
      <c r="HD366" s="7"/>
      <c r="HE366" s="7"/>
      <c r="HF366" s="7"/>
      <c r="HG366" s="7"/>
      <c r="HH366" s="7"/>
      <c r="HI366" s="7"/>
      <c r="HJ366" s="7"/>
      <c r="HK366" s="7"/>
      <c r="HL366" s="7"/>
      <c r="HM366" s="7"/>
      <c r="HN366" s="7"/>
      <c r="HO366" s="7"/>
      <c r="HP366" s="7"/>
      <c r="HQ366" s="7"/>
      <c r="HR366" s="7"/>
      <c r="HS366" s="7"/>
      <c r="HT366" s="7"/>
      <c r="HU366" s="7"/>
      <c r="HV366" s="7"/>
      <c r="HW366" s="7"/>
      <c r="HX366" s="7"/>
      <c r="HY366" s="7"/>
      <c r="HZ366" s="7"/>
      <c r="IA366" s="7"/>
      <c r="IB366" s="7"/>
      <c r="IC366" s="7"/>
      <c r="ID366" s="7"/>
      <c r="IE366" s="7"/>
      <c r="IF366" s="7"/>
      <c r="IG366" s="7"/>
      <c r="IH366" s="7"/>
      <c r="II366" s="7"/>
      <c r="IJ366" s="7"/>
      <c r="IK366" s="7"/>
      <c r="IL366" s="7"/>
      <c r="IM366" s="7"/>
      <c r="IN366" s="7"/>
      <c r="IO366" s="7"/>
      <c r="IP366" s="7"/>
      <c r="IQ366" s="7"/>
      <c r="IR366" s="7"/>
      <c r="IS366" s="7"/>
      <c r="IT366" s="7"/>
      <c r="IU366" s="7"/>
    </row>
    <row r="367" spans="1:255" ht="15.6">
      <c r="A367" s="389" t="s">
        <v>39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  <c r="FK367" s="7"/>
      <c r="FL367" s="7"/>
      <c r="FM367" s="7"/>
      <c r="FN367" s="7"/>
      <c r="FO367" s="7"/>
      <c r="FP367" s="7"/>
      <c r="FQ367" s="7"/>
      <c r="FR367" s="7"/>
      <c r="FS367" s="7"/>
      <c r="FT367" s="7"/>
      <c r="FU367" s="7"/>
      <c r="FV367" s="7"/>
      <c r="FW367" s="7"/>
      <c r="FX367" s="7"/>
      <c r="FY367" s="7"/>
      <c r="FZ367" s="7"/>
      <c r="GA367" s="7"/>
      <c r="GB367" s="7"/>
      <c r="GC367" s="7"/>
      <c r="GD367" s="7"/>
      <c r="GE367" s="7"/>
      <c r="GF367" s="7"/>
      <c r="GG367" s="7"/>
      <c r="GH367" s="7"/>
      <c r="GI367" s="7"/>
      <c r="GJ367" s="7"/>
      <c r="GK367" s="7"/>
      <c r="GL367" s="7"/>
      <c r="GM367" s="7"/>
      <c r="GN367" s="7"/>
      <c r="GO367" s="7"/>
      <c r="GP367" s="7"/>
      <c r="GQ367" s="7"/>
      <c r="GR367" s="7"/>
      <c r="GS367" s="7"/>
      <c r="GT367" s="7"/>
      <c r="GU367" s="7"/>
      <c r="GV367" s="7"/>
      <c r="GW367" s="7"/>
      <c r="GX367" s="7"/>
      <c r="GY367" s="7"/>
      <c r="GZ367" s="7"/>
      <c r="HA367" s="7"/>
      <c r="HB367" s="7"/>
      <c r="HC367" s="7"/>
      <c r="HD367" s="7"/>
      <c r="HE367" s="7"/>
      <c r="HF367" s="7"/>
      <c r="HG367" s="7"/>
      <c r="HH367" s="7"/>
      <c r="HI367" s="7"/>
      <c r="HJ367" s="7"/>
      <c r="HK367" s="7"/>
      <c r="HL367" s="7"/>
      <c r="HM367" s="7"/>
      <c r="HN367" s="7"/>
      <c r="HO367" s="7"/>
      <c r="HP367" s="7"/>
      <c r="HQ367" s="7"/>
      <c r="HR367" s="7"/>
      <c r="HS367" s="7"/>
      <c r="HT367" s="7"/>
      <c r="HU367" s="7"/>
      <c r="HV367" s="7"/>
      <c r="HW367" s="7"/>
      <c r="HX367" s="7"/>
      <c r="HY367" s="7"/>
      <c r="HZ367" s="7"/>
      <c r="IA367" s="7"/>
      <c r="IB367" s="7"/>
      <c r="IC367" s="7"/>
      <c r="ID367" s="7"/>
      <c r="IE367" s="7"/>
      <c r="IF367" s="7"/>
      <c r="IG367" s="7"/>
      <c r="IH367" s="7"/>
      <c r="II367" s="7"/>
      <c r="IJ367" s="7"/>
      <c r="IK367" s="7"/>
      <c r="IL367" s="7"/>
      <c r="IM367" s="7"/>
      <c r="IN367" s="7"/>
      <c r="IO367" s="7"/>
      <c r="IP367" s="7"/>
      <c r="IQ367" s="7"/>
      <c r="IR367" s="7"/>
      <c r="IS367" s="7"/>
      <c r="IT367" s="7"/>
      <c r="IU367" s="7"/>
    </row>
    <row r="368" spans="1:255" ht="15.6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  <c r="FK368" s="7"/>
      <c r="FL368" s="7"/>
      <c r="FM368" s="7"/>
      <c r="FN368" s="7"/>
      <c r="FO368" s="7"/>
      <c r="FP368" s="7"/>
      <c r="FQ368" s="7"/>
      <c r="FR368" s="7"/>
      <c r="FS368" s="7"/>
      <c r="FT368" s="7"/>
      <c r="FU368" s="7"/>
      <c r="FV368" s="7"/>
      <c r="FW368" s="7"/>
      <c r="FX368" s="7"/>
      <c r="FY368" s="7"/>
      <c r="FZ368" s="7"/>
      <c r="GA368" s="7"/>
      <c r="GB368" s="7"/>
      <c r="GC368" s="7"/>
      <c r="GD368" s="7"/>
      <c r="GE368" s="7"/>
      <c r="GF368" s="7"/>
      <c r="GG368" s="7"/>
      <c r="GH368" s="7"/>
      <c r="GI368" s="7"/>
      <c r="GJ368" s="7"/>
      <c r="GK368" s="7"/>
      <c r="GL368" s="7"/>
      <c r="GM368" s="7"/>
      <c r="GN368" s="7"/>
      <c r="GO368" s="7"/>
      <c r="GP368" s="7"/>
      <c r="GQ368" s="7"/>
      <c r="GR368" s="7"/>
      <c r="GS368" s="7"/>
      <c r="GT368" s="7"/>
      <c r="GU368" s="7"/>
      <c r="GV368" s="7"/>
      <c r="GW368" s="7"/>
      <c r="GX368" s="7"/>
      <c r="GY368" s="7"/>
      <c r="GZ368" s="7"/>
      <c r="HA368" s="7"/>
      <c r="HB368" s="7"/>
      <c r="HC368" s="7"/>
      <c r="HD368" s="7"/>
      <c r="HE368" s="7"/>
      <c r="HF368" s="7"/>
      <c r="HG368" s="7"/>
      <c r="HH368" s="7"/>
      <c r="HI368" s="7"/>
      <c r="HJ368" s="7"/>
      <c r="HK368" s="7"/>
      <c r="HL368" s="7"/>
      <c r="HM368" s="7"/>
      <c r="HN368" s="7"/>
      <c r="HO368" s="7"/>
      <c r="HP368" s="7"/>
      <c r="HQ368" s="7"/>
      <c r="HR368" s="7"/>
      <c r="HS368" s="7"/>
      <c r="HT368" s="7"/>
      <c r="HU368" s="7"/>
      <c r="HV368" s="7"/>
      <c r="HW368" s="7"/>
      <c r="HX368" s="7"/>
      <c r="HY368" s="7"/>
      <c r="HZ368" s="7"/>
      <c r="IA368" s="7"/>
      <c r="IB368" s="7"/>
      <c r="IC368" s="7"/>
      <c r="ID368" s="7"/>
      <c r="IE368" s="7"/>
      <c r="IF368" s="7"/>
      <c r="IG368" s="7"/>
      <c r="IH368" s="7"/>
      <c r="II368" s="7"/>
      <c r="IJ368" s="7"/>
      <c r="IK368" s="7"/>
      <c r="IL368" s="7"/>
      <c r="IM368" s="7"/>
      <c r="IN368" s="7"/>
      <c r="IO368" s="7"/>
      <c r="IP368" s="7"/>
      <c r="IQ368" s="7"/>
      <c r="IR368" s="7"/>
      <c r="IS368" s="7"/>
      <c r="IT368" s="7"/>
      <c r="IU368" s="7"/>
    </row>
    <row r="369" spans="1:255" ht="15.6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  <c r="FK369" s="7"/>
      <c r="FL369" s="7"/>
      <c r="FM369" s="7"/>
      <c r="FN369" s="7"/>
      <c r="FO369" s="7"/>
      <c r="FP369" s="7"/>
      <c r="FQ369" s="7"/>
      <c r="FR369" s="7"/>
      <c r="FS369" s="7"/>
      <c r="FT369" s="7"/>
      <c r="FU369" s="7"/>
      <c r="FV369" s="7"/>
      <c r="FW369" s="7"/>
      <c r="FX369" s="7"/>
      <c r="FY369" s="7"/>
      <c r="FZ369" s="7"/>
      <c r="GA369" s="7"/>
      <c r="GB369" s="7"/>
      <c r="GC369" s="7"/>
      <c r="GD369" s="7"/>
      <c r="GE369" s="7"/>
      <c r="GF369" s="7"/>
      <c r="GG369" s="7"/>
      <c r="GH369" s="7"/>
      <c r="GI369" s="7"/>
      <c r="GJ369" s="7"/>
      <c r="GK369" s="7"/>
      <c r="GL369" s="7"/>
      <c r="GM369" s="7"/>
      <c r="GN369" s="7"/>
      <c r="GO369" s="7"/>
      <c r="GP369" s="7"/>
      <c r="GQ369" s="7"/>
      <c r="GR369" s="7"/>
      <c r="GS369" s="7"/>
      <c r="GT369" s="7"/>
      <c r="GU369" s="7"/>
      <c r="GV369" s="7"/>
      <c r="GW369" s="7"/>
      <c r="GX369" s="7"/>
      <c r="GY369" s="7"/>
      <c r="GZ369" s="7"/>
      <c r="HA369" s="7"/>
      <c r="HB369" s="7"/>
      <c r="HC369" s="7"/>
      <c r="HD369" s="7"/>
      <c r="HE369" s="7"/>
      <c r="HF369" s="7"/>
      <c r="HG369" s="7"/>
      <c r="HH369" s="7"/>
      <c r="HI369" s="7"/>
      <c r="HJ369" s="7"/>
      <c r="HK369" s="7"/>
      <c r="HL369" s="7"/>
      <c r="HM369" s="7"/>
      <c r="HN369" s="7"/>
      <c r="HO369" s="7"/>
      <c r="HP369" s="7"/>
      <c r="HQ369" s="7"/>
      <c r="HR369" s="7"/>
      <c r="HS369" s="7"/>
      <c r="HT369" s="7"/>
      <c r="HU369" s="7"/>
      <c r="HV369" s="7"/>
      <c r="HW369" s="7"/>
      <c r="HX369" s="7"/>
      <c r="HY369" s="7"/>
      <c r="HZ369" s="7"/>
      <c r="IA369" s="7"/>
      <c r="IB369" s="7"/>
      <c r="IC369" s="7"/>
      <c r="ID369" s="7"/>
      <c r="IE369" s="7"/>
      <c r="IF369" s="7"/>
      <c r="IG369" s="7"/>
      <c r="IH369" s="7"/>
      <c r="II369" s="7"/>
      <c r="IJ369" s="7"/>
      <c r="IK369" s="7"/>
      <c r="IL369" s="7"/>
      <c r="IM369" s="7"/>
      <c r="IN369" s="7"/>
      <c r="IO369" s="7"/>
      <c r="IP369" s="7"/>
      <c r="IQ369" s="7"/>
      <c r="IR369" s="7"/>
      <c r="IS369" s="7"/>
      <c r="IT369" s="7"/>
      <c r="IU369" s="7"/>
    </row>
    <row r="370" spans="1:255" ht="15.6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  <c r="FK370" s="7"/>
      <c r="FL370" s="7"/>
      <c r="FM370" s="7"/>
      <c r="FN370" s="7"/>
      <c r="FO370" s="7"/>
      <c r="FP370" s="7"/>
      <c r="FQ370" s="7"/>
      <c r="FR370" s="7"/>
      <c r="FS370" s="7"/>
      <c r="FT370" s="7"/>
      <c r="FU370" s="7"/>
      <c r="FV370" s="7"/>
      <c r="FW370" s="7"/>
      <c r="FX370" s="7"/>
      <c r="FY370" s="7"/>
      <c r="FZ370" s="7"/>
      <c r="GA370" s="7"/>
      <c r="GB370" s="7"/>
      <c r="GC370" s="7"/>
      <c r="GD370" s="7"/>
      <c r="GE370" s="7"/>
      <c r="GF370" s="7"/>
      <c r="GG370" s="7"/>
      <c r="GH370" s="7"/>
      <c r="GI370" s="7"/>
      <c r="GJ370" s="7"/>
      <c r="GK370" s="7"/>
      <c r="GL370" s="7"/>
      <c r="GM370" s="7"/>
      <c r="GN370" s="7"/>
      <c r="GO370" s="7"/>
      <c r="GP370" s="7"/>
      <c r="GQ370" s="7"/>
      <c r="GR370" s="7"/>
      <c r="GS370" s="7"/>
      <c r="GT370" s="7"/>
      <c r="GU370" s="7"/>
      <c r="GV370" s="7"/>
      <c r="GW370" s="7"/>
      <c r="GX370" s="7"/>
      <c r="GY370" s="7"/>
      <c r="GZ370" s="7"/>
      <c r="HA370" s="7"/>
      <c r="HB370" s="7"/>
      <c r="HC370" s="7"/>
      <c r="HD370" s="7"/>
      <c r="HE370" s="7"/>
      <c r="HF370" s="7"/>
      <c r="HG370" s="7"/>
      <c r="HH370" s="7"/>
      <c r="HI370" s="7"/>
      <c r="HJ370" s="7"/>
      <c r="HK370" s="7"/>
      <c r="HL370" s="7"/>
      <c r="HM370" s="7"/>
      <c r="HN370" s="7"/>
      <c r="HO370" s="7"/>
      <c r="HP370" s="7"/>
      <c r="HQ370" s="7"/>
      <c r="HR370" s="7"/>
      <c r="HS370" s="7"/>
      <c r="HT370" s="7"/>
      <c r="HU370" s="7"/>
      <c r="HV370" s="7"/>
      <c r="HW370" s="7"/>
      <c r="HX370" s="7"/>
      <c r="HY370" s="7"/>
      <c r="HZ370" s="7"/>
      <c r="IA370" s="7"/>
      <c r="IB370" s="7"/>
      <c r="IC370" s="7"/>
      <c r="ID370" s="7"/>
      <c r="IE370" s="7"/>
      <c r="IF370" s="7"/>
      <c r="IG370" s="7"/>
      <c r="IH370" s="7"/>
      <c r="II370" s="7"/>
      <c r="IJ370" s="7"/>
      <c r="IK370" s="7"/>
      <c r="IL370" s="7"/>
      <c r="IM370" s="7"/>
      <c r="IN370" s="7"/>
      <c r="IO370" s="7"/>
      <c r="IP370" s="7"/>
      <c r="IQ370" s="7"/>
      <c r="IR370" s="7"/>
      <c r="IS370" s="7"/>
      <c r="IT370" s="7"/>
      <c r="IU370" s="7"/>
    </row>
    <row r="371" spans="1:255" ht="15.6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  <c r="FK371" s="7"/>
      <c r="FL371" s="7"/>
      <c r="FM371" s="7"/>
      <c r="FN371" s="7"/>
      <c r="FO371" s="7"/>
      <c r="FP371" s="7"/>
      <c r="FQ371" s="7"/>
      <c r="FR371" s="7"/>
      <c r="FS371" s="7"/>
      <c r="FT371" s="7"/>
      <c r="FU371" s="7"/>
      <c r="FV371" s="7"/>
      <c r="FW371" s="7"/>
      <c r="FX371" s="7"/>
      <c r="FY371" s="7"/>
      <c r="FZ371" s="7"/>
      <c r="GA371" s="7"/>
      <c r="GB371" s="7"/>
      <c r="GC371" s="7"/>
      <c r="GD371" s="7"/>
      <c r="GE371" s="7"/>
      <c r="GF371" s="7"/>
      <c r="GG371" s="7"/>
      <c r="GH371" s="7"/>
      <c r="GI371" s="7"/>
      <c r="GJ371" s="7"/>
      <c r="GK371" s="7"/>
      <c r="GL371" s="7"/>
      <c r="GM371" s="7"/>
      <c r="GN371" s="7"/>
      <c r="GO371" s="7"/>
      <c r="GP371" s="7"/>
      <c r="GQ371" s="7"/>
      <c r="GR371" s="7"/>
      <c r="GS371" s="7"/>
      <c r="GT371" s="7"/>
      <c r="GU371" s="7"/>
      <c r="GV371" s="7"/>
      <c r="GW371" s="7"/>
      <c r="GX371" s="7"/>
      <c r="GY371" s="7"/>
      <c r="GZ371" s="7"/>
      <c r="HA371" s="7"/>
      <c r="HB371" s="7"/>
      <c r="HC371" s="7"/>
      <c r="HD371" s="7"/>
      <c r="HE371" s="7"/>
      <c r="HF371" s="7"/>
      <c r="HG371" s="7"/>
      <c r="HH371" s="7"/>
      <c r="HI371" s="7"/>
      <c r="HJ371" s="7"/>
      <c r="HK371" s="7"/>
      <c r="HL371" s="7"/>
      <c r="HM371" s="7"/>
      <c r="HN371" s="7"/>
      <c r="HO371" s="7"/>
      <c r="HP371" s="7"/>
      <c r="HQ371" s="7"/>
      <c r="HR371" s="7"/>
      <c r="HS371" s="7"/>
      <c r="HT371" s="7"/>
      <c r="HU371" s="7"/>
      <c r="HV371" s="7"/>
      <c r="HW371" s="7"/>
      <c r="HX371" s="7"/>
      <c r="HY371" s="7"/>
      <c r="HZ371" s="7"/>
      <c r="IA371" s="7"/>
      <c r="IB371" s="7"/>
      <c r="IC371" s="7"/>
      <c r="ID371" s="7"/>
      <c r="IE371" s="7"/>
      <c r="IF371" s="7"/>
      <c r="IG371" s="7"/>
      <c r="IH371" s="7"/>
      <c r="II371" s="7"/>
      <c r="IJ371" s="7"/>
      <c r="IK371" s="7"/>
      <c r="IL371" s="7"/>
      <c r="IM371" s="7"/>
      <c r="IN371" s="7"/>
      <c r="IO371" s="7"/>
      <c r="IP371" s="7"/>
      <c r="IQ371" s="7"/>
      <c r="IR371" s="7"/>
      <c r="IS371" s="7"/>
      <c r="IT371" s="7"/>
      <c r="IU371" s="7"/>
    </row>
    <row r="372" spans="1:255" ht="15.6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  <c r="FK372" s="7"/>
      <c r="FL372" s="7"/>
      <c r="FM372" s="7"/>
      <c r="FN372" s="7"/>
      <c r="FO372" s="7"/>
      <c r="FP372" s="7"/>
      <c r="FQ372" s="7"/>
      <c r="FR372" s="7"/>
      <c r="FS372" s="7"/>
      <c r="FT372" s="7"/>
      <c r="FU372" s="7"/>
      <c r="FV372" s="7"/>
      <c r="FW372" s="7"/>
      <c r="FX372" s="7"/>
      <c r="FY372" s="7"/>
      <c r="FZ372" s="7"/>
      <c r="GA372" s="7"/>
      <c r="GB372" s="7"/>
      <c r="GC372" s="7"/>
      <c r="GD372" s="7"/>
      <c r="GE372" s="7"/>
      <c r="GF372" s="7"/>
      <c r="GG372" s="7"/>
      <c r="GH372" s="7"/>
      <c r="GI372" s="7"/>
      <c r="GJ372" s="7"/>
      <c r="GK372" s="7"/>
      <c r="GL372" s="7"/>
      <c r="GM372" s="7"/>
      <c r="GN372" s="7"/>
      <c r="GO372" s="7"/>
      <c r="GP372" s="7"/>
      <c r="GQ372" s="7"/>
      <c r="GR372" s="7"/>
      <c r="GS372" s="7"/>
      <c r="GT372" s="7"/>
      <c r="GU372" s="7"/>
      <c r="GV372" s="7"/>
      <c r="GW372" s="7"/>
      <c r="GX372" s="7"/>
      <c r="GY372" s="7"/>
      <c r="GZ372" s="7"/>
      <c r="HA372" s="7"/>
      <c r="HB372" s="7"/>
      <c r="HC372" s="7"/>
      <c r="HD372" s="7"/>
      <c r="HE372" s="7"/>
      <c r="HF372" s="7"/>
      <c r="HG372" s="7"/>
      <c r="HH372" s="7"/>
      <c r="HI372" s="7"/>
      <c r="HJ372" s="7"/>
      <c r="HK372" s="7"/>
      <c r="HL372" s="7"/>
      <c r="HM372" s="7"/>
      <c r="HN372" s="7"/>
      <c r="HO372" s="7"/>
      <c r="HP372" s="7"/>
      <c r="HQ372" s="7"/>
      <c r="HR372" s="7"/>
      <c r="HS372" s="7"/>
      <c r="HT372" s="7"/>
      <c r="HU372" s="7"/>
      <c r="HV372" s="7"/>
      <c r="HW372" s="7"/>
      <c r="HX372" s="7"/>
      <c r="HY372" s="7"/>
      <c r="HZ372" s="7"/>
      <c r="IA372" s="7"/>
      <c r="IB372" s="7"/>
      <c r="IC372" s="7"/>
      <c r="ID372" s="7"/>
      <c r="IE372" s="7"/>
      <c r="IF372" s="7"/>
      <c r="IG372" s="7"/>
      <c r="IH372" s="7"/>
      <c r="II372" s="7"/>
      <c r="IJ372" s="7"/>
      <c r="IK372" s="7"/>
      <c r="IL372" s="7"/>
      <c r="IM372" s="7"/>
      <c r="IN372" s="7"/>
      <c r="IO372" s="7"/>
      <c r="IP372" s="7"/>
      <c r="IQ372" s="7"/>
      <c r="IR372" s="7"/>
      <c r="IS372" s="7"/>
      <c r="IT372" s="7"/>
      <c r="IU372" s="7"/>
    </row>
    <row r="373" spans="1:255" ht="15.6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  <c r="FK373" s="7"/>
      <c r="FL373" s="7"/>
      <c r="FM373" s="7"/>
      <c r="FN373" s="7"/>
      <c r="FO373" s="7"/>
      <c r="FP373" s="7"/>
      <c r="FQ373" s="7"/>
      <c r="FR373" s="7"/>
      <c r="FS373" s="7"/>
      <c r="FT373" s="7"/>
      <c r="FU373" s="7"/>
      <c r="FV373" s="7"/>
      <c r="FW373" s="7"/>
      <c r="FX373" s="7"/>
      <c r="FY373" s="7"/>
      <c r="FZ373" s="7"/>
      <c r="GA373" s="7"/>
      <c r="GB373" s="7"/>
      <c r="GC373" s="7"/>
      <c r="GD373" s="7"/>
      <c r="GE373" s="7"/>
      <c r="GF373" s="7"/>
      <c r="GG373" s="7"/>
      <c r="GH373" s="7"/>
      <c r="GI373" s="7"/>
      <c r="GJ373" s="7"/>
      <c r="GK373" s="7"/>
      <c r="GL373" s="7"/>
      <c r="GM373" s="7"/>
      <c r="GN373" s="7"/>
      <c r="GO373" s="7"/>
      <c r="GP373" s="7"/>
      <c r="GQ373" s="7"/>
      <c r="GR373" s="7"/>
      <c r="GS373" s="7"/>
      <c r="GT373" s="7"/>
      <c r="GU373" s="7"/>
      <c r="GV373" s="7"/>
      <c r="GW373" s="7"/>
      <c r="GX373" s="7"/>
      <c r="GY373" s="7"/>
      <c r="GZ373" s="7"/>
      <c r="HA373" s="7"/>
      <c r="HB373" s="7"/>
      <c r="HC373" s="7"/>
      <c r="HD373" s="7"/>
      <c r="HE373" s="7"/>
      <c r="HF373" s="7"/>
      <c r="HG373" s="7"/>
      <c r="HH373" s="7"/>
      <c r="HI373" s="7"/>
      <c r="HJ373" s="7"/>
      <c r="HK373" s="7"/>
      <c r="HL373" s="7"/>
      <c r="HM373" s="7"/>
      <c r="HN373" s="7"/>
      <c r="HO373" s="7"/>
      <c r="HP373" s="7"/>
      <c r="HQ373" s="7"/>
      <c r="HR373" s="7"/>
      <c r="HS373" s="7"/>
      <c r="HT373" s="7"/>
      <c r="HU373" s="7"/>
      <c r="HV373" s="7"/>
      <c r="HW373" s="7"/>
      <c r="HX373" s="7"/>
      <c r="HY373" s="7"/>
      <c r="HZ373" s="7"/>
      <c r="IA373" s="7"/>
      <c r="IB373" s="7"/>
      <c r="IC373" s="7"/>
      <c r="ID373" s="7"/>
      <c r="IE373" s="7"/>
      <c r="IF373" s="7"/>
      <c r="IG373" s="7"/>
      <c r="IH373" s="7"/>
      <c r="II373" s="7"/>
      <c r="IJ373" s="7"/>
      <c r="IK373" s="7"/>
      <c r="IL373" s="7"/>
      <c r="IM373" s="7"/>
      <c r="IN373" s="7"/>
      <c r="IO373" s="7"/>
      <c r="IP373" s="7"/>
      <c r="IQ373" s="7"/>
      <c r="IR373" s="7"/>
      <c r="IS373" s="7"/>
      <c r="IT373" s="7"/>
      <c r="IU373" s="7"/>
    </row>
    <row r="374" spans="1:255" ht="15.6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  <c r="FK374" s="7"/>
      <c r="FL374" s="7"/>
      <c r="FM374" s="7"/>
      <c r="FN374" s="7"/>
      <c r="FO374" s="7"/>
      <c r="FP374" s="7"/>
      <c r="FQ374" s="7"/>
      <c r="FR374" s="7"/>
      <c r="FS374" s="7"/>
      <c r="FT374" s="7"/>
      <c r="FU374" s="7"/>
      <c r="FV374" s="7"/>
      <c r="FW374" s="7"/>
      <c r="FX374" s="7"/>
      <c r="FY374" s="7"/>
      <c r="FZ374" s="7"/>
      <c r="GA374" s="7"/>
      <c r="GB374" s="7"/>
      <c r="GC374" s="7"/>
      <c r="GD374" s="7"/>
      <c r="GE374" s="7"/>
      <c r="GF374" s="7"/>
      <c r="GG374" s="7"/>
      <c r="GH374" s="7"/>
      <c r="GI374" s="7"/>
      <c r="GJ374" s="7"/>
      <c r="GK374" s="7"/>
      <c r="GL374" s="7"/>
      <c r="GM374" s="7"/>
      <c r="GN374" s="7"/>
      <c r="GO374" s="7"/>
      <c r="GP374" s="7"/>
      <c r="GQ374" s="7"/>
      <c r="GR374" s="7"/>
      <c r="GS374" s="7"/>
      <c r="GT374" s="7"/>
      <c r="GU374" s="7"/>
      <c r="GV374" s="7"/>
      <c r="GW374" s="7"/>
      <c r="GX374" s="7"/>
      <c r="GY374" s="7"/>
      <c r="GZ374" s="7"/>
      <c r="HA374" s="7"/>
      <c r="HB374" s="7"/>
      <c r="HC374" s="7"/>
      <c r="HD374" s="7"/>
      <c r="HE374" s="7"/>
      <c r="HF374" s="7"/>
      <c r="HG374" s="7"/>
      <c r="HH374" s="7"/>
      <c r="HI374" s="7"/>
      <c r="HJ374" s="7"/>
      <c r="HK374" s="7"/>
      <c r="HL374" s="7"/>
      <c r="HM374" s="7"/>
      <c r="HN374" s="7"/>
      <c r="HO374" s="7"/>
      <c r="HP374" s="7"/>
      <c r="HQ374" s="7"/>
      <c r="HR374" s="7"/>
      <c r="HS374" s="7"/>
      <c r="HT374" s="7"/>
      <c r="HU374" s="7"/>
      <c r="HV374" s="7"/>
      <c r="HW374" s="7"/>
      <c r="HX374" s="7"/>
      <c r="HY374" s="7"/>
      <c r="HZ374" s="7"/>
      <c r="IA374" s="7"/>
      <c r="IB374" s="7"/>
      <c r="IC374" s="7"/>
      <c r="ID374" s="7"/>
      <c r="IE374" s="7"/>
      <c r="IF374" s="7"/>
      <c r="IG374" s="7"/>
      <c r="IH374" s="7"/>
      <c r="II374" s="7"/>
      <c r="IJ374" s="7"/>
      <c r="IK374" s="7"/>
      <c r="IL374" s="7"/>
      <c r="IM374" s="7"/>
      <c r="IN374" s="7"/>
      <c r="IO374" s="7"/>
      <c r="IP374" s="7"/>
      <c r="IQ374" s="7"/>
      <c r="IR374" s="7"/>
      <c r="IS374" s="7"/>
      <c r="IT374" s="7"/>
      <c r="IU374" s="7"/>
    </row>
    <row r="375" spans="1:255" ht="15.6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  <c r="FK375" s="7"/>
      <c r="FL375" s="7"/>
      <c r="FM375" s="7"/>
      <c r="FN375" s="7"/>
      <c r="FO375" s="7"/>
      <c r="FP375" s="7"/>
      <c r="FQ375" s="7"/>
      <c r="FR375" s="7"/>
      <c r="FS375" s="7"/>
      <c r="FT375" s="7"/>
      <c r="FU375" s="7"/>
      <c r="FV375" s="7"/>
      <c r="FW375" s="7"/>
      <c r="FX375" s="7"/>
      <c r="FY375" s="7"/>
      <c r="FZ375" s="7"/>
      <c r="GA375" s="7"/>
      <c r="GB375" s="7"/>
      <c r="GC375" s="7"/>
      <c r="GD375" s="7"/>
      <c r="GE375" s="7"/>
      <c r="GF375" s="7"/>
      <c r="GG375" s="7"/>
      <c r="GH375" s="7"/>
      <c r="GI375" s="7"/>
      <c r="GJ375" s="7"/>
      <c r="GK375" s="7"/>
      <c r="GL375" s="7"/>
      <c r="GM375" s="7"/>
      <c r="GN375" s="7"/>
      <c r="GO375" s="7"/>
      <c r="GP375" s="7"/>
      <c r="GQ375" s="7"/>
      <c r="GR375" s="7"/>
      <c r="GS375" s="7"/>
      <c r="GT375" s="7"/>
      <c r="GU375" s="7"/>
      <c r="GV375" s="7"/>
      <c r="GW375" s="7"/>
      <c r="GX375" s="7"/>
      <c r="GY375" s="7"/>
      <c r="GZ375" s="7"/>
      <c r="HA375" s="7"/>
      <c r="HB375" s="7"/>
      <c r="HC375" s="7"/>
      <c r="HD375" s="7"/>
      <c r="HE375" s="7"/>
      <c r="HF375" s="7"/>
      <c r="HG375" s="7"/>
      <c r="HH375" s="7"/>
      <c r="HI375" s="7"/>
      <c r="HJ375" s="7"/>
      <c r="HK375" s="7"/>
      <c r="HL375" s="7"/>
      <c r="HM375" s="7"/>
      <c r="HN375" s="7"/>
      <c r="HO375" s="7"/>
      <c r="HP375" s="7"/>
      <c r="HQ375" s="7"/>
      <c r="HR375" s="7"/>
      <c r="HS375" s="7"/>
      <c r="HT375" s="7"/>
      <c r="HU375" s="7"/>
      <c r="HV375" s="7"/>
      <c r="HW375" s="7"/>
      <c r="HX375" s="7"/>
      <c r="HY375" s="7"/>
      <c r="HZ375" s="7"/>
      <c r="IA375" s="7"/>
      <c r="IB375" s="7"/>
      <c r="IC375" s="7"/>
      <c r="ID375" s="7"/>
      <c r="IE375" s="7"/>
      <c r="IF375" s="7"/>
      <c r="IG375" s="7"/>
      <c r="IH375" s="7"/>
      <c r="II375" s="7"/>
      <c r="IJ375" s="7"/>
      <c r="IK375" s="7"/>
      <c r="IL375" s="7"/>
      <c r="IM375" s="7"/>
      <c r="IN375" s="7"/>
      <c r="IO375" s="7"/>
      <c r="IP375" s="7"/>
      <c r="IQ375" s="7"/>
      <c r="IR375" s="7"/>
      <c r="IS375" s="7"/>
      <c r="IT375" s="7"/>
      <c r="IU375" s="7"/>
    </row>
    <row r="376" spans="1:255" ht="15.6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  <c r="FK376" s="7"/>
      <c r="FL376" s="7"/>
      <c r="FM376" s="7"/>
      <c r="FN376" s="7"/>
      <c r="FO376" s="7"/>
      <c r="FP376" s="7"/>
      <c r="FQ376" s="7"/>
      <c r="FR376" s="7"/>
      <c r="FS376" s="7"/>
      <c r="FT376" s="7"/>
      <c r="FU376" s="7"/>
      <c r="FV376" s="7"/>
      <c r="FW376" s="7"/>
      <c r="FX376" s="7"/>
      <c r="FY376" s="7"/>
      <c r="FZ376" s="7"/>
      <c r="GA376" s="7"/>
      <c r="GB376" s="7"/>
      <c r="GC376" s="7"/>
      <c r="GD376" s="7"/>
      <c r="GE376" s="7"/>
      <c r="GF376" s="7"/>
      <c r="GG376" s="7"/>
      <c r="GH376" s="7"/>
      <c r="GI376" s="7"/>
      <c r="GJ376" s="7"/>
      <c r="GK376" s="7"/>
      <c r="GL376" s="7"/>
      <c r="GM376" s="7"/>
      <c r="GN376" s="7"/>
      <c r="GO376" s="7"/>
      <c r="GP376" s="7"/>
      <c r="GQ376" s="7"/>
      <c r="GR376" s="7"/>
      <c r="GS376" s="7"/>
      <c r="GT376" s="7"/>
      <c r="GU376" s="7"/>
      <c r="GV376" s="7"/>
      <c r="GW376" s="7"/>
      <c r="GX376" s="7"/>
      <c r="GY376" s="7"/>
      <c r="GZ376" s="7"/>
      <c r="HA376" s="7"/>
      <c r="HB376" s="7"/>
      <c r="HC376" s="7"/>
      <c r="HD376" s="7"/>
      <c r="HE376" s="7"/>
      <c r="HF376" s="7"/>
      <c r="HG376" s="7"/>
      <c r="HH376" s="7"/>
      <c r="HI376" s="7"/>
      <c r="HJ376" s="7"/>
      <c r="HK376" s="7"/>
      <c r="HL376" s="7"/>
      <c r="HM376" s="7"/>
      <c r="HN376" s="7"/>
      <c r="HO376" s="7"/>
      <c r="HP376" s="7"/>
      <c r="HQ376" s="7"/>
      <c r="HR376" s="7"/>
      <c r="HS376" s="7"/>
      <c r="HT376" s="7"/>
      <c r="HU376" s="7"/>
      <c r="HV376" s="7"/>
      <c r="HW376" s="7"/>
      <c r="HX376" s="7"/>
      <c r="HY376" s="7"/>
      <c r="HZ376" s="7"/>
      <c r="IA376" s="7"/>
      <c r="IB376" s="7"/>
      <c r="IC376" s="7"/>
      <c r="ID376" s="7"/>
      <c r="IE376" s="7"/>
      <c r="IF376" s="7"/>
      <c r="IG376" s="7"/>
      <c r="IH376" s="7"/>
      <c r="II376" s="7"/>
      <c r="IJ376" s="7"/>
      <c r="IK376" s="7"/>
      <c r="IL376" s="7"/>
      <c r="IM376" s="7"/>
      <c r="IN376" s="7"/>
      <c r="IO376" s="7"/>
      <c r="IP376" s="7"/>
      <c r="IQ376" s="7"/>
      <c r="IR376" s="7"/>
      <c r="IS376" s="7"/>
      <c r="IT376" s="7"/>
      <c r="IU376" s="7"/>
    </row>
    <row r="377" spans="1:255" ht="15.6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  <c r="FK377" s="7"/>
      <c r="FL377" s="7"/>
      <c r="FM377" s="7"/>
      <c r="FN377" s="7"/>
      <c r="FO377" s="7"/>
      <c r="FP377" s="7"/>
      <c r="FQ377" s="7"/>
      <c r="FR377" s="7"/>
      <c r="FS377" s="7"/>
      <c r="FT377" s="7"/>
      <c r="FU377" s="7"/>
      <c r="FV377" s="7"/>
      <c r="FW377" s="7"/>
      <c r="FX377" s="7"/>
      <c r="FY377" s="7"/>
      <c r="FZ377" s="7"/>
      <c r="GA377" s="7"/>
      <c r="GB377" s="7"/>
      <c r="GC377" s="7"/>
      <c r="GD377" s="7"/>
      <c r="GE377" s="7"/>
      <c r="GF377" s="7"/>
      <c r="GG377" s="7"/>
      <c r="GH377" s="7"/>
      <c r="GI377" s="7"/>
      <c r="GJ377" s="7"/>
      <c r="GK377" s="7"/>
      <c r="GL377" s="7"/>
      <c r="GM377" s="7"/>
      <c r="GN377" s="7"/>
      <c r="GO377" s="7"/>
      <c r="GP377" s="7"/>
      <c r="GQ377" s="7"/>
      <c r="GR377" s="7"/>
      <c r="GS377" s="7"/>
      <c r="GT377" s="7"/>
      <c r="GU377" s="7"/>
      <c r="GV377" s="7"/>
      <c r="GW377" s="7"/>
      <c r="GX377" s="7"/>
      <c r="GY377" s="7"/>
      <c r="GZ377" s="7"/>
      <c r="HA377" s="7"/>
      <c r="HB377" s="7"/>
      <c r="HC377" s="7"/>
      <c r="HD377" s="7"/>
      <c r="HE377" s="7"/>
      <c r="HF377" s="7"/>
      <c r="HG377" s="7"/>
      <c r="HH377" s="7"/>
      <c r="HI377" s="7"/>
      <c r="HJ377" s="7"/>
      <c r="HK377" s="7"/>
      <c r="HL377" s="7"/>
      <c r="HM377" s="7"/>
      <c r="HN377" s="7"/>
      <c r="HO377" s="7"/>
      <c r="HP377" s="7"/>
      <c r="HQ377" s="7"/>
      <c r="HR377" s="7"/>
      <c r="HS377" s="7"/>
      <c r="HT377" s="7"/>
      <c r="HU377" s="7"/>
      <c r="HV377" s="7"/>
      <c r="HW377" s="7"/>
      <c r="HX377" s="7"/>
      <c r="HY377" s="7"/>
      <c r="HZ377" s="7"/>
      <c r="IA377" s="7"/>
      <c r="IB377" s="7"/>
      <c r="IC377" s="7"/>
      <c r="ID377" s="7"/>
      <c r="IE377" s="7"/>
      <c r="IF377" s="7"/>
      <c r="IG377" s="7"/>
      <c r="IH377" s="7"/>
      <c r="II377" s="7"/>
      <c r="IJ377" s="7"/>
      <c r="IK377" s="7"/>
      <c r="IL377" s="7"/>
      <c r="IM377" s="7"/>
      <c r="IN377" s="7"/>
      <c r="IO377" s="7"/>
      <c r="IP377" s="7"/>
      <c r="IQ377" s="7"/>
      <c r="IR377" s="7"/>
      <c r="IS377" s="7"/>
      <c r="IT377" s="7"/>
      <c r="IU377" s="7"/>
    </row>
    <row r="378" spans="1:255" ht="15.6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  <c r="FK378" s="7"/>
      <c r="FL378" s="7"/>
      <c r="FM378" s="7"/>
      <c r="FN378" s="7"/>
      <c r="FO378" s="7"/>
      <c r="FP378" s="7"/>
      <c r="FQ378" s="7"/>
      <c r="FR378" s="7"/>
      <c r="FS378" s="7"/>
      <c r="FT378" s="7"/>
      <c r="FU378" s="7"/>
      <c r="FV378" s="7"/>
      <c r="FW378" s="7"/>
      <c r="FX378" s="7"/>
      <c r="FY378" s="7"/>
      <c r="FZ378" s="7"/>
      <c r="GA378" s="7"/>
      <c r="GB378" s="7"/>
      <c r="GC378" s="7"/>
      <c r="GD378" s="7"/>
      <c r="GE378" s="7"/>
      <c r="GF378" s="7"/>
      <c r="GG378" s="7"/>
      <c r="GH378" s="7"/>
      <c r="GI378" s="7"/>
      <c r="GJ378" s="7"/>
      <c r="GK378" s="7"/>
      <c r="GL378" s="7"/>
      <c r="GM378" s="7"/>
      <c r="GN378" s="7"/>
      <c r="GO378" s="7"/>
      <c r="GP378" s="7"/>
      <c r="GQ378" s="7"/>
      <c r="GR378" s="7"/>
      <c r="GS378" s="7"/>
      <c r="GT378" s="7"/>
      <c r="GU378" s="7"/>
      <c r="GV378" s="7"/>
      <c r="GW378" s="7"/>
      <c r="GX378" s="7"/>
      <c r="GY378" s="7"/>
      <c r="GZ378" s="7"/>
      <c r="HA378" s="7"/>
      <c r="HB378" s="7"/>
      <c r="HC378" s="7"/>
      <c r="HD378" s="7"/>
      <c r="HE378" s="7"/>
      <c r="HF378" s="7"/>
      <c r="HG378" s="7"/>
      <c r="HH378" s="7"/>
      <c r="HI378" s="7"/>
      <c r="HJ378" s="7"/>
      <c r="HK378" s="7"/>
      <c r="HL378" s="7"/>
      <c r="HM378" s="7"/>
      <c r="HN378" s="7"/>
      <c r="HO378" s="7"/>
      <c r="HP378" s="7"/>
      <c r="HQ378" s="7"/>
      <c r="HR378" s="7"/>
      <c r="HS378" s="7"/>
      <c r="HT378" s="7"/>
      <c r="HU378" s="7"/>
      <c r="HV378" s="7"/>
      <c r="HW378" s="7"/>
      <c r="HX378" s="7"/>
      <c r="HY378" s="7"/>
      <c r="HZ378" s="7"/>
      <c r="IA378" s="7"/>
      <c r="IB378" s="7"/>
      <c r="IC378" s="7"/>
      <c r="ID378" s="7"/>
      <c r="IE378" s="7"/>
      <c r="IF378" s="7"/>
      <c r="IG378" s="7"/>
      <c r="IH378" s="7"/>
      <c r="II378" s="7"/>
      <c r="IJ378" s="7"/>
      <c r="IK378" s="7"/>
      <c r="IL378" s="7"/>
      <c r="IM378" s="7"/>
      <c r="IN378" s="7"/>
      <c r="IO378" s="7"/>
      <c r="IP378" s="7"/>
      <c r="IQ378" s="7"/>
      <c r="IR378" s="7"/>
      <c r="IS378" s="7"/>
      <c r="IT378" s="7"/>
      <c r="IU378" s="7"/>
    </row>
    <row r="379" spans="1:255" ht="15.6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  <c r="FK379" s="7"/>
      <c r="FL379" s="7"/>
      <c r="FM379" s="7"/>
      <c r="FN379" s="7"/>
      <c r="FO379" s="7"/>
      <c r="FP379" s="7"/>
      <c r="FQ379" s="7"/>
      <c r="FR379" s="7"/>
      <c r="FS379" s="7"/>
      <c r="FT379" s="7"/>
      <c r="FU379" s="7"/>
      <c r="FV379" s="7"/>
      <c r="FW379" s="7"/>
      <c r="FX379" s="7"/>
      <c r="FY379" s="7"/>
      <c r="FZ379" s="7"/>
      <c r="GA379" s="7"/>
      <c r="GB379" s="7"/>
      <c r="GC379" s="7"/>
      <c r="GD379" s="7"/>
      <c r="GE379" s="7"/>
      <c r="GF379" s="7"/>
      <c r="GG379" s="7"/>
      <c r="GH379" s="7"/>
      <c r="GI379" s="7"/>
      <c r="GJ379" s="7"/>
      <c r="GK379" s="7"/>
      <c r="GL379" s="7"/>
      <c r="GM379" s="7"/>
      <c r="GN379" s="7"/>
      <c r="GO379" s="7"/>
      <c r="GP379" s="7"/>
      <c r="GQ379" s="7"/>
      <c r="GR379" s="7"/>
      <c r="GS379" s="7"/>
      <c r="GT379" s="7"/>
      <c r="GU379" s="7"/>
      <c r="GV379" s="7"/>
      <c r="GW379" s="7"/>
      <c r="GX379" s="7"/>
      <c r="GY379" s="7"/>
      <c r="GZ379" s="7"/>
      <c r="HA379" s="7"/>
      <c r="HB379" s="7"/>
      <c r="HC379" s="7"/>
      <c r="HD379" s="7"/>
      <c r="HE379" s="7"/>
      <c r="HF379" s="7"/>
      <c r="HG379" s="7"/>
      <c r="HH379" s="7"/>
      <c r="HI379" s="7"/>
      <c r="HJ379" s="7"/>
      <c r="HK379" s="7"/>
      <c r="HL379" s="7"/>
      <c r="HM379" s="7"/>
      <c r="HN379" s="7"/>
      <c r="HO379" s="7"/>
      <c r="HP379" s="7"/>
      <c r="HQ379" s="7"/>
      <c r="HR379" s="7"/>
      <c r="HS379" s="7"/>
      <c r="HT379" s="7"/>
      <c r="HU379" s="7"/>
      <c r="HV379" s="7"/>
      <c r="HW379" s="7"/>
      <c r="HX379" s="7"/>
      <c r="HY379" s="7"/>
      <c r="HZ379" s="7"/>
      <c r="IA379" s="7"/>
      <c r="IB379" s="7"/>
      <c r="IC379" s="7"/>
      <c r="ID379" s="7"/>
      <c r="IE379" s="7"/>
      <c r="IF379" s="7"/>
      <c r="IG379" s="7"/>
      <c r="IH379" s="7"/>
      <c r="II379" s="7"/>
      <c r="IJ379" s="7"/>
      <c r="IK379" s="7"/>
      <c r="IL379" s="7"/>
      <c r="IM379" s="7"/>
      <c r="IN379" s="7"/>
      <c r="IO379" s="7"/>
      <c r="IP379" s="7"/>
      <c r="IQ379" s="7"/>
      <c r="IR379" s="7"/>
      <c r="IS379" s="7"/>
      <c r="IT379" s="7"/>
      <c r="IU379" s="7"/>
    </row>
    <row r="380" spans="1:255" ht="15.6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  <c r="FK380" s="7"/>
      <c r="FL380" s="7"/>
      <c r="FM380" s="7"/>
      <c r="FN380" s="7"/>
      <c r="FO380" s="7"/>
      <c r="FP380" s="7"/>
      <c r="FQ380" s="7"/>
      <c r="FR380" s="7"/>
      <c r="FS380" s="7"/>
      <c r="FT380" s="7"/>
      <c r="FU380" s="7"/>
      <c r="FV380" s="7"/>
      <c r="FW380" s="7"/>
      <c r="FX380" s="7"/>
      <c r="FY380" s="7"/>
      <c r="FZ380" s="7"/>
      <c r="GA380" s="7"/>
      <c r="GB380" s="7"/>
      <c r="GC380" s="7"/>
      <c r="GD380" s="7"/>
      <c r="GE380" s="7"/>
      <c r="GF380" s="7"/>
      <c r="GG380" s="7"/>
      <c r="GH380" s="7"/>
      <c r="GI380" s="7"/>
      <c r="GJ380" s="7"/>
      <c r="GK380" s="7"/>
      <c r="GL380" s="7"/>
      <c r="GM380" s="7"/>
      <c r="GN380" s="7"/>
      <c r="GO380" s="7"/>
      <c r="GP380" s="7"/>
      <c r="GQ380" s="7"/>
      <c r="GR380" s="7"/>
      <c r="GS380" s="7"/>
      <c r="GT380" s="7"/>
      <c r="GU380" s="7"/>
      <c r="GV380" s="7"/>
      <c r="GW380" s="7"/>
      <c r="GX380" s="7"/>
      <c r="GY380" s="7"/>
      <c r="GZ380" s="7"/>
      <c r="HA380" s="7"/>
      <c r="HB380" s="7"/>
      <c r="HC380" s="7"/>
      <c r="HD380" s="7"/>
      <c r="HE380" s="7"/>
      <c r="HF380" s="7"/>
      <c r="HG380" s="7"/>
      <c r="HH380" s="7"/>
      <c r="HI380" s="7"/>
      <c r="HJ380" s="7"/>
      <c r="HK380" s="7"/>
      <c r="HL380" s="7"/>
      <c r="HM380" s="7"/>
      <c r="HN380" s="7"/>
      <c r="HO380" s="7"/>
      <c r="HP380" s="7"/>
      <c r="HQ380" s="7"/>
      <c r="HR380" s="7"/>
      <c r="HS380" s="7"/>
      <c r="HT380" s="7"/>
      <c r="HU380" s="7"/>
      <c r="HV380" s="7"/>
      <c r="HW380" s="7"/>
      <c r="HX380" s="7"/>
      <c r="HY380" s="7"/>
      <c r="HZ380" s="7"/>
      <c r="IA380" s="7"/>
      <c r="IB380" s="7"/>
      <c r="IC380" s="7"/>
      <c r="ID380" s="7"/>
      <c r="IE380" s="7"/>
      <c r="IF380" s="7"/>
      <c r="IG380" s="7"/>
      <c r="IH380" s="7"/>
      <c r="II380" s="7"/>
      <c r="IJ380" s="7"/>
      <c r="IK380" s="7"/>
      <c r="IL380" s="7"/>
      <c r="IM380" s="7"/>
      <c r="IN380" s="7"/>
      <c r="IO380" s="7"/>
      <c r="IP380" s="7"/>
      <c r="IQ380" s="7"/>
      <c r="IR380" s="7"/>
      <c r="IS380" s="7"/>
      <c r="IT380" s="7"/>
      <c r="IU380" s="7"/>
    </row>
    <row r="381" spans="1:255" ht="15.6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  <c r="FK381" s="7"/>
      <c r="FL381" s="7"/>
      <c r="FM381" s="7"/>
      <c r="FN381" s="7"/>
      <c r="FO381" s="7"/>
      <c r="FP381" s="7"/>
      <c r="FQ381" s="7"/>
      <c r="FR381" s="7"/>
      <c r="FS381" s="7"/>
      <c r="FT381" s="7"/>
      <c r="FU381" s="7"/>
      <c r="FV381" s="7"/>
      <c r="FW381" s="7"/>
      <c r="FX381" s="7"/>
      <c r="FY381" s="7"/>
      <c r="FZ381" s="7"/>
      <c r="GA381" s="7"/>
      <c r="GB381" s="7"/>
      <c r="GC381" s="7"/>
      <c r="GD381" s="7"/>
      <c r="GE381" s="7"/>
      <c r="GF381" s="7"/>
      <c r="GG381" s="7"/>
      <c r="GH381" s="7"/>
      <c r="GI381" s="7"/>
      <c r="GJ381" s="7"/>
      <c r="GK381" s="7"/>
      <c r="GL381" s="7"/>
      <c r="GM381" s="7"/>
      <c r="GN381" s="7"/>
      <c r="GO381" s="7"/>
      <c r="GP381" s="7"/>
      <c r="GQ381" s="7"/>
      <c r="GR381" s="7"/>
      <c r="GS381" s="7"/>
      <c r="GT381" s="7"/>
      <c r="GU381" s="7"/>
      <c r="GV381" s="7"/>
      <c r="GW381" s="7"/>
      <c r="GX381" s="7"/>
      <c r="GY381" s="7"/>
      <c r="GZ381" s="7"/>
      <c r="HA381" s="7"/>
      <c r="HB381" s="7"/>
      <c r="HC381" s="7"/>
      <c r="HD381" s="7"/>
      <c r="HE381" s="7"/>
      <c r="HF381" s="7"/>
      <c r="HG381" s="7"/>
      <c r="HH381" s="7"/>
      <c r="HI381" s="7"/>
      <c r="HJ381" s="7"/>
      <c r="HK381" s="7"/>
      <c r="HL381" s="7"/>
      <c r="HM381" s="7"/>
      <c r="HN381" s="7"/>
      <c r="HO381" s="7"/>
      <c r="HP381" s="7"/>
      <c r="HQ381" s="7"/>
      <c r="HR381" s="7"/>
      <c r="HS381" s="7"/>
      <c r="HT381" s="7"/>
      <c r="HU381" s="7"/>
      <c r="HV381" s="7"/>
      <c r="HW381" s="7"/>
      <c r="HX381" s="7"/>
      <c r="HY381" s="7"/>
      <c r="HZ381" s="7"/>
      <c r="IA381" s="7"/>
      <c r="IB381" s="7"/>
      <c r="IC381" s="7"/>
      <c r="ID381" s="7"/>
      <c r="IE381" s="7"/>
      <c r="IF381" s="7"/>
      <c r="IG381" s="7"/>
      <c r="IH381" s="7"/>
      <c r="II381" s="7"/>
      <c r="IJ381" s="7"/>
      <c r="IK381" s="7"/>
      <c r="IL381" s="7"/>
      <c r="IM381" s="7"/>
      <c r="IN381" s="7"/>
      <c r="IO381" s="7"/>
      <c r="IP381" s="7"/>
      <c r="IQ381" s="7"/>
      <c r="IR381" s="7"/>
      <c r="IS381" s="7"/>
      <c r="IT381" s="7"/>
      <c r="IU381" s="7"/>
    </row>
    <row r="382" spans="1:255" ht="15.6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  <c r="FK382" s="7"/>
      <c r="FL382" s="7"/>
      <c r="FM382" s="7"/>
      <c r="FN382" s="7"/>
      <c r="FO382" s="7"/>
      <c r="FP382" s="7"/>
      <c r="FQ382" s="7"/>
      <c r="FR382" s="7"/>
      <c r="FS382" s="7"/>
      <c r="FT382" s="7"/>
      <c r="FU382" s="7"/>
      <c r="FV382" s="7"/>
      <c r="FW382" s="7"/>
      <c r="FX382" s="7"/>
      <c r="FY382" s="7"/>
      <c r="FZ382" s="7"/>
      <c r="GA382" s="7"/>
      <c r="GB382" s="7"/>
      <c r="GC382" s="7"/>
      <c r="GD382" s="7"/>
      <c r="GE382" s="7"/>
      <c r="GF382" s="7"/>
      <c r="GG382" s="7"/>
      <c r="GH382" s="7"/>
      <c r="GI382" s="7"/>
      <c r="GJ382" s="7"/>
      <c r="GK382" s="7"/>
      <c r="GL382" s="7"/>
      <c r="GM382" s="7"/>
      <c r="GN382" s="7"/>
      <c r="GO382" s="7"/>
      <c r="GP382" s="7"/>
      <c r="GQ382" s="7"/>
      <c r="GR382" s="7"/>
      <c r="GS382" s="7"/>
      <c r="GT382" s="7"/>
      <c r="GU382" s="7"/>
      <c r="GV382" s="7"/>
      <c r="GW382" s="7"/>
      <c r="GX382" s="7"/>
      <c r="GY382" s="7"/>
      <c r="GZ382" s="7"/>
      <c r="HA382" s="7"/>
      <c r="HB382" s="7"/>
      <c r="HC382" s="7"/>
      <c r="HD382" s="7"/>
      <c r="HE382" s="7"/>
      <c r="HF382" s="7"/>
      <c r="HG382" s="7"/>
      <c r="HH382" s="7"/>
      <c r="HI382" s="7"/>
      <c r="HJ382" s="7"/>
      <c r="HK382" s="7"/>
      <c r="HL382" s="7"/>
      <c r="HM382" s="7"/>
      <c r="HN382" s="7"/>
      <c r="HO382" s="7"/>
      <c r="HP382" s="7"/>
      <c r="HQ382" s="7"/>
      <c r="HR382" s="7"/>
      <c r="HS382" s="7"/>
      <c r="HT382" s="7"/>
      <c r="HU382" s="7"/>
      <c r="HV382" s="7"/>
      <c r="HW382" s="7"/>
      <c r="HX382" s="7"/>
      <c r="HY382" s="7"/>
      <c r="HZ382" s="7"/>
      <c r="IA382" s="7"/>
      <c r="IB382" s="7"/>
      <c r="IC382" s="7"/>
      <c r="ID382" s="7"/>
      <c r="IE382" s="7"/>
      <c r="IF382" s="7"/>
      <c r="IG382" s="7"/>
      <c r="IH382" s="7"/>
      <c r="II382" s="7"/>
      <c r="IJ382" s="7"/>
      <c r="IK382" s="7"/>
      <c r="IL382" s="7"/>
      <c r="IM382" s="7"/>
      <c r="IN382" s="7"/>
      <c r="IO382" s="7"/>
      <c r="IP382" s="7"/>
      <c r="IQ382" s="7"/>
      <c r="IR382" s="7"/>
      <c r="IS382" s="7"/>
      <c r="IT382" s="7"/>
      <c r="IU382" s="7"/>
    </row>
    <row r="383" spans="1:255" ht="15.6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  <c r="FK383" s="7"/>
      <c r="FL383" s="7"/>
      <c r="FM383" s="7"/>
      <c r="FN383" s="7"/>
      <c r="FO383" s="7"/>
      <c r="FP383" s="7"/>
      <c r="FQ383" s="7"/>
      <c r="FR383" s="7"/>
      <c r="FS383" s="7"/>
      <c r="FT383" s="7"/>
      <c r="FU383" s="7"/>
      <c r="FV383" s="7"/>
      <c r="FW383" s="7"/>
      <c r="FX383" s="7"/>
      <c r="FY383" s="7"/>
      <c r="FZ383" s="7"/>
      <c r="GA383" s="7"/>
      <c r="GB383" s="7"/>
      <c r="GC383" s="7"/>
      <c r="GD383" s="7"/>
      <c r="GE383" s="7"/>
      <c r="GF383" s="7"/>
      <c r="GG383" s="7"/>
      <c r="GH383" s="7"/>
      <c r="GI383" s="7"/>
      <c r="GJ383" s="7"/>
      <c r="GK383" s="7"/>
      <c r="GL383" s="7"/>
      <c r="GM383" s="7"/>
      <c r="GN383" s="7"/>
      <c r="GO383" s="7"/>
      <c r="GP383" s="7"/>
      <c r="GQ383" s="7"/>
      <c r="GR383" s="7"/>
      <c r="GS383" s="7"/>
      <c r="GT383" s="7"/>
      <c r="GU383" s="7"/>
      <c r="GV383" s="7"/>
      <c r="GW383" s="7"/>
      <c r="GX383" s="7"/>
      <c r="GY383" s="7"/>
      <c r="GZ383" s="7"/>
      <c r="HA383" s="7"/>
      <c r="HB383" s="7"/>
      <c r="HC383" s="7"/>
      <c r="HD383" s="7"/>
      <c r="HE383" s="7"/>
      <c r="HF383" s="7"/>
      <c r="HG383" s="7"/>
      <c r="HH383" s="7"/>
      <c r="HI383" s="7"/>
      <c r="HJ383" s="7"/>
      <c r="HK383" s="7"/>
      <c r="HL383" s="7"/>
      <c r="HM383" s="7"/>
      <c r="HN383" s="7"/>
      <c r="HO383" s="7"/>
      <c r="HP383" s="7"/>
      <c r="HQ383" s="7"/>
      <c r="HR383" s="7"/>
      <c r="HS383" s="7"/>
      <c r="HT383" s="7"/>
      <c r="HU383" s="7"/>
      <c r="HV383" s="7"/>
      <c r="HW383" s="7"/>
      <c r="HX383" s="7"/>
      <c r="HY383" s="7"/>
      <c r="HZ383" s="7"/>
      <c r="IA383" s="7"/>
      <c r="IB383" s="7"/>
      <c r="IC383" s="7"/>
      <c r="ID383" s="7"/>
      <c r="IE383" s="7"/>
      <c r="IF383" s="7"/>
      <c r="IG383" s="7"/>
      <c r="IH383" s="7"/>
      <c r="II383" s="7"/>
      <c r="IJ383" s="7"/>
      <c r="IK383" s="7"/>
      <c r="IL383" s="7"/>
      <c r="IM383" s="7"/>
      <c r="IN383" s="7"/>
      <c r="IO383" s="7"/>
      <c r="IP383" s="7"/>
      <c r="IQ383" s="7"/>
      <c r="IR383" s="7"/>
      <c r="IS383" s="7"/>
      <c r="IT383" s="7"/>
      <c r="IU383" s="7"/>
    </row>
    <row r="384" spans="1:255" ht="15.6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  <c r="FK384" s="7"/>
      <c r="FL384" s="7"/>
      <c r="FM384" s="7"/>
      <c r="FN384" s="7"/>
      <c r="FO384" s="7"/>
      <c r="FP384" s="7"/>
      <c r="FQ384" s="7"/>
      <c r="FR384" s="7"/>
      <c r="FS384" s="7"/>
      <c r="FT384" s="7"/>
      <c r="FU384" s="7"/>
      <c r="FV384" s="7"/>
      <c r="FW384" s="7"/>
      <c r="FX384" s="7"/>
      <c r="FY384" s="7"/>
      <c r="FZ384" s="7"/>
      <c r="GA384" s="7"/>
      <c r="GB384" s="7"/>
      <c r="GC384" s="7"/>
      <c r="GD384" s="7"/>
      <c r="GE384" s="7"/>
      <c r="GF384" s="7"/>
      <c r="GG384" s="7"/>
      <c r="GH384" s="7"/>
      <c r="GI384" s="7"/>
      <c r="GJ384" s="7"/>
      <c r="GK384" s="7"/>
      <c r="GL384" s="7"/>
      <c r="GM384" s="7"/>
      <c r="GN384" s="7"/>
      <c r="GO384" s="7"/>
      <c r="GP384" s="7"/>
      <c r="GQ384" s="7"/>
      <c r="GR384" s="7"/>
      <c r="GS384" s="7"/>
      <c r="GT384" s="7"/>
      <c r="GU384" s="7"/>
      <c r="GV384" s="7"/>
      <c r="GW384" s="7"/>
      <c r="GX384" s="7"/>
      <c r="GY384" s="7"/>
      <c r="GZ384" s="7"/>
      <c r="HA384" s="7"/>
      <c r="HB384" s="7"/>
      <c r="HC384" s="7"/>
      <c r="HD384" s="7"/>
      <c r="HE384" s="7"/>
      <c r="HF384" s="7"/>
      <c r="HG384" s="7"/>
      <c r="HH384" s="7"/>
      <c r="HI384" s="7"/>
      <c r="HJ384" s="7"/>
      <c r="HK384" s="7"/>
      <c r="HL384" s="7"/>
      <c r="HM384" s="7"/>
      <c r="HN384" s="7"/>
      <c r="HO384" s="7"/>
      <c r="HP384" s="7"/>
      <c r="HQ384" s="7"/>
      <c r="HR384" s="7"/>
      <c r="HS384" s="7"/>
      <c r="HT384" s="7"/>
      <c r="HU384" s="7"/>
      <c r="HV384" s="7"/>
      <c r="HW384" s="7"/>
      <c r="HX384" s="7"/>
      <c r="HY384" s="7"/>
      <c r="HZ384" s="7"/>
      <c r="IA384" s="7"/>
      <c r="IB384" s="7"/>
      <c r="IC384" s="7"/>
      <c r="ID384" s="7"/>
      <c r="IE384" s="7"/>
      <c r="IF384" s="7"/>
      <c r="IG384" s="7"/>
      <c r="IH384" s="7"/>
      <c r="II384" s="7"/>
      <c r="IJ384" s="7"/>
      <c r="IK384" s="7"/>
      <c r="IL384" s="7"/>
      <c r="IM384" s="7"/>
      <c r="IN384" s="7"/>
      <c r="IO384" s="7"/>
      <c r="IP384" s="7"/>
      <c r="IQ384" s="7"/>
      <c r="IR384" s="7"/>
      <c r="IS384" s="7"/>
      <c r="IT384" s="7"/>
      <c r="IU384" s="7"/>
    </row>
    <row r="385" spans="1:255" ht="15.6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  <c r="FK385" s="7"/>
      <c r="FL385" s="7"/>
      <c r="FM385" s="7"/>
      <c r="FN385" s="7"/>
      <c r="FO385" s="7"/>
      <c r="FP385" s="7"/>
      <c r="FQ385" s="7"/>
      <c r="FR385" s="7"/>
      <c r="FS385" s="7"/>
      <c r="FT385" s="7"/>
      <c r="FU385" s="7"/>
      <c r="FV385" s="7"/>
      <c r="FW385" s="7"/>
      <c r="FX385" s="7"/>
      <c r="FY385" s="7"/>
      <c r="FZ385" s="7"/>
      <c r="GA385" s="7"/>
      <c r="GB385" s="7"/>
      <c r="GC385" s="7"/>
      <c r="GD385" s="7"/>
      <c r="GE385" s="7"/>
      <c r="GF385" s="7"/>
      <c r="GG385" s="7"/>
      <c r="GH385" s="7"/>
      <c r="GI385" s="7"/>
      <c r="GJ385" s="7"/>
      <c r="GK385" s="7"/>
      <c r="GL385" s="7"/>
      <c r="GM385" s="7"/>
      <c r="GN385" s="7"/>
      <c r="GO385" s="7"/>
      <c r="GP385" s="7"/>
      <c r="GQ385" s="7"/>
      <c r="GR385" s="7"/>
      <c r="GS385" s="7"/>
      <c r="GT385" s="7"/>
      <c r="GU385" s="7"/>
      <c r="GV385" s="7"/>
      <c r="GW385" s="7"/>
      <c r="GX385" s="7"/>
      <c r="GY385" s="7"/>
      <c r="GZ385" s="7"/>
      <c r="HA385" s="7"/>
      <c r="HB385" s="7"/>
      <c r="HC385" s="7"/>
      <c r="HD385" s="7"/>
      <c r="HE385" s="7"/>
      <c r="HF385" s="7"/>
      <c r="HG385" s="7"/>
      <c r="HH385" s="7"/>
      <c r="HI385" s="7"/>
      <c r="HJ385" s="7"/>
      <c r="HK385" s="7"/>
      <c r="HL385" s="7"/>
      <c r="HM385" s="7"/>
      <c r="HN385" s="7"/>
      <c r="HO385" s="7"/>
      <c r="HP385" s="7"/>
      <c r="HQ385" s="7"/>
      <c r="HR385" s="7"/>
      <c r="HS385" s="7"/>
      <c r="HT385" s="7"/>
      <c r="HU385" s="7"/>
      <c r="HV385" s="7"/>
      <c r="HW385" s="7"/>
      <c r="HX385" s="7"/>
      <c r="HY385" s="7"/>
      <c r="HZ385" s="7"/>
      <c r="IA385" s="7"/>
      <c r="IB385" s="7"/>
      <c r="IC385" s="7"/>
      <c r="ID385" s="7"/>
      <c r="IE385" s="7"/>
      <c r="IF385" s="7"/>
      <c r="IG385" s="7"/>
      <c r="IH385" s="7"/>
      <c r="II385" s="7"/>
      <c r="IJ385" s="7"/>
      <c r="IK385" s="7"/>
      <c r="IL385" s="7"/>
      <c r="IM385" s="7"/>
      <c r="IN385" s="7"/>
      <c r="IO385" s="7"/>
      <c r="IP385" s="7"/>
      <c r="IQ385" s="7"/>
      <c r="IR385" s="7"/>
      <c r="IS385" s="7"/>
      <c r="IT385" s="7"/>
      <c r="IU385" s="7"/>
    </row>
    <row r="386" spans="1:255" ht="15.6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  <c r="FK386" s="7"/>
      <c r="FL386" s="7"/>
      <c r="FM386" s="7"/>
      <c r="FN386" s="7"/>
      <c r="FO386" s="7"/>
      <c r="FP386" s="7"/>
      <c r="FQ386" s="7"/>
      <c r="FR386" s="7"/>
      <c r="FS386" s="7"/>
      <c r="FT386" s="7"/>
      <c r="FU386" s="7"/>
      <c r="FV386" s="7"/>
      <c r="FW386" s="7"/>
      <c r="FX386" s="7"/>
      <c r="FY386" s="7"/>
      <c r="FZ386" s="7"/>
      <c r="GA386" s="7"/>
      <c r="GB386" s="7"/>
      <c r="GC386" s="7"/>
      <c r="GD386" s="7"/>
      <c r="GE386" s="7"/>
      <c r="GF386" s="7"/>
      <c r="GG386" s="7"/>
      <c r="GH386" s="7"/>
      <c r="GI386" s="7"/>
      <c r="GJ386" s="7"/>
      <c r="GK386" s="7"/>
      <c r="GL386" s="7"/>
      <c r="GM386" s="7"/>
      <c r="GN386" s="7"/>
      <c r="GO386" s="7"/>
      <c r="GP386" s="7"/>
      <c r="GQ386" s="7"/>
      <c r="GR386" s="7"/>
      <c r="GS386" s="7"/>
      <c r="GT386" s="7"/>
      <c r="GU386" s="7"/>
      <c r="GV386" s="7"/>
      <c r="GW386" s="7"/>
      <c r="GX386" s="7"/>
      <c r="GY386" s="7"/>
      <c r="GZ386" s="7"/>
      <c r="HA386" s="7"/>
      <c r="HB386" s="7"/>
      <c r="HC386" s="7"/>
      <c r="HD386" s="7"/>
      <c r="HE386" s="7"/>
      <c r="HF386" s="7"/>
      <c r="HG386" s="7"/>
      <c r="HH386" s="7"/>
      <c r="HI386" s="7"/>
      <c r="HJ386" s="7"/>
      <c r="HK386" s="7"/>
      <c r="HL386" s="7"/>
      <c r="HM386" s="7"/>
      <c r="HN386" s="7"/>
      <c r="HO386" s="7"/>
      <c r="HP386" s="7"/>
      <c r="HQ386" s="7"/>
      <c r="HR386" s="7"/>
      <c r="HS386" s="7"/>
      <c r="HT386" s="7"/>
      <c r="HU386" s="7"/>
      <c r="HV386" s="7"/>
      <c r="HW386" s="7"/>
      <c r="HX386" s="7"/>
      <c r="HY386" s="7"/>
      <c r="HZ386" s="7"/>
      <c r="IA386" s="7"/>
      <c r="IB386" s="7"/>
      <c r="IC386" s="7"/>
      <c r="ID386" s="7"/>
      <c r="IE386" s="7"/>
      <c r="IF386" s="7"/>
      <c r="IG386" s="7"/>
      <c r="IH386" s="7"/>
      <c r="II386" s="7"/>
      <c r="IJ386" s="7"/>
      <c r="IK386" s="7"/>
      <c r="IL386" s="7"/>
      <c r="IM386" s="7"/>
      <c r="IN386" s="7"/>
      <c r="IO386" s="7"/>
      <c r="IP386" s="7"/>
      <c r="IQ386" s="7"/>
      <c r="IR386" s="7"/>
      <c r="IS386" s="7"/>
      <c r="IT386" s="7"/>
      <c r="IU386" s="7"/>
    </row>
    <row r="387" spans="1:255" ht="15.6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  <c r="FK387" s="7"/>
      <c r="FL387" s="7"/>
      <c r="FM387" s="7"/>
      <c r="FN387" s="7"/>
      <c r="FO387" s="7"/>
      <c r="FP387" s="7"/>
      <c r="FQ387" s="7"/>
      <c r="FR387" s="7"/>
      <c r="FS387" s="7"/>
      <c r="FT387" s="7"/>
      <c r="FU387" s="7"/>
      <c r="FV387" s="7"/>
      <c r="FW387" s="7"/>
      <c r="FX387" s="7"/>
      <c r="FY387" s="7"/>
      <c r="FZ387" s="7"/>
      <c r="GA387" s="7"/>
      <c r="GB387" s="7"/>
      <c r="GC387" s="7"/>
      <c r="GD387" s="7"/>
      <c r="GE387" s="7"/>
      <c r="GF387" s="7"/>
      <c r="GG387" s="7"/>
      <c r="GH387" s="7"/>
      <c r="GI387" s="7"/>
      <c r="GJ387" s="7"/>
      <c r="GK387" s="7"/>
      <c r="GL387" s="7"/>
      <c r="GM387" s="7"/>
      <c r="GN387" s="7"/>
      <c r="GO387" s="7"/>
      <c r="GP387" s="7"/>
      <c r="GQ387" s="7"/>
      <c r="GR387" s="7"/>
      <c r="GS387" s="7"/>
      <c r="GT387" s="7"/>
      <c r="GU387" s="7"/>
      <c r="GV387" s="7"/>
      <c r="GW387" s="7"/>
      <c r="GX387" s="7"/>
      <c r="GY387" s="7"/>
      <c r="GZ387" s="7"/>
      <c r="HA387" s="7"/>
      <c r="HB387" s="7"/>
      <c r="HC387" s="7"/>
      <c r="HD387" s="7"/>
      <c r="HE387" s="7"/>
      <c r="HF387" s="7"/>
      <c r="HG387" s="7"/>
      <c r="HH387" s="7"/>
      <c r="HI387" s="7"/>
      <c r="HJ387" s="7"/>
      <c r="HK387" s="7"/>
      <c r="HL387" s="7"/>
      <c r="HM387" s="7"/>
      <c r="HN387" s="7"/>
      <c r="HO387" s="7"/>
      <c r="HP387" s="7"/>
      <c r="HQ387" s="7"/>
      <c r="HR387" s="7"/>
      <c r="HS387" s="7"/>
      <c r="HT387" s="7"/>
      <c r="HU387" s="7"/>
      <c r="HV387" s="7"/>
      <c r="HW387" s="7"/>
      <c r="HX387" s="7"/>
      <c r="HY387" s="7"/>
      <c r="HZ387" s="7"/>
      <c r="IA387" s="7"/>
      <c r="IB387" s="7"/>
      <c r="IC387" s="7"/>
      <c r="ID387" s="7"/>
      <c r="IE387" s="7"/>
      <c r="IF387" s="7"/>
      <c r="IG387" s="7"/>
      <c r="IH387" s="7"/>
      <c r="II387" s="7"/>
      <c r="IJ387" s="7"/>
      <c r="IK387" s="7"/>
      <c r="IL387" s="7"/>
      <c r="IM387" s="7"/>
      <c r="IN387" s="7"/>
      <c r="IO387" s="7"/>
      <c r="IP387" s="7"/>
      <c r="IQ387" s="7"/>
      <c r="IR387" s="7"/>
      <c r="IS387" s="7"/>
      <c r="IT387" s="7"/>
      <c r="IU387" s="7"/>
    </row>
    <row r="388" spans="1:255" ht="15.6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  <c r="FK388" s="7"/>
      <c r="FL388" s="7"/>
      <c r="FM388" s="7"/>
      <c r="FN388" s="7"/>
      <c r="FO388" s="7"/>
      <c r="FP388" s="7"/>
      <c r="FQ388" s="7"/>
      <c r="FR388" s="7"/>
      <c r="FS388" s="7"/>
      <c r="FT388" s="7"/>
      <c r="FU388" s="7"/>
      <c r="FV388" s="7"/>
      <c r="FW388" s="7"/>
      <c r="FX388" s="7"/>
      <c r="FY388" s="7"/>
      <c r="FZ388" s="7"/>
      <c r="GA388" s="7"/>
      <c r="GB388" s="7"/>
      <c r="GC388" s="7"/>
      <c r="GD388" s="7"/>
      <c r="GE388" s="7"/>
      <c r="GF388" s="7"/>
      <c r="GG388" s="7"/>
      <c r="GH388" s="7"/>
      <c r="GI388" s="7"/>
      <c r="GJ388" s="7"/>
      <c r="GK388" s="7"/>
      <c r="GL388" s="7"/>
      <c r="GM388" s="7"/>
      <c r="GN388" s="7"/>
      <c r="GO388" s="7"/>
      <c r="GP388" s="7"/>
      <c r="GQ388" s="7"/>
      <c r="GR388" s="7"/>
      <c r="GS388" s="7"/>
      <c r="GT388" s="7"/>
      <c r="GU388" s="7"/>
      <c r="GV388" s="7"/>
      <c r="GW388" s="7"/>
      <c r="GX388" s="7"/>
      <c r="GY388" s="7"/>
      <c r="GZ388" s="7"/>
      <c r="HA388" s="7"/>
      <c r="HB388" s="7"/>
      <c r="HC388" s="7"/>
      <c r="HD388" s="7"/>
      <c r="HE388" s="7"/>
      <c r="HF388" s="7"/>
      <c r="HG388" s="7"/>
      <c r="HH388" s="7"/>
      <c r="HI388" s="7"/>
      <c r="HJ388" s="7"/>
      <c r="HK388" s="7"/>
      <c r="HL388" s="7"/>
      <c r="HM388" s="7"/>
      <c r="HN388" s="7"/>
      <c r="HO388" s="7"/>
      <c r="HP388" s="7"/>
      <c r="HQ388" s="7"/>
      <c r="HR388" s="7"/>
      <c r="HS388" s="7"/>
      <c r="HT388" s="7"/>
      <c r="HU388" s="7"/>
      <c r="HV388" s="7"/>
      <c r="HW388" s="7"/>
      <c r="HX388" s="7"/>
      <c r="HY388" s="7"/>
      <c r="HZ388" s="7"/>
      <c r="IA388" s="7"/>
      <c r="IB388" s="7"/>
      <c r="IC388" s="7"/>
      <c r="ID388" s="7"/>
      <c r="IE388" s="7"/>
      <c r="IF388" s="7"/>
      <c r="IG388" s="7"/>
      <c r="IH388" s="7"/>
      <c r="II388" s="7"/>
      <c r="IJ388" s="7"/>
      <c r="IK388" s="7"/>
      <c r="IL388" s="7"/>
      <c r="IM388" s="7"/>
      <c r="IN388" s="7"/>
      <c r="IO388" s="7"/>
      <c r="IP388" s="7"/>
      <c r="IQ388" s="7"/>
      <c r="IR388" s="7"/>
      <c r="IS388" s="7"/>
      <c r="IT388" s="7"/>
      <c r="IU388" s="7"/>
    </row>
    <row r="389" spans="1:255" ht="15.6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  <c r="FK389" s="7"/>
      <c r="FL389" s="7"/>
      <c r="FM389" s="7"/>
      <c r="FN389" s="7"/>
      <c r="FO389" s="7"/>
      <c r="FP389" s="7"/>
      <c r="FQ389" s="7"/>
      <c r="FR389" s="7"/>
      <c r="FS389" s="7"/>
      <c r="FT389" s="7"/>
      <c r="FU389" s="7"/>
      <c r="FV389" s="7"/>
      <c r="FW389" s="7"/>
      <c r="FX389" s="7"/>
      <c r="FY389" s="7"/>
      <c r="FZ389" s="7"/>
      <c r="GA389" s="7"/>
      <c r="GB389" s="7"/>
      <c r="GC389" s="7"/>
      <c r="GD389" s="7"/>
      <c r="GE389" s="7"/>
      <c r="GF389" s="7"/>
      <c r="GG389" s="7"/>
      <c r="GH389" s="7"/>
      <c r="GI389" s="7"/>
      <c r="GJ389" s="7"/>
      <c r="GK389" s="7"/>
      <c r="GL389" s="7"/>
      <c r="GM389" s="7"/>
      <c r="GN389" s="7"/>
      <c r="GO389" s="7"/>
      <c r="GP389" s="7"/>
      <c r="GQ389" s="7"/>
      <c r="GR389" s="7"/>
      <c r="GS389" s="7"/>
      <c r="GT389" s="7"/>
      <c r="GU389" s="7"/>
      <c r="GV389" s="7"/>
      <c r="GW389" s="7"/>
      <c r="GX389" s="7"/>
      <c r="GY389" s="7"/>
      <c r="GZ389" s="7"/>
      <c r="HA389" s="7"/>
      <c r="HB389" s="7"/>
      <c r="HC389" s="7"/>
      <c r="HD389" s="7"/>
      <c r="HE389" s="7"/>
      <c r="HF389" s="7"/>
      <c r="HG389" s="7"/>
      <c r="HH389" s="7"/>
      <c r="HI389" s="7"/>
      <c r="HJ389" s="7"/>
      <c r="HK389" s="7"/>
      <c r="HL389" s="7"/>
      <c r="HM389" s="7"/>
      <c r="HN389" s="7"/>
      <c r="HO389" s="7"/>
      <c r="HP389" s="7"/>
      <c r="HQ389" s="7"/>
      <c r="HR389" s="7"/>
      <c r="HS389" s="7"/>
      <c r="HT389" s="7"/>
      <c r="HU389" s="7"/>
      <c r="HV389" s="7"/>
      <c r="HW389" s="7"/>
      <c r="HX389" s="7"/>
      <c r="HY389" s="7"/>
      <c r="HZ389" s="7"/>
      <c r="IA389" s="7"/>
      <c r="IB389" s="7"/>
      <c r="IC389" s="7"/>
      <c r="ID389" s="7"/>
      <c r="IE389" s="7"/>
      <c r="IF389" s="7"/>
      <c r="IG389" s="7"/>
      <c r="IH389" s="7"/>
      <c r="II389" s="7"/>
      <c r="IJ389" s="7"/>
      <c r="IK389" s="7"/>
      <c r="IL389" s="7"/>
      <c r="IM389" s="7"/>
      <c r="IN389" s="7"/>
      <c r="IO389" s="7"/>
      <c r="IP389" s="7"/>
      <c r="IQ389" s="7"/>
      <c r="IR389" s="7"/>
      <c r="IS389" s="7"/>
      <c r="IT389" s="7"/>
      <c r="IU389" s="7"/>
    </row>
    <row r="390" spans="1:255" ht="15.6">
      <c r="A390" s="19" t="s">
        <v>49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  <c r="FK390" s="7"/>
      <c r="FL390" s="7"/>
      <c r="FM390" s="7"/>
      <c r="FN390" s="7"/>
      <c r="FO390" s="7"/>
      <c r="FP390" s="7"/>
      <c r="FQ390" s="7"/>
      <c r="FR390" s="7"/>
      <c r="FS390" s="7"/>
      <c r="FT390" s="7"/>
      <c r="FU390" s="7"/>
      <c r="FV390" s="7"/>
      <c r="FW390" s="7"/>
      <c r="FX390" s="7"/>
      <c r="FY390" s="7"/>
      <c r="FZ390" s="7"/>
      <c r="GA390" s="7"/>
      <c r="GB390" s="7"/>
      <c r="GC390" s="7"/>
      <c r="GD390" s="7"/>
      <c r="GE390" s="7"/>
      <c r="GF390" s="7"/>
      <c r="GG390" s="7"/>
      <c r="GH390" s="7"/>
      <c r="GI390" s="7"/>
      <c r="GJ390" s="7"/>
      <c r="GK390" s="7"/>
      <c r="GL390" s="7"/>
      <c r="GM390" s="7"/>
      <c r="GN390" s="7"/>
      <c r="GO390" s="7"/>
      <c r="GP390" s="7"/>
      <c r="GQ390" s="7"/>
      <c r="GR390" s="7"/>
      <c r="GS390" s="7"/>
      <c r="GT390" s="7"/>
      <c r="GU390" s="7"/>
      <c r="GV390" s="7"/>
      <c r="GW390" s="7"/>
      <c r="GX390" s="7"/>
      <c r="GY390" s="7"/>
      <c r="GZ390" s="7"/>
      <c r="HA390" s="7"/>
      <c r="HB390" s="7"/>
      <c r="HC390" s="7"/>
      <c r="HD390" s="7"/>
      <c r="HE390" s="7"/>
      <c r="HF390" s="7"/>
      <c r="HG390" s="7"/>
      <c r="HH390" s="7"/>
      <c r="HI390" s="7"/>
      <c r="HJ390" s="7"/>
      <c r="HK390" s="7"/>
      <c r="HL390" s="7"/>
      <c r="HM390" s="7"/>
      <c r="HN390" s="7"/>
      <c r="HO390" s="7"/>
      <c r="HP390" s="7"/>
      <c r="HQ390" s="7"/>
      <c r="HR390" s="7"/>
      <c r="HS390" s="7"/>
      <c r="HT390" s="7"/>
      <c r="HU390" s="7"/>
      <c r="HV390" s="7"/>
      <c r="HW390" s="7"/>
      <c r="HX390" s="7"/>
      <c r="HY390" s="7"/>
      <c r="HZ390" s="7"/>
      <c r="IA390" s="7"/>
      <c r="IB390" s="7"/>
      <c r="IC390" s="7"/>
      <c r="ID390" s="7"/>
      <c r="IE390" s="7"/>
      <c r="IF390" s="7"/>
      <c r="IG390" s="7"/>
      <c r="IH390" s="7"/>
      <c r="II390" s="7"/>
      <c r="IJ390" s="7"/>
      <c r="IK390" s="7"/>
      <c r="IL390" s="7"/>
      <c r="IM390" s="7"/>
      <c r="IN390" s="7"/>
      <c r="IO390" s="7"/>
      <c r="IP390" s="7"/>
      <c r="IQ390" s="7"/>
      <c r="IR390" s="7"/>
      <c r="IS390" s="7"/>
      <c r="IT390" s="7"/>
      <c r="IU390" s="7"/>
    </row>
    <row r="391" spans="1:255" ht="15.6">
      <c r="A391" s="1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  <c r="FK391" s="7"/>
      <c r="FL391" s="7"/>
      <c r="FM391" s="7"/>
      <c r="FN391" s="7"/>
      <c r="FO391" s="7"/>
      <c r="FP391" s="7"/>
      <c r="FQ391" s="7"/>
      <c r="FR391" s="7"/>
      <c r="FS391" s="7"/>
      <c r="FT391" s="7"/>
      <c r="FU391" s="7"/>
      <c r="FV391" s="7"/>
      <c r="FW391" s="7"/>
      <c r="FX391" s="7"/>
      <c r="FY391" s="7"/>
      <c r="FZ391" s="7"/>
      <c r="GA391" s="7"/>
      <c r="GB391" s="7"/>
      <c r="GC391" s="7"/>
      <c r="GD391" s="7"/>
      <c r="GE391" s="7"/>
      <c r="GF391" s="7"/>
      <c r="GG391" s="7"/>
      <c r="GH391" s="7"/>
      <c r="GI391" s="7"/>
      <c r="GJ391" s="7"/>
      <c r="GK391" s="7"/>
      <c r="GL391" s="7"/>
      <c r="GM391" s="7"/>
      <c r="GN391" s="7"/>
      <c r="GO391" s="7"/>
      <c r="GP391" s="7"/>
      <c r="GQ391" s="7"/>
      <c r="GR391" s="7"/>
      <c r="GS391" s="7"/>
      <c r="GT391" s="7"/>
      <c r="GU391" s="7"/>
      <c r="GV391" s="7"/>
      <c r="GW391" s="7"/>
      <c r="GX391" s="7"/>
      <c r="GY391" s="7"/>
      <c r="GZ391" s="7"/>
      <c r="HA391" s="7"/>
      <c r="HB391" s="7"/>
      <c r="HC391" s="7"/>
      <c r="HD391" s="7"/>
      <c r="HE391" s="7"/>
      <c r="HF391" s="7"/>
      <c r="HG391" s="7"/>
      <c r="HH391" s="7"/>
      <c r="HI391" s="7"/>
      <c r="HJ391" s="7"/>
      <c r="HK391" s="7"/>
      <c r="HL391" s="7"/>
      <c r="HM391" s="7"/>
      <c r="HN391" s="7"/>
      <c r="HO391" s="7"/>
      <c r="HP391" s="7"/>
      <c r="HQ391" s="7"/>
      <c r="HR391" s="7"/>
      <c r="HS391" s="7"/>
      <c r="HT391" s="7"/>
      <c r="HU391" s="7"/>
      <c r="HV391" s="7"/>
      <c r="HW391" s="7"/>
      <c r="HX391" s="7"/>
      <c r="HY391" s="7"/>
      <c r="HZ391" s="7"/>
      <c r="IA391" s="7"/>
      <c r="IB391" s="7"/>
      <c r="IC391" s="7"/>
      <c r="ID391" s="7"/>
      <c r="IE391" s="7"/>
      <c r="IF391" s="7"/>
      <c r="IG391" s="7"/>
      <c r="IH391" s="7"/>
      <c r="II391" s="7"/>
      <c r="IJ391" s="7"/>
      <c r="IK391" s="7"/>
      <c r="IL391" s="7"/>
      <c r="IM391" s="7"/>
      <c r="IN391" s="7"/>
      <c r="IO391" s="7"/>
      <c r="IP391" s="7"/>
      <c r="IQ391" s="7"/>
      <c r="IR391" s="7"/>
      <c r="IS391" s="7"/>
      <c r="IT391" s="7"/>
      <c r="IU391" s="7"/>
    </row>
    <row r="392" spans="1:255" ht="15.6">
      <c r="A392" s="19" t="s">
        <v>128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  <c r="FK392" s="7"/>
      <c r="FL392" s="7"/>
      <c r="FM392" s="7"/>
      <c r="FN392" s="7"/>
      <c r="FO392" s="7"/>
      <c r="FP392" s="7"/>
      <c r="FQ392" s="7"/>
      <c r="FR392" s="7"/>
      <c r="FS392" s="7"/>
      <c r="FT392" s="7"/>
      <c r="FU392" s="7"/>
      <c r="FV392" s="7"/>
      <c r="FW392" s="7"/>
      <c r="FX392" s="7"/>
      <c r="FY392" s="7"/>
      <c r="FZ392" s="7"/>
      <c r="GA392" s="7"/>
      <c r="GB392" s="7"/>
      <c r="GC392" s="7"/>
      <c r="GD392" s="7"/>
      <c r="GE392" s="7"/>
      <c r="GF392" s="7"/>
      <c r="GG392" s="7"/>
      <c r="GH392" s="7"/>
      <c r="GI392" s="7"/>
      <c r="GJ392" s="7"/>
      <c r="GK392" s="7"/>
      <c r="GL392" s="7"/>
      <c r="GM392" s="7"/>
      <c r="GN392" s="7"/>
      <c r="GO392" s="7"/>
      <c r="GP392" s="7"/>
      <c r="GQ392" s="7"/>
      <c r="GR392" s="7"/>
      <c r="GS392" s="7"/>
      <c r="GT392" s="7"/>
      <c r="GU392" s="7"/>
      <c r="GV392" s="7"/>
      <c r="GW392" s="7"/>
      <c r="GX392" s="7"/>
      <c r="GY392" s="7"/>
      <c r="GZ392" s="7"/>
      <c r="HA392" s="7"/>
      <c r="HB392" s="7"/>
      <c r="HC392" s="7"/>
      <c r="HD392" s="7"/>
      <c r="HE392" s="7"/>
      <c r="HF392" s="7"/>
      <c r="HG392" s="7"/>
      <c r="HH392" s="7"/>
      <c r="HI392" s="7"/>
      <c r="HJ392" s="7"/>
      <c r="HK392" s="7"/>
      <c r="HL392" s="7"/>
      <c r="HM392" s="7"/>
      <c r="HN392" s="7"/>
      <c r="HO392" s="7"/>
      <c r="HP392" s="7"/>
      <c r="HQ392" s="7"/>
      <c r="HR392" s="7"/>
      <c r="HS392" s="7"/>
      <c r="HT392" s="7"/>
      <c r="HU392" s="7"/>
      <c r="HV392" s="7"/>
      <c r="HW392" s="7"/>
      <c r="HX392" s="7"/>
      <c r="HY392" s="7"/>
      <c r="HZ392" s="7"/>
      <c r="IA392" s="7"/>
      <c r="IB392" s="7"/>
      <c r="IC392" s="7"/>
      <c r="ID392" s="7"/>
      <c r="IE392" s="7"/>
      <c r="IF392" s="7"/>
      <c r="IG392" s="7"/>
      <c r="IH392" s="7"/>
      <c r="II392" s="7"/>
      <c r="IJ392" s="7"/>
      <c r="IK392" s="7"/>
      <c r="IL392" s="7"/>
      <c r="IM392" s="7"/>
      <c r="IN392" s="7"/>
      <c r="IO392" s="7"/>
      <c r="IP392" s="7"/>
      <c r="IQ392" s="7"/>
      <c r="IR392" s="7"/>
      <c r="IS392" s="7"/>
      <c r="IT392" s="7"/>
      <c r="IU392" s="7"/>
    </row>
    <row r="393" spans="1:255" ht="15.6">
      <c r="A393" s="19" t="s">
        <v>129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  <c r="FK393" s="7"/>
      <c r="FL393" s="7"/>
      <c r="FM393" s="7"/>
      <c r="FN393" s="7"/>
      <c r="FO393" s="7"/>
      <c r="FP393" s="7"/>
      <c r="FQ393" s="7"/>
      <c r="FR393" s="7"/>
      <c r="FS393" s="7"/>
      <c r="FT393" s="7"/>
      <c r="FU393" s="7"/>
      <c r="FV393" s="7"/>
      <c r="FW393" s="7"/>
      <c r="FX393" s="7"/>
      <c r="FY393" s="7"/>
      <c r="FZ393" s="7"/>
      <c r="GA393" s="7"/>
      <c r="GB393" s="7"/>
      <c r="GC393" s="7"/>
      <c r="GD393" s="7"/>
      <c r="GE393" s="7"/>
      <c r="GF393" s="7"/>
      <c r="GG393" s="7"/>
      <c r="GH393" s="7"/>
      <c r="GI393" s="7"/>
      <c r="GJ393" s="7"/>
      <c r="GK393" s="7"/>
      <c r="GL393" s="7"/>
      <c r="GM393" s="7"/>
      <c r="GN393" s="7"/>
      <c r="GO393" s="7"/>
      <c r="GP393" s="7"/>
      <c r="GQ393" s="7"/>
      <c r="GR393" s="7"/>
      <c r="GS393" s="7"/>
      <c r="GT393" s="7"/>
      <c r="GU393" s="7"/>
      <c r="GV393" s="7"/>
      <c r="GW393" s="7"/>
      <c r="GX393" s="7"/>
      <c r="GY393" s="7"/>
      <c r="GZ393" s="7"/>
      <c r="HA393" s="7"/>
      <c r="HB393" s="7"/>
      <c r="HC393" s="7"/>
      <c r="HD393" s="7"/>
      <c r="HE393" s="7"/>
      <c r="HF393" s="7"/>
      <c r="HG393" s="7"/>
      <c r="HH393" s="7"/>
      <c r="HI393" s="7"/>
      <c r="HJ393" s="7"/>
      <c r="HK393" s="7"/>
      <c r="HL393" s="7"/>
      <c r="HM393" s="7"/>
      <c r="HN393" s="7"/>
      <c r="HO393" s="7"/>
      <c r="HP393" s="7"/>
      <c r="HQ393" s="7"/>
      <c r="HR393" s="7"/>
      <c r="HS393" s="7"/>
      <c r="HT393" s="7"/>
      <c r="HU393" s="7"/>
      <c r="HV393" s="7"/>
      <c r="HW393" s="7"/>
      <c r="HX393" s="7"/>
      <c r="HY393" s="7"/>
      <c r="HZ393" s="7"/>
      <c r="IA393" s="7"/>
      <c r="IB393" s="7"/>
      <c r="IC393" s="7"/>
      <c r="ID393" s="7"/>
      <c r="IE393" s="7"/>
      <c r="IF393" s="7"/>
      <c r="IG393" s="7"/>
      <c r="IH393" s="7"/>
      <c r="II393" s="7"/>
      <c r="IJ393" s="7"/>
      <c r="IK393" s="7"/>
      <c r="IL393" s="7"/>
      <c r="IM393" s="7"/>
      <c r="IN393" s="7"/>
      <c r="IO393" s="7"/>
      <c r="IP393" s="7"/>
      <c r="IQ393" s="7"/>
      <c r="IR393" s="7"/>
      <c r="IS393" s="7"/>
      <c r="IT393" s="7"/>
      <c r="IU393" s="7"/>
    </row>
    <row r="394" spans="1:255" ht="15.6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  <c r="FK394" s="7"/>
      <c r="FL394" s="7"/>
      <c r="FM394" s="7"/>
      <c r="FN394" s="7"/>
      <c r="FO394" s="7"/>
      <c r="FP394" s="7"/>
      <c r="FQ394" s="7"/>
      <c r="FR394" s="7"/>
      <c r="FS394" s="7"/>
      <c r="FT394" s="7"/>
      <c r="FU394" s="7"/>
      <c r="FV394" s="7"/>
      <c r="FW394" s="7"/>
      <c r="FX394" s="7"/>
      <c r="FY394" s="7"/>
      <c r="FZ394" s="7"/>
      <c r="GA394" s="7"/>
      <c r="GB394" s="7"/>
      <c r="GC394" s="7"/>
      <c r="GD394" s="7"/>
      <c r="GE394" s="7"/>
      <c r="GF394" s="7"/>
      <c r="GG394" s="7"/>
      <c r="GH394" s="7"/>
      <c r="GI394" s="7"/>
      <c r="GJ394" s="7"/>
      <c r="GK394" s="7"/>
      <c r="GL394" s="7"/>
      <c r="GM394" s="7"/>
      <c r="GN394" s="7"/>
      <c r="GO394" s="7"/>
      <c r="GP394" s="7"/>
      <c r="GQ394" s="7"/>
      <c r="GR394" s="7"/>
      <c r="GS394" s="7"/>
      <c r="GT394" s="7"/>
      <c r="GU394" s="7"/>
      <c r="GV394" s="7"/>
      <c r="GW394" s="7"/>
      <c r="GX394" s="7"/>
      <c r="GY394" s="7"/>
      <c r="GZ394" s="7"/>
      <c r="HA394" s="7"/>
      <c r="HB394" s="7"/>
      <c r="HC394" s="7"/>
      <c r="HD394" s="7"/>
      <c r="HE394" s="7"/>
      <c r="HF394" s="7"/>
      <c r="HG394" s="7"/>
      <c r="HH394" s="7"/>
      <c r="HI394" s="7"/>
      <c r="HJ394" s="7"/>
      <c r="HK394" s="7"/>
      <c r="HL394" s="7"/>
      <c r="HM394" s="7"/>
      <c r="HN394" s="7"/>
      <c r="HO394" s="7"/>
      <c r="HP394" s="7"/>
      <c r="HQ394" s="7"/>
      <c r="HR394" s="7"/>
      <c r="HS394" s="7"/>
      <c r="HT394" s="7"/>
      <c r="HU394" s="7"/>
      <c r="HV394" s="7"/>
      <c r="HW394" s="7"/>
      <c r="HX394" s="7"/>
      <c r="HY394" s="7"/>
      <c r="HZ394" s="7"/>
      <c r="IA394" s="7"/>
      <c r="IB394" s="7"/>
      <c r="IC394" s="7"/>
      <c r="ID394" s="7"/>
      <c r="IE394" s="7"/>
      <c r="IF394" s="7"/>
      <c r="IG394" s="7"/>
      <c r="IH394" s="7"/>
      <c r="II394" s="7"/>
      <c r="IJ394" s="7"/>
      <c r="IK394" s="7"/>
      <c r="IL394" s="7"/>
      <c r="IM394" s="7"/>
      <c r="IN394" s="7"/>
      <c r="IO394" s="7"/>
      <c r="IP394" s="7"/>
      <c r="IQ394" s="7"/>
      <c r="IR394" s="7"/>
      <c r="IS394" s="7"/>
      <c r="IT394" s="7"/>
      <c r="IU394" s="7"/>
    </row>
    <row r="395" spans="1:255" ht="15.6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  <c r="FK395" s="7"/>
      <c r="FL395" s="7"/>
      <c r="FM395" s="7"/>
      <c r="FN395" s="7"/>
      <c r="FO395" s="7"/>
      <c r="FP395" s="7"/>
      <c r="FQ395" s="7"/>
      <c r="FR395" s="7"/>
      <c r="FS395" s="7"/>
      <c r="FT395" s="7"/>
      <c r="FU395" s="7"/>
      <c r="FV395" s="7"/>
      <c r="FW395" s="7"/>
      <c r="FX395" s="7"/>
      <c r="FY395" s="7"/>
      <c r="FZ395" s="7"/>
      <c r="GA395" s="7"/>
      <c r="GB395" s="7"/>
      <c r="GC395" s="7"/>
      <c r="GD395" s="7"/>
      <c r="GE395" s="7"/>
      <c r="GF395" s="7"/>
      <c r="GG395" s="7"/>
      <c r="GH395" s="7"/>
      <c r="GI395" s="7"/>
      <c r="GJ395" s="7"/>
      <c r="GK395" s="7"/>
      <c r="GL395" s="7"/>
      <c r="GM395" s="7"/>
      <c r="GN395" s="7"/>
      <c r="GO395" s="7"/>
      <c r="GP395" s="7"/>
      <c r="GQ395" s="7"/>
      <c r="GR395" s="7"/>
      <c r="GS395" s="7"/>
      <c r="GT395" s="7"/>
      <c r="GU395" s="7"/>
      <c r="GV395" s="7"/>
      <c r="GW395" s="7"/>
      <c r="GX395" s="7"/>
      <c r="GY395" s="7"/>
      <c r="GZ395" s="7"/>
      <c r="HA395" s="7"/>
      <c r="HB395" s="7"/>
      <c r="HC395" s="7"/>
      <c r="HD395" s="7"/>
      <c r="HE395" s="7"/>
      <c r="HF395" s="7"/>
      <c r="HG395" s="7"/>
      <c r="HH395" s="7"/>
      <c r="HI395" s="7"/>
      <c r="HJ395" s="7"/>
      <c r="HK395" s="7"/>
      <c r="HL395" s="7"/>
      <c r="HM395" s="7"/>
      <c r="HN395" s="7"/>
      <c r="HO395" s="7"/>
      <c r="HP395" s="7"/>
      <c r="HQ395" s="7"/>
      <c r="HR395" s="7"/>
      <c r="HS395" s="7"/>
      <c r="HT395" s="7"/>
      <c r="HU395" s="7"/>
      <c r="HV395" s="7"/>
      <c r="HW395" s="7"/>
      <c r="HX395" s="7"/>
      <c r="HY395" s="7"/>
      <c r="HZ395" s="7"/>
      <c r="IA395" s="7"/>
      <c r="IB395" s="7"/>
      <c r="IC395" s="7"/>
      <c r="ID395" s="7"/>
      <c r="IE395" s="7"/>
      <c r="IF395" s="7"/>
      <c r="IG395" s="7"/>
      <c r="IH395" s="7"/>
      <c r="II395" s="7"/>
      <c r="IJ395" s="7"/>
      <c r="IK395" s="7"/>
      <c r="IL395" s="7"/>
      <c r="IM395" s="7"/>
      <c r="IN395" s="7"/>
      <c r="IO395" s="7"/>
      <c r="IP395" s="7"/>
      <c r="IQ395" s="7"/>
      <c r="IR395" s="7"/>
      <c r="IS395" s="7"/>
      <c r="IT395" s="7"/>
      <c r="IU395" s="7"/>
    </row>
    <row r="396" spans="1:255" ht="15.6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  <c r="FK396" s="7"/>
      <c r="FL396" s="7"/>
      <c r="FM396" s="7"/>
      <c r="FN396" s="7"/>
      <c r="FO396" s="7"/>
      <c r="FP396" s="7"/>
      <c r="FQ396" s="7"/>
      <c r="FR396" s="7"/>
      <c r="FS396" s="7"/>
      <c r="FT396" s="7"/>
      <c r="FU396" s="7"/>
      <c r="FV396" s="7"/>
      <c r="FW396" s="7"/>
      <c r="FX396" s="7"/>
      <c r="FY396" s="7"/>
      <c r="FZ396" s="7"/>
      <c r="GA396" s="7"/>
      <c r="GB396" s="7"/>
      <c r="GC396" s="7"/>
      <c r="GD396" s="7"/>
      <c r="GE396" s="7"/>
      <c r="GF396" s="7"/>
      <c r="GG396" s="7"/>
      <c r="GH396" s="7"/>
      <c r="GI396" s="7"/>
      <c r="GJ396" s="7"/>
      <c r="GK396" s="7"/>
      <c r="GL396" s="7"/>
      <c r="GM396" s="7"/>
      <c r="GN396" s="7"/>
      <c r="GO396" s="7"/>
      <c r="GP396" s="7"/>
      <c r="GQ396" s="7"/>
      <c r="GR396" s="7"/>
      <c r="GS396" s="7"/>
      <c r="GT396" s="7"/>
      <c r="GU396" s="7"/>
      <c r="GV396" s="7"/>
      <c r="GW396" s="7"/>
      <c r="GX396" s="7"/>
      <c r="GY396" s="7"/>
      <c r="GZ396" s="7"/>
      <c r="HA396" s="7"/>
      <c r="HB396" s="7"/>
      <c r="HC396" s="7"/>
      <c r="HD396" s="7"/>
      <c r="HE396" s="7"/>
      <c r="HF396" s="7"/>
      <c r="HG396" s="7"/>
      <c r="HH396" s="7"/>
      <c r="HI396" s="7"/>
      <c r="HJ396" s="7"/>
      <c r="HK396" s="7"/>
      <c r="HL396" s="7"/>
      <c r="HM396" s="7"/>
      <c r="HN396" s="7"/>
      <c r="HO396" s="7"/>
      <c r="HP396" s="7"/>
      <c r="HQ396" s="7"/>
      <c r="HR396" s="7"/>
      <c r="HS396" s="7"/>
      <c r="HT396" s="7"/>
      <c r="HU396" s="7"/>
      <c r="HV396" s="7"/>
      <c r="HW396" s="7"/>
      <c r="HX396" s="7"/>
      <c r="HY396" s="7"/>
      <c r="HZ396" s="7"/>
      <c r="IA396" s="7"/>
      <c r="IB396" s="7"/>
      <c r="IC396" s="7"/>
      <c r="ID396" s="7"/>
      <c r="IE396" s="7"/>
      <c r="IF396" s="7"/>
      <c r="IG396" s="7"/>
      <c r="IH396" s="7"/>
      <c r="II396" s="7"/>
      <c r="IJ396" s="7"/>
      <c r="IK396" s="7"/>
      <c r="IL396" s="7"/>
      <c r="IM396" s="7"/>
      <c r="IN396" s="7"/>
      <c r="IO396" s="7"/>
      <c r="IP396" s="7"/>
      <c r="IQ396" s="7"/>
      <c r="IR396" s="7"/>
      <c r="IS396" s="7"/>
      <c r="IT396" s="7"/>
      <c r="IU396" s="7"/>
    </row>
    <row r="397" spans="1:255" ht="15.6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  <c r="FK397" s="7"/>
      <c r="FL397" s="7"/>
      <c r="FM397" s="7"/>
      <c r="FN397" s="7"/>
      <c r="FO397" s="7"/>
      <c r="FP397" s="7"/>
      <c r="FQ397" s="7"/>
      <c r="FR397" s="7"/>
      <c r="FS397" s="7"/>
      <c r="FT397" s="7"/>
      <c r="FU397" s="7"/>
      <c r="FV397" s="7"/>
      <c r="FW397" s="7"/>
      <c r="FX397" s="7"/>
      <c r="FY397" s="7"/>
      <c r="FZ397" s="7"/>
      <c r="GA397" s="7"/>
      <c r="GB397" s="7"/>
      <c r="GC397" s="7"/>
      <c r="GD397" s="7"/>
      <c r="GE397" s="7"/>
      <c r="GF397" s="7"/>
      <c r="GG397" s="7"/>
      <c r="GH397" s="7"/>
      <c r="GI397" s="7"/>
      <c r="GJ397" s="7"/>
      <c r="GK397" s="7"/>
      <c r="GL397" s="7"/>
      <c r="GM397" s="7"/>
      <c r="GN397" s="7"/>
      <c r="GO397" s="7"/>
      <c r="GP397" s="7"/>
      <c r="GQ397" s="7"/>
      <c r="GR397" s="7"/>
      <c r="GS397" s="7"/>
      <c r="GT397" s="7"/>
      <c r="GU397" s="7"/>
      <c r="GV397" s="7"/>
      <c r="GW397" s="7"/>
      <c r="GX397" s="7"/>
      <c r="GY397" s="7"/>
      <c r="GZ397" s="7"/>
      <c r="HA397" s="7"/>
      <c r="HB397" s="7"/>
      <c r="HC397" s="7"/>
      <c r="HD397" s="7"/>
      <c r="HE397" s="7"/>
      <c r="HF397" s="7"/>
      <c r="HG397" s="7"/>
      <c r="HH397" s="7"/>
      <c r="HI397" s="7"/>
      <c r="HJ397" s="7"/>
      <c r="HK397" s="7"/>
      <c r="HL397" s="7"/>
      <c r="HM397" s="7"/>
      <c r="HN397" s="7"/>
      <c r="HO397" s="7"/>
      <c r="HP397" s="7"/>
      <c r="HQ397" s="7"/>
      <c r="HR397" s="7"/>
      <c r="HS397" s="7"/>
      <c r="HT397" s="7"/>
      <c r="HU397" s="7"/>
      <c r="HV397" s="7"/>
      <c r="HW397" s="7"/>
      <c r="HX397" s="7"/>
      <c r="HY397" s="7"/>
      <c r="HZ397" s="7"/>
      <c r="IA397" s="7"/>
      <c r="IB397" s="7"/>
      <c r="IC397" s="7"/>
      <c r="ID397" s="7"/>
      <c r="IE397" s="7"/>
      <c r="IF397" s="7"/>
      <c r="IG397" s="7"/>
      <c r="IH397" s="7"/>
      <c r="II397" s="7"/>
      <c r="IJ397" s="7"/>
      <c r="IK397" s="7"/>
      <c r="IL397" s="7"/>
      <c r="IM397" s="7"/>
      <c r="IN397" s="7"/>
      <c r="IO397" s="7"/>
      <c r="IP397" s="7"/>
      <c r="IQ397" s="7"/>
      <c r="IR397" s="7"/>
      <c r="IS397" s="7"/>
      <c r="IT397" s="7"/>
      <c r="IU397" s="7"/>
    </row>
    <row r="398" spans="1:255" ht="15.6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  <c r="FK398" s="7"/>
      <c r="FL398" s="7"/>
      <c r="FM398" s="7"/>
      <c r="FN398" s="7"/>
      <c r="FO398" s="7"/>
      <c r="FP398" s="7"/>
      <c r="FQ398" s="7"/>
      <c r="FR398" s="7"/>
      <c r="FS398" s="7"/>
      <c r="FT398" s="7"/>
      <c r="FU398" s="7"/>
      <c r="FV398" s="7"/>
      <c r="FW398" s="7"/>
      <c r="FX398" s="7"/>
      <c r="FY398" s="7"/>
      <c r="FZ398" s="7"/>
      <c r="GA398" s="7"/>
      <c r="GB398" s="7"/>
      <c r="GC398" s="7"/>
      <c r="GD398" s="7"/>
      <c r="GE398" s="7"/>
      <c r="GF398" s="7"/>
      <c r="GG398" s="7"/>
      <c r="GH398" s="7"/>
      <c r="GI398" s="7"/>
      <c r="GJ398" s="7"/>
      <c r="GK398" s="7"/>
      <c r="GL398" s="7"/>
      <c r="GM398" s="7"/>
      <c r="GN398" s="7"/>
      <c r="GO398" s="7"/>
      <c r="GP398" s="7"/>
      <c r="GQ398" s="7"/>
      <c r="GR398" s="7"/>
      <c r="GS398" s="7"/>
      <c r="GT398" s="7"/>
      <c r="GU398" s="7"/>
      <c r="GV398" s="7"/>
      <c r="GW398" s="7"/>
      <c r="GX398" s="7"/>
      <c r="GY398" s="7"/>
      <c r="GZ398" s="7"/>
      <c r="HA398" s="7"/>
      <c r="HB398" s="7"/>
      <c r="HC398" s="7"/>
      <c r="HD398" s="7"/>
      <c r="HE398" s="7"/>
      <c r="HF398" s="7"/>
      <c r="HG398" s="7"/>
      <c r="HH398" s="7"/>
      <c r="HI398" s="7"/>
      <c r="HJ398" s="7"/>
      <c r="HK398" s="7"/>
      <c r="HL398" s="7"/>
      <c r="HM398" s="7"/>
      <c r="HN398" s="7"/>
      <c r="HO398" s="7"/>
      <c r="HP398" s="7"/>
      <c r="HQ398" s="7"/>
      <c r="HR398" s="7"/>
      <c r="HS398" s="7"/>
      <c r="HT398" s="7"/>
      <c r="HU398" s="7"/>
      <c r="HV398" s="7"/>
      <c r="HW398" s="7"/>
      <c r="HX398" s="7"/>
      <c r="HY398" s="7"/>
      <c r="HZ398" s="7"/>
      <c r="IA398" s="7"/>
      <c r="IB398" s="7"/>
      <c r="IC398" s="7"/>
      <c r="ID398" s="7"/>
      <c r="IE398" s="7"/>
      <c r="IF398" s="7"/>
      <c r="IG398" s="7"/>
      <c r="IH398" s="7"/>
      <c r="II398" s="7"/>
      <c r="IJ398" s="7"/>
      <c r="IK398" s="7"/>
      <c r="IL398" s="7"/>
      <c r="IM398" s="7"/>
      <c r="IN398" s="7"/>
      <c r="IO398" s="7"/>
      <c r="IP398" s="7"/>
      <c r="IQ398" s="7"/>
      <c r="IR398" s="7"/>
      <c r="IS398" s="7"/>
      <c r="IT398" s="7"/>
      <c r="IU398" s="7"/>
    </row>
    <row r="399" spans="1:255" ht="15.6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  <c r="FK399" s="7"/>
      <c r="FL399" s="7"/>
      <c r="FM399" s="7"/>
      <c r="FN399" s="7"/>
      <c r="FO399" s="7"/>
      <c r="FP399" s="7"/>
      <c r="FQ399" s="7"/>
      <c r="FR399" s="7"/>
      <c r="FS399" s="7"/>
      <c r="FT399" s="7"/>
      <c r="FU399" s="7"/>
      <c r="FV399" s="7"/>
      <c r="FW399" s="7"/>
      <c r="FX399" s="7"/>
      <c r="FY399" s="7"/>
      <c r="FZ399" s="7"/>
      <c r="GA399" s="7"/>
      <c r="GB399" s="7"/>
      <c r="GC399" s="7"/>
      <c r="GD399" s="7"/>
      <c r="GE399" s="7"/>
      <c r="GF399" s="7"/>
      <c r="GG399" s="7"/>
      <c r="GH399" s="7"/>
      <c r="GI399" s="7"/>
      <c r="GJ399" s="7"/>
      <c r="GK399" s="7"/>
      <c r="GL399" s="7"/>
      <c r="GM399" s="7"/>
      <c r="GN399" s="7"/>
      <c r="GO399" s="7"/>
      <c r="GP399" s="7"/>
      <c r="GQ399" s="7"/>
      <c r="GR399" s="7"/>
      <c r="GS399" s="7"/>
      <c r="GT399" s="7"/>
      <c r="GU399" s="7"/>
      <c r="GV399" s="7"/>
      <c r="GW399" s="7"/>
      <c r="GX399" s="7"/>
      <c r="GY399" s="7"/>
      <c r="GZ399" s="7"/>
      <c r="HA399" s="7"/>
      <c r="HB399" s="7"/>
      <c r="HC399" s="7"/>
      <c r="HD399" s="7"/>
      <c r="HE399" s="7"/>
      <c r="HF399" s="7"/>
      <c r="HG399" s="7"/>
      <c r="HH399" s="7"/>
      <c r="HI399" s="7"/>
      <c r="HJ399" s="7"/>
      <c r="HK399" s="7"/>
      <c r="HL399" s="7"/>
      <c r="HM399" s="7"/>
      <c r="HN399" s="7"/>
      <c r="HO399" s="7"/>
      <c r="HP399" s="7"/>
      <c r="HQ399" s="7"/>
      <c r="HR399" s="7"/>
      <c r="HS399" s="7"/>
      <c r="HT399" s="7"/>
      <c r="HU399" s="7"/>
      <c r="HV399" s="7"/>
      <c r="HW399" s="7"/>
      <c r="HX399" s="7"/>
      <c r="HY399" s="7"/>
      <c r="HZ399" s="7"/>
      <c r="IA399" s="7"/>
      <c r="IB399" s="7"/>
      <c r="IC399" s="7"/>
      <c r="ID399" s="7"/>
      <c r="IE399" s="7"/>
      <c r="IF399" s="7"/>
      <c r="IG399" s="7"/>
      <c r="IH399" s="7"/>
      <c r="II399" s="7"/>
      <c r="IJ399" s="7"/>
      <c r="IK399" s="7"/>
      <c r="IL399" s="7"/>
      <c r="IM399" s="7"/>
      <c r="IN399" s="7"/>
      <c r="IO399" s="7"/>
      <c r="IP399" s="7"/>
      <c r="IQ399" s="7"/>
      <c r="IR399" s="7"/>
      <c r="IS399" s="7"/>
      <c r="IT399" s="7"/>
      <c r="IU399" s="7"/>
    </row>
    <row r="400" spans="1:255" ht="15.6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  <c r="FK400" s="7"/>
      <c r="FL400" s="7"/>
      <c r="FM400" s="7"/>
      <c r="FN400" s="7"/>
      <c r="FO400" s="7"/>
      <c r="FP400" s="7"/>
      <c r="FQ400" s="7"/>
      <c r="FR400" s="7"/>
      <c r="FS400" s="7"/>
      <c r="FT400" s="7"/>
      <c r="FU400" s="7"/>
      <c r="FV400" s="7"/>
      <c r="FW400" s="7"/>
      <c r="FX400" s="7"/>
      <c r="FY400" s="7"/>
      <c r="FZ400" s="7"/>
      <c r="GA400" s="7"/>
      <c r="GB400" s="7"/>
      <c r="GC400" s="7"/>
      <c r="GD400" s="7"/>
      <c r="GE400" s="7"/>
      <c r="GF400" s="7"/>
      <c r="GG400" s="7"/>
      <c r="GH400" s="7"/>
      <c r="GI400" s="7"/>
      <c r="GJ400" s="7"/>
      <c r="GK400" s="7"/>
      <c r="GL400" s="7"/>
      <c r="GM400" s="7"/>
      <c r="GN400" s="7"/>
      <c r="GO400" s="7"/>
      <c r="GP400" s="7"/>
      <c r="GQ400" s="7"/>
      <c r="GR400" s="7"/>
      <c r="GS400" s="7"/>
      <c r="GT400" s="7"/>
      <c r="GU400" s="7"/>
      <c r="GV400" s="7"/>
      <c r="GW400" s="7"/>
      <c r="GX400" s="7"/>
      <c r="GY400" s="7"/>
      <c r="GZ400" s="7"/>
      <c r="HA400" s="7"/>
      <c r="HB400" s="7"/>
      <c r="HC400" s="7"/>
      <c r="HD400" s="7"/>
      <c r="HE400" s="7"/>
      <c r="HF400" s="7"/>
      <c r="HG400" s="7"/>
      <c r="HH400" s="7"/>
      <c r="HI400" s="7"/>
      <c r="HJ400" s="7"/>
      <c r="HK400" s="7"/>
      <c r="HL400" s="7"/>
      <c r="HM400" s="7"/>
      <c r="HN400" s="7"/>
      <c r="HO400" s="7"/>
      <c r="HP400" s="7"/>
      <c r="HQ400" s="7"/>
      <c r="HR400" s="7"/>
      <c r="HS400" s="7"/>
      <c r="HT400" s="7"/>
      <c r="HU400" s="7"/>
      <c r="HV400" s="7"/>
      <c r="HW400" s="7"/>
      <c r="HX400" s="7"/>
      <c r="HY400" s="7"/>
      <c r="HZ400" s="7"/>
      <c r="IA400" s="7"/>
      <c r="IB400" s="7"/>
      <c r="IC400" s="7"/>
      <c r="ID400" s="7"/>
      <c r="IE400" s="7"/>
      <c r="IF400" s="7"/>
      <c r="IG400" s="7"/>
      <c r="IH400" s="7"/>
      <c r="II400" s="7"/>
      <c r="IJ400" s="7"/>
      <c r="IK400" s="7"/>
      <c r="IL400" s="7"/>
      <c r="IM400" s="7"/>
      <c r="IN400" s="7"/>
      <c r="IO400" s="7"/>
      <c r="IP400" s="7"/>
      <c r="IQ400" s="7"/>
      <c r="IR400" s="7"/>
      <c r="IS400" s="7"/>
      <c r="IT400" s="7"/>
      <c r="IU400" s="7"/>
    </row>
    <row r="401" spans="1:255" ht="15.6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  <c r="FK401" s="7"/>
      <c r="FL401" s="7"/>
      <c r="FM401" s="7"/>
      <c r="FN401" s="7"/>
      <c r="FO401" s="7"/>
      <c r="FP401" s="7"/>
      <c r="FQ401" s="7"/>
      <c r="FR401" s="7"/>
      <c r="FS401" s="7"/>
      <c r="FT401" s="7"/>
      <c r="FU401" s="7"/>
      <c r="FV401" s="7"/>
      <c r="FW401" s="7"/>
      <c r="FX401" s="7"/>
      <c r="FY401" s="7"/>
      <c r="FZ401" s="7"/>
      <c r="GA401" s="7"/>
      <c r="GB401" s="7"/>
      <c r="GC401" s="7"/>
      <c r="GD401" s="7"/>
      <c r="GE401" s="7"/>
      <c r="GF401" s="7"/>
      <c r="GG401" s="7"/>
      <c r="GH401" s="7"/>
      <c r="GI401" s="7"/>
      <c r="GJ401" s="7"/>
      <c r="GK401" s="7"/>
      <c r="GL401" s="7"/>
      <c r="GM401" s="7"/>
      <c r="GN401" s="7"/>
      <c r="GO401" s="7"/>
      <c r="GP401" s="7"/>
      <c r="GQ401" s="7"/>
      <c r="GR401" s="7"/>
      <c r="GS401" s="7"/>
      <c r="GT401" s="7"/>
      <c r="GU401" s="7"/>
      <c r="GV401" s="7"/>
      <c r="GW401" s="7"/>
      <c r="GX401" s="7"/>
      <c r="GY401" s="7"/>
      <c r="GZ401" s="7"/>
      <c r="HA401" s="7"/>
      <c r="HB401" s="7"/>
      <c r="HC401" s="7"/>
      <c r="HD401" s="7"/>
      <c r="HE401" s="7"/>
      <c r="HF401" s="7"/>
      <c r="HG401" s="7"/>
      <c r="HH401" s="7"/>
      <c r="HI401" s="7"/>
      <c r="HJ401" s="7"/>
      <c r="HK401" s="7"/>
      <c r="HL401" s="7"/>
      <c r="HM401" s="7"/>
      <c r="HN401" s="7"/>
      <c r="HO401" s="7"/>
      <c r="HP401" s="7"/>
      <c r="HQ401" s="7"/>
      <c r="HR401" s="7"/>
      <c r="HS401" s="7"/>
      <c r="HT401" s="7"/>
      <c r="HU401" s="7"/>
      <c r="HV401" s="7"/>
      <c r="HW401" s="7"/>
      <c r="HX401" s="7"/>
      <c r="HY401" s="7"/>
      <c r="HZ401" s="7"/>
      <c r="IA401" s="7"/>
      <c r="IB401" s="7"/>
      <c r="IC401" s="7"/>
      <c r="ID401" s="7"/>
      <c r="IE401" s="7"/>
      <c r="IF401" s="7"/>
      <c r="IG401" s="7"/>
      <c r="IH401" s="7"/>
      <c r="II401" s="7"/>
      <c r="IJ401" s="7"/>
      <c r="IK401" s="7"/>
      <c r="IL401" s="7"/>
      <c r="IM401" s="7"/>
      <c r="IN401" s="7"/>
      <c r="IO401" s="7"/>
      <c r="IP401" s="7"/>
      <c r="IQ401" s="7"/>
      <c r="IR401" s="7"/>
      <c r="IS401" s="7"/>
      <c r="IT401" s="7"/>
      <c r="IU401" s="7"/>
    </row>
    <row r="402" spans="1:255" ht="15.6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  <c r="FK402" s="7"/>
      <c r="FL402" s="7"/>
      <c r="FM402" s="7"/>
      <c r="FN402" s="7"/>
      <c r="FO402" s="7"/>
      <c r="FP402" s="7"/>
      <c r="FQ402" s="7"/>
      <c r="FR402" s="7"/>
      <c r="FS402" s="7"/>
      <c r="FT402" s="7"/>
      <c r="FU402" s="7"/>
      <c r="FV402" s="7"/>
      <c r="FW402" s="7"/>
      <c r="FX402" s="7"/>
      <c r="FY402" s="7"/>
      <c r="FZ402" s="7"/>
      <c r="GA402" s="7"/>
      <c r="GB402" s="7"/>
      <c r="GC402" s="7"/>
      <c r="GD402" s="7"/>
      <c r="GE402" s="7"/>
      <c r="GF402" s="7"/>
      <c r="GG402" s="7"/>
      <c r="GH402" s="7"/>
      <c r="GI402" s="7"/>
      <c r="GJ402" s="7"/>
      <c r="GK402" s="7"/>
      <c r="GL402" s="7"/>
      <c r="GM402" s="7"/>
      <c r="GN402" s="7"/>
      <c r="GO402" s="7"/>
      <c r="GP402" s="7"/>
      <c r="GQ402" s="7"/>
      <c r="GR402" s="7"/>
      <c r="GS402" s="7"/>
      <c r="GT402" s="7"/>
      <c r="GU402" s="7"/>
      <c r="GV402" s="7"/>
      <c r="GW402" s="7"/>
      <c r="GX402" s="7"/>
      <c r="GY402" s="7"/>
      <c r="GZ402" s="7"/>
      <c r="HA402" s="7"/>
      <c r="HB402" s="7"/>
      <c r="HC402" s="7"/>
      <c r="HD402" s="7"/>
      <c r="HE402" s="7"/>
      <c r="HF402" s="7"/>
      <c r="HG402" s="7"/>
      <c r="HH402" s="7"/>
      <c r="HI402" s="7"/>
      <c r="HJ402" s="7"/>
      <c r="HK402" s="7"/>
      <c r="HL402" s="7"/>
      <c r="HM402" s="7"/>
      <c r="HN402" s="7"/>
      <c r="HO402" s="7"/>
      <c r="HP402" s="7"/>
      <c r="HQ402" s="7"/>
      <c r="HR402" s="7"/>
      <c r="HS402" s="7"/>
      <c r="HT402" s="7"/>
      <c r="HU402" s="7"/>
      <c r="HV402" s="7"/>
      <c r="HW402" s="7"/>
      <c r="HX402" s="7"/>
      <c r="HY402" s="7"/>
      <c r="HZ402" s="7"/>
      <c r="IA402" s="7"/>
      <c r="IB402" s="7"/>
      <c r="IC402" s="7"/>
      <c r="ID402" s="7"/>
      <c r="IE402" s="7"/>
      <c r="IF402" s="7"/>
      <c r="IG402" s="7"/>
      <c r="IH402" s="7"/>
      <c r="II402" s="7"/>
      <c r="IJ402" s="7"/>
      <c r="IK402" s="7"/>
      <c r="IL402" s="7"/>
      <c r="IM402" s="7"/>
      <c r="IN402" s="7"/>
      <c r="IO402" s="7"/>
      <c r="IP402" s="7"/>
      <c r="IQ402" s="7"/>
      <c r="IR402" s="7"/>
      <c r="IS402" s="7"/>
      <c r="IT402" s="7"/>
      <c r="IU402" s="7"/>
    </row>
    <row r="403" spans="1:255" ht="15.6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  <c r="FK403" s="7"/>
      <c r="FL403" s="7"/>
      <c r="FM403" s="7"/>
      <c r="FN403" s="7"/>
      <c r="FO403" s="7"/>
      <c r="FP403" s="7"/>
      <c r="FQ403" s="7"/>
      <c r="FR403" s="7"/>
      <c r="FS403" s="7"/>
      <c r="FT403" s="7"/>
      <c r="FU403" s="7"/>
      <c r="FV403" s="7"/>
      <c r="FW403" s="7"/>
      <c r="FX403" s="7"/>
      <c r="FY403" s="7"/>
      <c r="FZ403" s="7"/>
      <c r="GA403" s="7"/>
      <c r="GB403" s="7"/>
      <c r="GC403" s="7"/>
      <c r="GD403" s="7"/>
      <c r="GE403" s="7"/>
      <c r="GF403" s="7"/>
      <c r="GG403" s="7"/>
      <c r="GH403" s="7"/>
      <c r="GI403" s="7"/>
      <c r="GJ403" s="7"/>
      <c r="GK403" s="7"/>
      <c r="GL403" s="7"/>
      <c r="GM403" s="7"/>
      <c r="GN403" s="7"/>
      <c r="GO403" s="7"/>
      <c r="GP403" s="7"/>
      <c r="GQ403" s="7"/>
      <c r="GR403" s="7"/>
      <c r="GS403" s="7"/>
      <c r="GT403" s="7"/>
      <c r="GU403" s="7"/>
      <c r="GV403" s="7"/>
      <c r="GW403" s="7"/>
      <c r="GX403" s="7"/>
      <c r="GY403" s="7"/>
      <c r="GZ403" s="7"/>
      <c r="HA403" s="7"/>
      <c r="HB403" s="7"/>
      <c r="HC403" s="7"/>
      <c r="HD403" s="7"/>
      <c r="HE403" s="7"/>
      <c r="HF403" s="7"/>
      <c r="HG403" s="7"/>
      <c r="HH403" s="7"/>
      <c r="HI403" s="7"/>
      <c r="HJ403" s="7"/>
      <c r="HK403" s="7"/>
      <c r="HL403" s="7"/>
      <c r="HM403" s="7"/>
      <c r="HN403" s="7"/>
      <c r="HO403" s="7"/>
      <c r="HP403" s="7"/>
      <c r="HQ403" s="7"/>
      <c r="HR403" s="7"/>
      <c r="HS403" s="7"/>
      <c r="HT403" s="7"/>
      <c r="HU403" s="7"/>
      <c r="HV403" s="7"/>
      <c r="HW403" s="7"/>
      <c r="HX403" s="7"/>
      <c r="HY403" s="7"/>
      <c r="HZ403" s="7"/>
      <c r="IA403" s="7"/>
      <c r="IB403" s="7"/>
      <c r="IC403" s="7"/>
      <c r="ID403" s="7"/>
      <c r="IE403" s="7"/>
      <c r="IF403" s="7"/>
      <c r="IG403" s="7"/>
      <c r="IH403" s="7"/>
      <c r="II403" s="7"/>
      <c r="IJ403" s="7"/>
      <c r="IK403" s="7"/>
      <c r="IL403" s="7"/>
      <c r="IM403" s="7"/>
      <c r="IN403" s="7"/>
      <c r="IO403" s="7"/>
      <c r="IP403" s="7"/>
      <c r="IQ403" s="7"/>
      <c r="IR403" s="7"/>
      <c r="IS403" s="7"/>
      <c r="IT403" s="7"/>
      <c r="IU403" s="7"/>
    </row>
    <row r="404" spans="1:255" ht="15.6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  <c r="FK404" s="7"/>
      <c r="FL404" s="7"/>
      <c r="FM404" s="7"/>
      <c r="FN404" s="7"/>
      <c r="FO404" s="7"/>
      <c r="FP404" s="7"/>
      <c r="FQ404" s="7"/>
      <c r="FR404" s="7"/>
      <c r="FS404" s="7"/>
      <c r="FT404" s="7"/>
      <c r="FU404" s="7"/>
      <c r="FV404" s="7"/>
      <c r="FW404" s="7"/>
      <c r="FX404" s="7"/>
      <c r="FY404" s="7"/>
      <c r="FZ404" s="7"/>
      <c r="GA404" s="7"/>
      <c r="GB404" s="7"/>
      <c r="GC404" s="7"/>
      <c r="GD404" s="7"/>
      <c r="GE404" s="7"/>
      <c r="GF404" s="7"/>
      <c r="GG404" s="7"/>
      <c r="GH404" s="7"/>
      <c r="GI404" s="7"/>
      <c r="GJ404" s="7"/>
      <c r="GK404" s="7"/>
      <c r="GL404" s="7"/>
      <c r="GM404" s="7"/>
      <c r="GN404" s="7"/>
      <c r="GO404" s="7"/>
      <c r="GP404" s="7"/>
      <c r="GQ404" s="7"/>
      <c r="GR404" s="7"/>
      <c r="GS404" s="7"/>
      <c r="GT404" s="7"/>
      <c r="GU404" s="7"/>
      <c r="GV404" s="7"/>
      <c r="GW404" s="7"/>
      <c r="GX404" s="7"/>
      <c r="GY404" s="7"/>
      <c r="GZ404" s="7"/>
      <c r="HA404" s="7"/>
      <c r="HB404" s="7"/>
      <c r="HC404" s="7"/>
      <c r="HD404" s="7"/>
      <c r="HE404" s="7"/>
      <c r="HF404" s="7"/>
      <c r="HG404" s="7"/>
      <c r="HH404" s="7"/>
      <c r="HI404" s="7"/>
      <c r="HJ404" s="7"/>
      <c r="HK404" s="7"/>
      <c r="HL404" s="7"/>
      <c r="HM404" s="7"/>
      <c r="HN404" s="7"/>
      <c r="HO404" s="7"/>
      <c r="HP404" s="7"/>
      <c r="HQ404" s="7"/>
      <c r="HR404" s="7"/>
      <c r="HS404" s="7"/>
      <c r="HT404" s="7"/>
      <c r="HU404" s="7"/>
      <c r="HV404" s="7"/>
      <c r="HW404" s="7"/>
      <c r="HX404" s="7"/>
      <c r="HY404" s="7"/>
      <c r="HZ404" s="7"/>
      <c r="IA404" s="7"/>
      <c r="IB404" s="7"/>
      <c r="IC404" s="7"/>
      <c r="ID404" s="7"/>
      <c r="IE404" s="7"/>
      <c r="IF404" s="7"/>
      <c r="IG404" s="7"/>
      <c r="IH404" s="7"/>
      <c r="II404" s="7"/>
      <c r="IJ404" s="7"/>
      <c r="IK404" s="7"/>
      <c r="IL404" s="7"/>
      <c r="IM404" s="7"/>
      <c r="IN404" s="7"/>
      <c r="IO404" s="7"/>
      <c r="IP404" s="7"/>
      <c r="IQ404" s="7"/>
      <c r="IR404" s="7"/>
      <c r="IS404" s="7"/>
      <c r="IT404" s="7"/>
      <c r="IU404" s="7"/>
    </row>
    <row r="405" spans="1:255" ht="15.6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  <c r="FK405" s="7"/>
      <c r="FL405" s="7"/>
      <c r="FM405" s="7"/>
      <c r="FN405" s="7"/>
      <c r="FO405" s="7"/>
      <c r="FP405" s="7"/>
      <c r="FQ405" s="7"/>
      <c r="FR405" s="7"/>
      <c r="FS405" s="7"/>
      <c r="FT405" s="7"/>
      <c r="FU405" s="7"/>
      <c r="FV405" s="7"/>
      <c r="FW405" s="7"/>
      <c r="FX405" s="7"/>
      <c r="FY405" s="7"/>
      <c r="FZ405" s="7"/>
      <c r="GA405" s="7"/>
      <c r="GB405" s="7"/>
      <c r="GC405" s="7"/>
      <c r="GD405" s="7"/>
      <c r="GE405" s="7"/>
      <c r="GF405" s="7"/>
      <c r="GG405" s="7"/>
      <c r="GH405" s="7"/>
      <c r="GI405" s="7"/>
      <c r="GJ405" s="7"/>
      <c r="GK405" s="7"/>
      <c r="GL405" s="7"/>
      <c r="GM405" s="7"/>
      <c r="GN405" s="7"/>
      <c r="GO405" s="7"/>
      <c r="GP405" s="7"/>
      <c r="GQ405" s="7"/>
      <c r="GR405" s="7"/>
      <c r="GS405" s="7"/>
      <c r="GT405" s="7"/>
      <c r="GU405" s="7"/>
      <c r="GV405" s="7"/>
      <c r="GW405" s="7"/>
      <c r="GX405" s="7"/>
      <c r="GY405" s="7"/>
      <c r="GZ405" s="7"/>
      <c r="HA405" s="7"/>
      <c r="HB405" s="7"/>
      <c r="HC405" s="7"/>
      <c r="HD405" s="7"/>
      <c r="HE405" s="7"/>
      <c r="HF405" s="7"/>
      <c r="HG405" s="7"/>
      <c r="HH405" s="7"/>
      <c r="HI405" s="7"/>
      <c r="HJ405" s="7"/>
      <c r="HK405" s="7"/>
      <c r="HL405" s="7"/>
      <c r="HM405" s="7"/>
      <c r="HN405" s="7"/>
      <c r="HO405" s="7"/>
      <c r="HP405" s="7"/>
      <c r="HQ405" s="7"/>
      <c r="HR405" s="7"/>
      <c r="HS405" s="7"/>
      <c r="HT405" s="7"/>
      <c r="HU405" s="7"/>
      <c r="HV405" s="7"/>
      <c r="HW405" s="7"/>
      <c r="HX405" s="7"/>
      <c r="HY405" s="7"/>
      <c r="HZ405" s="7"/>
      <c r="IA405" s="7"/>
      <c r="IB405" s="7"/>
      <c r="IC405" s="7"/>
      <c r="ID405" s="7"/>
      <c r="IE405" s="7"/>
      <c r="IF405" s="7"/>
      <c r="IG405" s="7"/>
      <c r="IH405" s="7"/>
      <c r="II405" s="7"/>
      <c r="IJ405" s="7"/>
      <c r="IK405" s="7"/>
      <c r="IL405" s="7"/>
      <c r="IM405" s="7"/>
      <c r="IN405" s="7"/>
      <c r="IO405" s="7"/>
      <c r="IP405" s="7"/>
      <c r="IQ405" s="7"/>
      <c r="IR405" s="7"/>
      <c r="IS405" s="7"/>
      <c r="IT405" s="7"/>
      <c r="IU405" s="7"/>
    </row>
    <row r="406" spans="1:255" ht="15.6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  <c r="FK406" s="7"/>
      <c r="FL406" s="7"/>
      <c r="FM406" s="7"/>
      <c r="FN406" s="7"/>
      <c r="FO406" s="7"/>
      <c r="FP406" s="7"/>
      <c r="FQ406" s="7"/>
      <c r="FR406" s="7"/>
      <c r="FS406" s="7"/>
      <c r="FT406" s="7"/>
      <c r="FU406" s="7"/>
      <c r="FV406" s="7"/>
      <c r="FW406" s="7"/>
      <c r="FX406" s="7"/>
      <c r="FY406" s="7"/>
      <c r="FZ406" s="7"/>
      <c r="GA406" s="7"/>
      <c r="GB406" s="7"/>
      <c r="GC406" s="7"/>
      <c r="GD406" s="7"/>
      <c r="GE406" s="7"/>
      <c r="GF406" s="7"/>
      <c r="GG406" s="7"/>
      <c r="GH406" s="7"/>
      <c r="GI406" s="7"/>
      <c r="GJ406" s="7"/>
      <c r="GK406" s="7"/>
      <c r="GL406" s="7"/>
      <c r="GM406" s="7"/>
      <c r="GN406" s="7"/>
      <c r="GO406" s="7"/>
      <c r="GP406" s="7"/>
      <c r="GQ406" s="7"/>
      <c r="GR406" s="7"/>
      <c r="GS406" s="7"/>
      <c r="GT406" s="7"/>
      <c r="GU406" s="7"/>
      <c r="GV406" s="7"/>
      <c r="GW406" s="7"/>
      <c r="GX406" s="7"/>
      <c r="GY406" s="7"/>
      <c r="GZ406" s="7"/>
      <c r="HA406" s="7"/>
      <c r="HB406" s="7"/>
      <c r="HC406" s="7"/>
      <c r="HD406" s="7"/>
      <c r="HE406" s="7"/>
      <c r="HF406" s="7"/>
      <c r="HG406" s="7"/>
      <c r="HH406" s="7"/>
      <c r="HI406" s="7"/>
      <c r="HJ406" s="7"/>
      <c r="HK406" s="7"/>
      <c r="HL406" s="7"/>
      <c r="HM406" s="7"/>
      <c r="HN406" s="7"/>
      <c r="HO406" s="7"/>
      <c r="HP406" s="7"/>
      <c r="HQ406" s="7"/>
      <c r="HR406" s="7"/>
      <c r="HS406" s="7"/>
      <c r="HT406" s="7"/>
      <c r="HU406" s="7"/>
      <c r="HV406" s="7"/>
      <c r="HW406" s="7"/>
      <c r="HX406" s="7"/>
      <c r="HY406" s="7"/>
      <c r="HZ406" s="7"/>
      <c r="IA406" s="7"/>
      <c r="IB406" s="7"/>
      <c r="IC406" s="7"/>
      <c r="ID406" s="7"/>
      <c r="IE406" s="7"/>
      <c r="IF406" s="7"/>
      <c r="IG406" s="7"/>
      <c r="IH406" s="7"/>
      <c r="II406" s="7"/>
      <c r="IJ406" s="7"/>
      <c r="IK406" s="7"/>
      <c r="IL406" s="7"/>
      <c r="IM406" s="7"/>
      <c r="IN406" s="7"/>
      <c r="IO406" s="7"/>
      <c r="IP406" s="7"/>
      <c r="IQ406" s="7"/>
      <c r="IR406" s="7"/>
      <c r="IS406" s="7"/>
      <c r="IT406" s="7"/>
      <c r="IU406" s="7"/>
    </row>
    <row r="407" spans="1:255" ht="15.6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  <c r="FK407" s="7"/>
      <c r="FL407" s="7"/>
      <c r="FM407" s="7"/>
      <c r="FN407" s="7"/>
      <c r="FO407" s="7"/>
      <c r="FP407" s="7"/>
      <c r="FQ407" s="7"/>
      <c r="FR407" s="7"/>
      <c r="FS407" s="7"/>
      <c r="FT407" s="7"/>
      <c r="FU407" s="7"/>
      <c r="FV407" s="7"/>
      <c r="FW407" s="7"/>
      <c r="FX407" s="7"/>
      <c r="FY407" s="7"/>
      <c r="FZ407" s="7"/>
      <c r="GA407" s="7"/>
      <c r="GB407" s="7"/>
      <c r="GC407" s="7"/>
      <c r="GD407" s="7"/>
      <c r="GE407" s="7"/>
      <c r="GF407" s="7"/>
      <c r="GG407" s="7"/>
      <c r="GH407" s="7"/>
      <c r="GI407" s="7"/>
      <c r="GJ407" s="7"/>
      <c r="GK407" s="7"/>
      <c r="GL407" s="7"/>
      <c r="GM407" s="7"/>
      <c r="GN407" s="7"/>
      <c r="GO407" s="7"/>
      <c r="GP407" s="7"/>
      <c r="GQ407" s="7"/>
      <c r="GR407" s="7"/>
      <c r="GS407" s="7"/>
      <c r="GT407" s="7"/>
      <c r="GU407" s="7"/>
      <c r="GV407" s="7"/>
      <c r="GW407" s="7"/>
      <c r="GX407" s="7"/>
      <c r="GY407" s="7"/>
      <c r="GZ407" s="7"/>
      <c r="HA407" s="7"/>
      <c r="HB407" s="7"/>
      <c r="HC407" s="7"/>
      <c r="HD407" s="7"/>
      <c r="HE407" s="7"/>
      <c r="HF407" s="7"/>
      <c r="HG407" s="7"/>
      <c r="HH407" s="7"/>
      <c r="HI407" s="7"/>
      <c r="HJ407" s="7"/>
      <c r="HK407" s="7"/>
      <c r="HL407" s="7"/>
      <c r="HM407" s="7"/>
      <c r="HN407" s="7"/>
      <c r="HO407" s="7"/>
      <c r="HP407" s="7"/>
      <c r="HQ407" s="7"/>
      <c r="HR407" s="7"/>
      <c r="HS407" s="7"/>
      <c r="HT407" s="7"/>
      <c r="HU407" s="7"/>
      <c r="HV407" s="7"/>
      <c r="HW407" s="7"/>
      <c r="HX407" s="7"/>
      <c r="HY407" s="7"/>
      <c r="HZ407" s="7"/>
      <c r="IA407" s="7"/>
      <c r="IB407" s="7"/>
      <c r="IC407" s="7"/>
      <c r="ID407" s="7"/>
      <c r="IE407" s="7"/>
      <c r="IF407" s="7"/>
      <c r="IG407" s="7"/>
      <c r="IH407" s="7"/>
      <c r="II407" s="7"/>
      <c r="IJ407" s="7"/>
      <c r="IK407" s="7"/>
      <c r="IL407" s="7"/>
      <c r="IM407" s="7"/>
      <c r="IN407" s="7"/>
      <c r="IO407" s="7"/>
      <c r="IP407" s="7"/>
      <c r="IQ407" s="7"/>
      <c r="IR407" s="7"/>
      <c r="IS407" s="7"/>
      <c r="IT407" s="7"/>
      <c r="IU407" s="7"/>
    </row>
    <row r="408" spans="1:255" ht="15.6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  <c r="FK408" s="7"/>
      <c r="FL408" s="7"/>
      <c r="FM408" s="7"/>
      <c r="FN408" s="7"/>
      <c r="FO408" s="7"/>
      <c r="FP408" s="7"/>
      <c r="FQ408" s="7"/>
      <c r="FR408" s="7"/>
      <c r="FS408" s="7"/>
      <c r="FT408" s="7"/>
      <c r="FU408" s="7"/>
      <c r="FV408" s="7"/>
      <c r="FW408" s="7"/>
      <c r="FX408" s="7"/>
      <c r="FY408" s="7"/>
      <c r="FZ408" s="7"/>
      <c r="GA408" s="7"/>
      <c r="GB408" s="7"/>
      <c r="GC408" s="7"/>
      <c r="GD408" s="7"/>
      <c r="GE408" s="7"/>
      <c r="GF408" s="7"/>
      <c r="GG408" s="7"/>
      <c r="GH408" s="7"/>
      <c r="GI408" s="7"/>
      <c r="GJ408" s="7"/>
      <c r="GK408" s="7"/>
      <c r="GL408" s="7"/>
      <c r="GM408" s="7"/>
      <c r="GN408" s="7"/>
      <c r="GO408" s="7"/>
      <c r="GP408" s="7"/>
      <c r="GQ408" s="7"/>
      <c r="GR408" s="7"/>
      <c r="GS408" s="7"/>
      <c r="GT408" s="7"/>
      <c r="GU408" s="7"/>
      <c r="GV408" s="7"/>
      <c r="GW408" s="7"/>
      <c r="GX408" s="7"/>
      <c r="GY408" s="7"/>
      <c r="GZ408" s="7"/>
      <c r="HA408" s="7"/>
      <c r="HB408" s="7"/>
      <c r="HC408" s="7"/>
      <c r="HD408" s="7"/>
      <c r="HE408" s="7"/>
      <c r="HF408" s="7"/>
      <c r="HG408" s="7"/>
      <c r="HH408" s="7"/>
      <c r="HI408" s="7"/>
      <c r="HJ408" s="7"/>
      <c r="HK408" s="7"/>
      <c r="HL408" s="7"/>
      <c r="HM408" s="7"/>
      <c r="HN408" s="7"/>
      <c r="HO408" s="7"/>
      <c r="HP408" s="7"/>
      <c r="HQ408" s="7"/>
      <c r="HR408" s="7"/>
      <c r="HS408" s="7"/>
      <c r="HT408" s="7"/>
      <c r="HU408" s="7"/>
      <c r="HV408" s="7"/>
      <c r="HW408" s="7"/>
      <c r="HX408" s="7"/>
      <c r="HY408" s="7"/>
      <c r="HZ408" s="7"/>
      <c r="IA408" s="7"/>
      <c r="IB408" s="7"/>
      <c r="IC408" s="7"/>
      <c r="ID408" s="7"/>
      <c r="IE408" s="7"/>
      <c r="IF408" s="7"/>
      <c r="IG408" s="7"/>
      <c r="IH408" s="7"/>
      <c r="II408" s="7"/>
      <c r="IJ408" s="7"/>
      <c r="IK408" s="7"/>
      <c r="IL408" s="7"/>
      <c r="IM408" s="7"/>
      <c r="IN408" s="7"/>
      <c r="IO408" s="7"/>
      <c r="IP408" s="7"/>
      <c r="IQ408" s="7"/>
      <c r="IR408" s="7"/>
      <c r="IS408" s="7"/>
      <c r="IT408" s="7"/>
      <c r="IU408" s="7"/>
    </row>
    <row r="409" spans="1:255" ht="15.6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  <c r="FK409" s="7"/>
      <c r="FL409" s="7"/>
      <c r="FM409" s="7"/>
      <c r="FN409" s="7"/>
      <c r="FO409" s="7"/>
      <c r="FP409" s="7"/>
      <c r="FQ409" s="7"/>
      <c r="FR409" s="7"/>
      <c r="FS409" s="7"/>
      <c r="FT409" s="7"/>
      <c r="FU409" s="7"/>
      <c r="FV409" s="7"/>
      <c r="FW409" s="7"/>
      <c r="FX409" s="7"/>
      <c r="FY409" s="7"/>
      <c r="FZ409" s="7"/>
      <c r="GA409" s="7"/>
      <c r="GB409" s="7"/>
      <c r="GC409" s="7"/>
      <c r="GD409" s="7"/>
      <c r="GE409" s="7"/>
      <c r="GF409" s="7"/>
      <c r="GG409" s="7"/>
      <c r="GH409" s="7"/>
      <c r="GI409" s="7"/>
      <c r="GJ409" s="7"/>
      <c r="GK409" s="7"/>
      <c r="GL409" s="7"/>
      <c r="GM409" s="7"/>
      <c r="GN409" s="7"/>
      <c r="GO409" s="7"/>
      <c r="GP409" s="7"/>
      <c r="GQ409" s="7"/>
      <c r="GR409" s="7"/>
      <c r="GS409" s="7"/>
      <c r="GT409" s="7"/>
      <c r="GU409" s="7"/>
      <c r="GV409" s="7"/>
      <c r="GW409" s="7"/>
      <c r="GX409" s="7"/>
      <c r="GY409" s="7"/>
      <c r="GZ409" s="7"/>
      <c r="HA409" s="7"/>
      <c r="HB409" s="7"/>
      <c r="HC409" s="7"/>
      <c r="HD409" s="7"/>
      <c r="HE409" s="7"/>
      <c r="HF409" s="7"/>
      <c r="HG409" s="7"/>
      <c r="HH409" s="7"/>
      <c r="HI409" s="7"/>
      <c r="HJ409" s="7"/>
      <c r="HK409" s="7"/>
      <c r="HL409" s="7"/>
      <c r="HM409" s="7"/>
      <c r="HN409" s="7"/>
      <c r="HO409" s="7"/>
      <c r="HP409" s="7"/>
      <c r="HQ409" s="7"/>
      <c r="HR409" s="7"/>
      <c r="HS409" s="7"/>
      <c r="HT409" s="7"/>
      <c r="HU409" s="7"/>
      <c r="HV409" s="7"/>
      <c r="HW409" s="7"/>
      <c r="HX409" s="7"/>
      <c r="HY409" s="7"/>
      <c r="HZ409" s="7"/>
      <c r="IA409" s="7"/>
      <c r="IB409" s="7"/>
      <c r="IC409" s="7"/>
      <c r="ID409" s="7"/>
      <c r="IE409" s="7"/>
      <c r="IF409" s="7"/>
      <c r="IG409" s="7"/>
      <c r="IH409" s="7"/>
      <c r="II409" s="7"/>
      <c r="IJ409" s="7"/>
      <c r="IK409" s="7"/>
      <c r="IL409" s="7"/>
      <c r="IM409" s="7"/>
      <c r="IN409" s="7"/>
      <c r="IO409" s="7"/>
      <c r="IP409" s="7"/>
      <c r="IQ409" s="7"/>
      <c r="IR409" s="7"/>
      <c r="IS409" s="7"/>
      <c r="IT409" s="7"/>
      <c r="IU409" s="7"/>
    </row>
    <row r="410" spans="1:255" ht="15.6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  <c r="FK410" s="7"/>
      <c r="FL410" s="7"/>
      <c r="FM410" s="7"/>
      <c r="FN410" s="7"/>
      <c r="FO410" s="7"/>
      <c r="FP410" s="7"/>
      <c r="FQ410" s="7"/>
      <c r="FR410" s="7"/>
      <c r="FS410" s="7"/>
      <c r="FT410" s="7"/>
      <c r="FU410" s="7"/>
      <c r="FV410" s="7"/>
      <c r="FW410" s="7"/>
      <c r="FX410" s="7"/>
      <c r="FY410" s="7"/>
      <c r="FZ410" s="7"/>
      <c r="GA410" s="7"/>
      <c r="GB410" s="7"/>
      <c r="GC410" s="7"/>
      <c r="GD410" s="7"/>
      <c r="GE410" s="7"/>
      <c r="GF410" s="7"/>
      <c r="GG410" s="7"/>
      <c r="GH410" s="7"/>
      <c r="GI410" s="7"/>
      <c r="GJ410" s="7"/>
      <c r="GK410" s="7"/>
      <c r="GL410" s="7"/>
      <c r="GM410" s="7"/>
      <c r="GN410" s="7"/>
      <c r="GO410" s="7"/>
      <c r="GP410" s="7"/>
      <c r="GQ410" s="7"/>
      <c r="GR410" s="7"/>
      <c r="GS410" s="7"/>
      <c r="GT410" s="7"/>
      <c r="GU410" s="7"/>
      <c r="GV410" s="7"/>
      <c r="GW410" s="7"/>
      <c r="GX410" s="7"/>
      <c r="GY410" s="7"/>
      <c r="GZ410" s="7"/>
      <c r="HA410" s="7"/>
      <c r="HB410" s="7"/>
      <c r="HC410" s="7"/>
      <c r="HD410" s="7"/>
      <c r="HE410" s="7"/>
      <c r="HF410" s="7"/>
      <c r="HG410" s="7"/>
      <c r="HH410" s="7"/>
      <c r="HI410" s="7"/>
      <c r="HJ410" s="7"/>
      <c r="HK410" s="7"/>
      <c r="HL410" s="7"/>
      <c r="HM410" s="7"/>
      <c r="HN410" s="7"/>
      <c r="HO410" s="7"/>
      <c r="HP410" s="7"/>
      <c r="HQ410" s="7"/>
      <c r="HR410" s="7"/>
      <c r="HS410" s="7"/>
      <c r="HT410" s="7"/>
      <c r="HU410" s="7"/>
      <c r="HV410" s="7"/>
      <c r="HW410" s="7"/>
      <c r="HX410" s="7"/>
      <c r="HY410" s="7"/>
      <c r="HZ410" s="7"/>
      <c r="IA410" s="7"/>
      <c r="IB410" s="7"/>
      <c r="IC410" s="7"/>
      <c r="ID410" s="7"/>
      <c r="IE410" s="7"/>
      <c r="IF410" s="7"/>
      <c r="IG410" s="7"/>
      <c r="IH410" s="7"/>
      <c r="II410" s="7"/>
      <c r="IJ410" s="7"/>
      <c r="IK410" s="7"/>
      <c r="IL410" s="7"/>
      <c r="IM410" s="7"/>
      <c r="IN410" s="7"/>
      <c r="IO410" s="7"/>
      <c r="IP410" s="7"/>
      <c r="IQ410" s="7"/>
      <c r="IR410" s="7"/>
      <c r="IS410" s="7"/>
      <c r="IT410" s="7"/>
      <c r="IU410" s="7"/>
    </row>
    <row r="411" spans="1:255" ht="15.6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  <c r="FK411" s="7"/>
      <c r="FL411" s="7"/>
      <c r="FM411" s="7"/>
      <c r="FN411" s="7"/>
      <c r="FO411" s="7"/>
      <c r="FP411" s="7"/>
      <c r="FQ411" s="7"/>
      <c r="FR411" s="7"/>
      <c r="FS411" s="7"/>
      <c r="FT411" s="7"/>
      <c r="FU411" s="7"/>
      <c r="FV411" s="7"/>
      <c r="FW411" s="7"/>
      <c r="FX411" s="7"/>
      <c r="FY411" s="7"/>
      <c r="FZ411" s="7"/>
      <c r="GA411" s="7"/>
      <c r="GB411" s="7"/>
      <c r="GC411" s="7"/>
      <c r="GD411" s="7"/>
      <c r="GE411" s="7"/>
      <c r="GF411" s="7"/>
      <c r="GG411" s="7"/>
      <c r="GH411" s="7"/>
      <c r="GI411" s="7"/>
      <c r="GJ411" s="7"/>
      <c r="GK411" s="7"/>
      <c r="GL411" s="7"/>
      <c r="GM411" s="7"/>
      <c r="GN411" s="7"/>
      <c r="GO411" s="7"/>
      <c r="GP411" s="7"/>
      <c r="GQ411" s="7"/>
      <c r="GR411" s="7"/>
      <c r="GS411" s="7"/>
      <c r="GT411" s="7"/>
      <c r="GU411" s="7"/>
      <c r="GV411" s="7"/>
      <c r="GW411" s="7"/>
      <c r="GX411" s="7"/>
      <c r="GY411" s="7"/>
      <c r="GZ411" s="7"/>
      <c r="HA411" s="7"/>
      <c r="HB411" s="7"/>
      <c r="HC411" s="7"/>
      <c r="HD411" s="7"/>
      <c r="HE411" s="7"/>
      <c r="HF411" s="7"/>
      <c r="HG411" s="7"/>
      <c r="HH411" s="7"/>
      <c r="HI411" s="7"/>
      <c r="HJ411" s="7"/>
      <c r="HK411" s="7"/>
      <c r="HL411" s="7"/>
      <c r="HM411" s="7"/>
      <c r="HN411" s="7"/>
      <c r="HO411" s="7"/>
      <c r="HP411" s="7"/>
      <c r="HQ411" s="7"/>
      <c r="HR411" s="7"/>
      <c r="HS411" s="7"/>
      <c r="HT411" s="7"/>
      <c r="HU411" s="7"/>
      <c r="HV411" s="7"/>
      <c r="HW411" s="7"/>
      <c r="HX411" s="7"/>
      <c r="HY411" s="7"/>
      <c r="HZ411" s="7"/>
      <c r="IA411" s="7"/>
      <c r="IB411" s="7"/>
      <c r="IC411" s="7"/>
      <c r="ID411" s="7"/>
      <c r="IE411" s="7"/>
      <c r="IF411" s="7"/>
      <c r="IG411" s="7"/>
      <c r="IH411" s="7"/>
      <c r="II411" s="7"/>
      <c r="IJ411" s="7"/>
      <c r="IK411" s="7"/>
      <c r="IL411" s="7"/>
      <c r="IM411" s="7"/>
      <c r="IN411" s="7"/>
      <c r="IO411" s="7"/>
      <c r="IP411" s="7"/>
      <c r="IQ411" s="7"/>
      <c r="IR411" s="7"/>
      <c r="IS411" s="7"/>
      <c r="IT411" s="7"/>
      <c r="IU411" s="7"/>
    </row>
    <row r="412" spans="1:255" ht="15.6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  <c r="FK412" s="7"/>
      <c r="FL412" s="7"/>
      <c r="FM412" s="7"/>
      <c r="FN412" s="7"/>
      <c r="FO412" s="7"/>
      <c r="FP412" s="7"/>
      <c r="FQ412" s="7"/>
      <c r="FR412" s="7"/>
      <c r="FS412" s="7"/>
      <c r="FT412" s="7"/>
      <c r="FU412" s="7"/>
      <c r="FV412" s="7"/>
      <c r="FW412" s="7"/>
      <c r="FX412" s="7"/>
      <c r="FY412" s="7"/>
      <c r="FZ412" s="7"/>
      <c r="GA412" s="7"/>
      <c r="GB412" s="7"/>
      <c r="GC412" s="7"/>
      <c r="GD412" s="7"/>
      <c r="GE412" s="7"/>
      <c r="GF412" s="7"/>
      <c r="GG412" s="7"/>
      <c r="GH412" s="7"/>
      <c r="GI412" s="7"/>
      <c r="GJ412" s="7"/>
      <c r="GK412" s="7"/>
      <c r="GL412" s="7"/>
      <c r="GM412" s="7"/>
      <c r="GN412" s="7"/>
      <c r="GO412" s="7"/>
      <c r="GP412" s="7"/>
      <c r="GQ412" s="7"/>
      <c r="GR412" s="7"/>
      <c r="GS412" s="7"/>
      <c r="GT412" s="7"/>
      <c r="GU412" s="7"/>
      <c r="GV412" s="7"/>
      <c r="GW412" s="7"/>
      <c r="GX412" s="7"/>
      <c r="GY412" s="7"/>
      <c r="GZ412" s="7"/>
      <c r="HA412" s="7"/>
      <c r="HB412" s="7"/>
      <c r="HC412" s="7"/>
      <c r="HD412" s="7"/>
      <c r="HE412" s="7"/>
      <c r="HF412" s="7"/>
      <c r="HG412" s="7"/>
      <c r="HH412" s="7"/>
      <c r="HI412" s="7"/>
      <c r="HJ412" s="7"/>
      <c r="HK412" s="7"/>
      <c r="HL412" s="7"/>
      <c r="HM412" s="7"/>
      <c r="HN412" s="7"/>
      <c r="HO412" s="7"/>
      <c r="HP412" s="7"/>
      <c r="HQ412" s="7"/>
      <c r="HR412" s="7"/>
      <c r="HS412" s="7"/>
      <c r="HT412" s="7"/>
      <c r="HU412" s="7"/>
      <c r="HV412" s="7"/>
      <c r="HW412" s="7"/>
      <c r="HX412" s="7"/>
      <c r="HY412" s="7"/>
      <c r="HZ412" s="7"/>
      <c r="IA412" s="7"/>
      <c r="IB412" s="7"/>
      <c r="IC412" s="7"/>
      <c r="ID412" s="7"/>
      <c r="IE412" s="7"/>
      <c r="IF412" s="7"/>
      <c r="IG412" s="7"/>
      <c r="IH412" s="7"/>
      <c r="II412" s="7"/>
      <c r="IJ412" s="7"/>
      <c r="IK412" s="7"/>
      <c r="IL412" s="7"/>
      <c r="IM412" s="7"/>
      <c r="IN412" s="7"/>
      <c r="IO412" s="7"/>
      <c r="IP412" s="7"/>
      <c r="IQ412" s="7"/>
      <c r="IR412" s="7"/>
      <c r="IS412" s="7"/>
      <c r="IT412" s="7"/>
      <c r="IU412" s="7"/>
    </row>
    <row r="413" spans="1:255" ht="15.6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  <c r="FK413" s="7"/>
      <c r="FL413" s="7"/>
      <c r="FM413" s="7"/>
      <c r="FN413" s="7"/>
      <c r="FO413" s="7"/>
      <c r="FP413" s="7"/>
      <c r="FQ413" s="7"/>
      <c r="FR413" s="7"/>
      <c r="FS413" s="7"/>
      <c r="FT413" s="7"/>
      <c r="FU413" s="7"/>
      <c r="FV413" s="7"/>
      <c r="FW413" s="7"/>
      <c r="FX413" s="7"/>
      <c r="FY413" s="7"/>
      <c r="FZ413" s="7"/>
      <c r="GA413" s="7"/>
      <c r="GB413" s="7"/>
      <c r="GC413" s="7"/>
      <c r="GD413" s="7"/>
      <c r="GE413" s="7"/>
      <c r="GF413" s="7"/>
      <c r="GG413" s="7"/>
      <c r="GH413" s="7"/>
      <c r="GI413" s="7"/>
      <c r="GJ413" s="7"/>
      <c r="GK413" s="7"/>
      <c r="GL413" s="7"/>
      <c r="GM413" s="7"/>
      <c r="GN413" s="7"/>
      <c r="GO413" s="7"/>
      <c r="GP413" s="7"/>
      <c r="GQ413" s="7"/>
      <c r="GR413" s="7"/>
      <c r="GS413" s="7"/>
      <c r="GT413" s="7"/>
      <c r="GU413" s="7"/>
      <c r="GV413" s="7"/>
      <c r="GW413" s="7"/>
      <c r="GX413" s="7"/>
      <c r="GY413" s="7"/>
      <c r="GZ413" s="7"/>
      <c r="HA413" s="7"/>
      <c r="HB413" s="7"/>
      <c r="HC413" s="7"/>
      <c r="HD413" s="7"/>
      <c r="HE413" s="7"/>
      <c r="HF413" s="7"/>
      <c r="HG413" s="7"/>
      <c r="HH413" s="7"/>
      <c r="HI413" s="7"/>
      <c r="HJ413" s="7"/>
      <c r="HK413" s="7"/>
      <c r="HL413" s="7"/>
      <c r="HM413" s="7"/>
      <c r="HN413" s="7"/>
      <c r="HO413" s="7"/>
      <c r="HP413" s="7"/>
      <c r="HQ413" s="7"/>
      <c r="HR413" s="7"/>
      <c r="HS413" s="7"/>
      <c r="HT413" s="7"/>
      <c r="HU413" s="7"/>
      <c r="HV413" s="7"/>
      <c r="HW413" s="7"/>
      <c r="HX413" s="7"/>
      <c r="HY413" s="7"/>
      <c r="HZ413" s="7"/>
      <c r="IA413" s="7"/>
      <c r="IB413" s="7"/>
      <c r="IC413" s="7"/>
      <c r="ID413" s="7"/>
      <c r="IE413" s="7"/>
      <c r="IF413" s="7"/>
      <c r="IG413" s="7"/>
      <c r="IH413" s="7"/>
      <c r="II413" s="7"/>
      <c r="IJ413" s="7"/>
      <c r="IK413" s="7"/>
      <c r="IL413" s="7"/>
      <c r="IM413" s="7"/>
      <c r="IN413" s="7"/>
      <c r="IO413" s="7"/>
      <c r="IP413" s="7"/>
      <c r="IQ413" s="7"/>
      <c r="IR413" s="7"/>
      <c r="IS413" s="7"/>
      <c r="IT413" s="7"/>
      <c r="IU413" s="7"/>
    </row>
    <row r="414" spans="1:255" ht="15.6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  <c r="FK414" s="7"/>
      <c r="FL414" s="7"/>
      <c r="FM414" s="7"/>
      <c r="FN414" s="7"/>
      <c r="FO414" s="7"/>
      <c r="FP414" s="7"/>
      <c r="FQ414" s="7"/>
      <c r="FR414" s="7"/>
      <c r="FS414" s="7"/>
      <c r="FT414" s="7"/>
      <c r="FU414" s="7"/>
      <c r="FV414" s="7"/>
      <c r="FW414" s="7"/>
      <c r="FX414" s="7"/>
      <c r="FY414" s="7"/>
      <c r="FZ414" s="7"/>
      <c r="GA414" s="7"/>
      <c r="GB414" s="7"/>
      <c r="GC414" s="7"/>
      <c r="GD414" s="7"/>
      <c r="GE414" s="7"/>
      <c r="GF414" s="7"/>
      <c r="GG414" s="7"/>
      <c r="GH414" s="7"/>
      <c r="GI414" s="7"/>
      <c r="GJ414" s="7"/>
      <c r="GK414" s="7"/>
      <c r="GL414" s="7"/>
      <c r="GM414" s="7"/>
      <c r="GN414" s="7"/>
      <c r="GO414" s="7"/>
      <c r="GP414" s="7"/>
      <c r="GQ414" s="7"/>
      <c r="GR414" s="7"/>
      <c r="GS414" s="7"/>
      <c r="GT414" s="7"/>
      <c r="GU414" s="7"/>
      <c r="GV414" s="7"/>
      <c r="GW414" s="7"/>
      <c r="GX414" s="7"/>
      <c r="GY414" s="7"/>
      <c r="GZ414" s="7"/>
      <c r="HA414" s="7"/>
      <c r="HB414" s="7"/>
      <c r="HC414" s="7"/>
      <c r="HD414" s="7"/>
      <c r="HE414" s="7"/>
      <c r="HF414" s="7"/>
      <c r="HG414" s="7"/>
      <c r="HH414" s="7"/>
      <c r="HI414" s="7"/>
      <c r="HJ414" s="7"/>
      <c r="HK414" s="7"/>
      <c r="HL414" s="7"/>
      <c r="HM414" s="7"/>
      <c r="HN414" s="7"/>
      <c r="HO414" s="7"/>
      <c r="HP414" s="7"/>
      <c r="HQ414" s="7"/>
      <c r="HR414" s="7"/>
      <c r="HS414" s="7"/>
      <c r="HT414" s="7"/>
      <c r="HU414" s="7"/>
      <c r="HV414" s="7"/>
      <c r="HW414" s="7"/>
      <c r="HX414" s="7"/>
      <c r="HY414" s="7"/>
      <c r="HZ414" s="7"/>
      <c r="IA414" s="7"/>
      <c r="IB414" s="7"/>
      <c r="IC414" s="7"/>
      <c r="ID414" s="7"/>
      <c r="IE414" s="7"/>
      <c r="IF414" s="7"/>
      <c r="IG414" s="7"/>
      <c r="IH414" s="7"/>
      <c r="II414" s="7"/>
      <c r="IJ414" s="7"/>
      <c r="IK414" s="7"/>
      <c r="IL414" s="7"/>
      <c r="IM414" s="7"/>
      <c r="IN414" s="7"/>
      <c r="IO414" s="7"/>
      <c r="IP414" s="7"/>
      <c r="IQ414" s="7"/>
      <c r="IR414" s="7"/>
      <c r="IS414" s="7"/>
      <c r="IT414" s="7"/>
      <c r="IU414" s="7"/>
    </row>
    <row r="415" spans="1:255" ht="15.6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  <c r="FK415" s="7"/>
      <c r="FL415" s="7"/>
      <c r="FM415" s="7"/>
      <c r="FN415" s="7"/>
      <c r="FO415" s="7"/>
      <c r="FP415" s="7"/>
      <c r="FQ415" s="7"/>
      <c r="FR415" s="7"/>
      <c r="FS415" s="7"/>
      <c r="FT415" s="7"/>
      <c r="FU415" s="7"/>
      <c r="FV415" s="7"/>
      <c r="FW415" s="7"/>
      <c r="FX415" s="7"/>
      <c r="FY415" s="7"/>
      <c r="FZ415" s="7"/>
      <c r="GA415" s="7"/>
      <c r="GB415" s="7"/>
      <c r="GC415" s="7"/>
      <c r="GD415" s="7"/>
      <c r="GE415" s="7"/>
      <c r="GF415" s="7"/>
      <c r="GG415" s="7"/>
      <c r="GH415" s="7"/>
      <c r="GI415" s="7"/>
      <c r="GJ415" s="7"/>
      <c r="GK415" s="7"/>
      <c r="GL415" s="7"/>
      <c r="GM415" s="7"/>
      <c r="GN415" s="7"/>
      <c r="GO415" s="7"/>
      <c r="GP415" s="7"/>
      <c r="GQ415" s="7"/>
      <c r="GR415" s="7"/>
      <c r="GS415" s="7"/>
      <c r="GT415" s="7"/>
      <c r="GU415" s="7"/>
      <c r="GV415" s="7"/>
      <c r="GW415" s="7"/>
      <c r="GX415" s="7"/>
      <c r="GY415" s="7"/>
      <c r="GZ415" s="7"/>
      <c r="HA415" s="7"/>
      <c r="HB415" s="7"/>
      <c r="HC415" s="7"/>
      <c r="HD415" s="7"/>
      <c r="HE415" s="7"/>
      <c r="HF415" s="7"/>
      <c r="HG415" s="7"/>
      <c r="HH415" s="7"/>
      <c r="HI415" s="7"/>
      <c r="HJ415" s="7"/>
      <c r="HK415" s="7"/>
      <c r="HL415" s="7"/>
      <c r="HM415" s="7"/>
      <c r="HN415" s="7"/>
      <c r="HO415" s="7"/>
      <c r="HP415" s="7"/>
      <c r="HQ415" s="7"/>
      <c r="HR415" s="7"/>
      <c r="HS415" s="7"/>
      <c r="HT415" s="7"/>
      <c r="HU415" s="7"/>
      <c r="HV415" s="7"/>
      <c r="HW415" s="7"/>
      <c r="HX415" s="7"/>
      <c r="HY415" s="7"/>
      <c r="HZ415" s="7"/>
      <c r="IA415" s="7"/>
      <c r="IB415" s="7"/>
      <c r="IC415" s="7"/>
      <c r="ID415" s="7"/>
      <c r="IE415" s="7"/>
      <c r="IF415" s="7"/>
      <c r="IG415" s="7"/>
      <c r="IH415" s="7"/>
      <c r="II415" s="7"/>
      <c r="IJ415" s="7"/>
      <c r="IK415" s="7"/>
      <c r="IL415" s="7"/>
      <c r="IM415" s="7"/>
      <c r="IN415" s="7"/>
      <c r="IO415" s="7"/>
      <c r="IP415" s="7"/>
      <c r="IQ415" s="7"/>
      <c r="IR415" s="7"/>
      <c r="IS415" s="7"/>
      <c r="IT415" s="7"/>
      <c r="IU415" s="7"/>
    </row>
    <row r="416" spans="1:255" ht="15.6">
      <c r="A416" s="19" t="s">
        <v>50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  <c r="FK416" s="7"/>
      <c r="FL416" s="7"/>
      <c r="FM416" s="7"/>
      <c r="FN416" s="7"/>
      <c r="FO416" s="7"/>
      <c r="FP416" s="7"/>
      <c r="FQ416" s="7"/>
      <c r="FR416" s="7"/>
      <c r="FS416" s="7"/>
      <c r="FT416" s="7"/>
      <c r="FU416" s="7"/>
      <c r="FV416" s="7"/>
      <c r="FW416" s="7"/>
      <c r="FX416" s="7"/>
      <c r="FY416" s="7"/>
      <c r="FZ416" s="7"/>
      <c r="GA416" s="7"/>
      <c r="GB416" s="7"/>
      <c r="GC416" s="7"/>
      <c r="GD416" s="7"/>
      <c r="GE416" s="7"/>
      <c r="GF416" s="7"/>
      <c r="GG416" s="7"/>
      <c r="GH416" s="7"/>
      <c r="GI416" s="7"/>
      <c r="GJ416" s="7"/>
      <c r="GK416" s="7"/>
      <c r="GL416" s="7"/>
      <c r="GM416" s="7"/>
      <c r="GN416" s="7"/>
      <c r="GO416" s="7"/>
      <c r="GP416" s="7"/>
      <c r="GQ416" s="7"/>
      <c r="GR416" s="7"/>
      <c r="GS416" s="7"/>
      <c r="GT416" s="7"/>
      <c r="GU416" s="7"/>
      <c r="GV416" s="7"/>
      <c r="GW416" s="7"/>
      <c r="GX416" s="7"/>
      <c r="GY416" s="7"/>
      <c r="GZ416" s="7"/>
      <c r="HA416" s="7"/>
      <c r="HB416" s="7"/>
      <c r="HC416" s="7"/>
      <c r="HD416" s="7"/>
      <c r="HE416" s="7"/>
      <c r="HF416" s="7"/>
      <c r="HG416" s="7"/>
      <c r="HH416" s="7"/>
      <c r="HI416" s="7"/>
      <c r="HJ416" s="7"/>
      <c r="HK416" s="7"/>
      <c r="HL416" s="7"/>
      <c r="HM416" s="7"/>
      <c r="HN416" s="7"/>
      <c r="HO416" s="7"/>
      <c r="HP416" s="7"/>
      <c r="HQ416" s="7"/>
      <c r="HR416" s="7"/>
      <c r="HS416" s="7"/>
      <c r="HT416" s="7"/>
      <c r="HU416" s="7"/>
      <c r="HV416" s="7"/>
      <c r="HW416" s="7"/>
      <c r="HX416" s="7"/>
      <c r="HY416" s="7"/>
      <c r="HZ416" s="7"/>
      <c r="IA416" s="7"/>
      <c r="IB416" s="7"/>
      <c r="IC416" s="7"/>
      <c r="ID416" s="7"/>
      <c r="IE416" s="7"/>
      <c r="IF416" s="7"/>
      <c r="IG416" s="7"/>
      <c r="IH416" s="7"/>
      <c r="II416" s="7"/>
      <c r="IJ416" s="7"/>
      <c r="IK416" s="7"/>
      <c r="IL416" s="7"/>
      <c r="IM416" s="7"/>
      <c r="IN416" s="7"/>
      <c r="IO416" s="7"/>
      <c r="IP416" s="7"/>
      <c r="IQ416" s="7"/>
      <c r="IR416" s="7"/>
      <c r="IS416" s="7"/>
      <c r="IT416" s="7"/>
      <c r="IU416" s="7"/>
    </row>
    <row r="417" spans="1:255" ht="15.6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  <c r="FK417" s="7"/>
      <c r="FL417" s="7"/>
      <c r="FM417" s="7"/>
      <c r="FN417" s="7"/>
      <c r="FO417" s="7"/>
      <c r="FP417" s="7"/>
      <c r="FQ417" s="7"/>
      <c r="FR417" s="7"/>
      <c r="FS417" s="7"/>
      <c r="FT417" s="7"/>
      <c r="FU417" s="7"/>
      <c r="FV417" s="7"/>
      <c r="FW417" s="7"/>
      <c r="FX417" s="7"/>
      <c r="FY417" s="7"/>
      <c r="FZ417" s="7"/>
      <c r="GA417" s="7"/>
      <c r="GB417" s="7"/>
      <c r="GC417" s="7"/>
      <c r="GD417" s="7"/>
      <c r="GE417" s="7"/>
      <c r="GF417" s="7"/>
      <c r="GG417" s="7"/>
      <c r="GH417" s="7"/>
      <c r="GI417" s="7"/>
      <c r="GJ417" s="7"/>
      <c r="GK417" s="7"/>
      <c r="GL417" s="7"/>
      <c r="GM417" s="7"/>
      <c r="GN417" s="7"/>
      <c r="GO417" s="7"/>
      <c r="GP417" s="7"/>
      <c r="GQ417" s="7"/>
      <c r="GR417" s="7"/>
      <c r="GS417" s="7"/>
      <c r="GT417" s="7"/>
      <c r="GU417" s="7"/>
      <c r="GV417" s="7"/>
      <c r="GW417" s="7"/>
      <c r="GX417" s="7"/>
      <c r="GY417" s="7"/>
      <c r="GZ417" s="7"/>
      <c r="HA417" s="7"/>
      <c r="HB417" s="7"/>
      <c r="HC417" s="7"/>
      <c r="HD417" s="7"/>
      <c r="HE417" s="7"/>
      <c r="HF417" s="7"/>
      <c r="HG417" s="7"/>
      <c r="HH417" s="7"/>
      <c r="HI417" s="7"/>
      <c r="HJ417" s="7"/>
      <c r="HK417" s="7"/>
      <c r="HL417" s="7"/>
      <c r="HM417" s="7"/>
      <c r="HN417" s="7"/>
      <c r="HO417" s="7"/>
      <c r="HP417" s="7"/>
      <c r="HQ417" s="7"/>
      <c r="HR417" s="7"/>
      <c r="HS417" s="7"/>
      <c r="HT417" s="7"/>
      <c r="HU417" s="7"/>
      <c r="HV417" s="7"/>
      <c r="HW417" s="7"/>
      <c r="HX417" s="7"/>
      <c r="HY417" s="7"/>
      <c r="HZ417" s="7"/>
      <c r="IA417" s="7"/>
      <c r="IB417" s="7"/>
      <c r="IC417" s="7"/>
      <c r="ID417" s="7"/>
      <c r="IE417" s="7"/>
      <c r="IF417" s="7"/>
      <c r="IG417" s="7"/>
      <c r="IH417" s="7"/>
      <c r="II417" s="7"/>
      <c r="IJ417" s="7"/>
      <c r="IK417" s="7"/>
      <c r="IL417" s="7"/>
      <c r="IM417" s="7"/>
      <c r="IN417" s="7"/>
      <c r="IO417" s="7"/>
      <c r="IP417" s="7"/>
      <c r="IQ417" s="7"/>
      <c r="IR417" s="7"/>
      <c r="IS417" s="7"/>
      <c r="IT417" s="7"/>
      <c r="IU417" s="7"/>
    </row>
    <row r="418" spans="1:255" ht="15.6">
      <c r="A418" s="18" t="s">
        <v>130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  <c r="FK418" s="7"/>
      <c r="FL418" s="7"/>
      <c r="FM418" s="7"/>
      <c r="FN418" s="7"/>
      <c r="FO418" s="7"/>
      <c r="FP418" s="7"/>
      <c r="FQ418" s="7"/>
      <c r="FR418" s="7"/>
      <c r="FS418" s="7"/>
      <c r="FT418" s="7"/>
      <c r="FU418" s="7"/>
      <c r="FV418" s="7"/>
      <c r="FW418" s="7"/>
      <c r="FX418" s="7"/>
      <c r="FY418" s="7"/>
      <c r="FZ418" s="7"/>
      <c r="GA418" s="7"/>
      <c r="GB418" s="7"/>
      <c r="GC418" s="7"/>
      <c r="GD418" s="7"/>
      <c r="GE418" s="7"/>
      <c r="GF418" s="7"/>
      <c r="GG418" s="7"/>
      <c r="GH418" s="7"/>
      <c r="GI418" s="7"/>
      <c r="GJ418" s="7"/>
      <c r="GK418" s="7"/>
      <c r="GL418" s="7"/>
      <c r="GM418" s="7"/>
      <c r="GN418" s="7"/>
      <c r="GO418" s="7"/>
      <c r="GP418" s="7"/>
      <c r="GQ418" s="7"/>
      <c r="GR418" s="7"/>
      <c r="GS418" s="7"/>
      <c r="GT418" s="7"/>
      <c r="GU418" s="7"/>
      <c r="GV418" s="7"/>
      <c r="GW418" s="7"/>
      <c r="GX418" s="7"/>
      <c r="GY418" s="7"/>
      <c r="GZ418" s="7"/>
      <c r="HA418" s="7"/>
      <c r="HB418" s="7"/>
      <c r="HC418" s="7"/>
      <c r="HD418" s="7"/>
      <c r="HE418" s="7"/>
      <c r="HF418" s="7"/>
      <c r="HG418" s="7"/>
      <c r="HH418" s="7"/>
      <c r="HI418" s="7"/>
      <c r="HJ418" s="7"/>
      <c r="HK418" s="7"/>
      <c r="HL418" s="7"/>
      <c r="HM418" s="7"/>
      <c r="HN418" s="7"/>
      <c r="HO418" s="7"/>
      <c r="HP418" s="7"/>
      <c r="HQ418" s="7"/>
      <c r="HR418" s="7"/>
      <c r="HS418" s="7"/>
      <c r="HT418" s="7"/>
      <c r="HU418" s="7"/>
      <c r="HV418" s="7"/>
      <c r="HW418" s="7"/>
      <c r="HX418" s="7"/>
      <c r="HY418" s="7"/>
      <c r="HZ418" s="7"/>
      <c r="IA418" s="7"/>
      <c r="IB418" s="7"/>
      <c r="IC418" s="7"/>
      <c r="ID418" s="7"/>
      <c r="IE418" s="7"/>
      <c r="IF418" s="7"/>
      <c r="IG418" s="7"/>
      <c r="IH418" s="7"/>
      <c r="II418" s="7"/>
      <c r="IJ418" s="7"/>
      <c r="IK418" s="7"/>
      <c r="IL418" s="7"/>
      <c r="IM418" s="7"/>
      <c r="IN418" s="7"/>
      <c r="IO418" s="7"/>
      <c r="IP418" s="7"/>
      <c r="IQ418" s="7"/>
      <c r="IR418" s="7"/>
      <c r="IS418" s="7"/>
      <c r="IT418" s="7"/>
      <c r="IU418" s="7"/>
    </row>
    <row r="419" spans="1:255" s="180" customFormat="1" ht="15.6">
      <c r="A419" s="19" t="s">
        <v>131</v>
      </c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79"/>
      <c r="AN419" s="179"/>
      <c r="AO419" s="179"/>
      <c r="AP419" s="179"/>
      <c r="AQ419" s="179"/>
      <c r="AR419" s="179"/>
      <c r="AS419" s="179"/>
      <c r="AT419" s="179"/>
      <c r="AU419" s="179"/>
      <c r="AV419" s="179"/>
      <c r="AW419" s="179"/>
      <c r="AX419" s="179"/>
      <c r="AY419" s="179"/>
      <c r="AZ419" s="179"/>
      <c r="BA419" s="179"/>
      <c r="BB419" s="179"/>
      <c r="BC419" s="179"/>
      <c r="BD419" s="179"/>
      <c r="BE419" s="179"/>
      <c r="BF419" s="179"/>
      <c r="BG419" s="179"/>
      <c r="BH419" s="179"/>
      <c r="BI419" s="179"/>
      <c r="BJ419" s="179"/>
      <c r="BK419" s="179"/>
      <c r="BL419" s="179"/>
      <c r="BM419" s="179"/>
      <c r="BN419" s="179"/>
      <c r="BO419" s="179"/>
      <c r="BP419" s="179"/>
      <c r="BQ419" s="179"/>
      <c r="BR419" s="179"/>
      <c r="BS419" s="179"/>
      <c r="BT419" s="179"/>
      <c r="BU419" s="179"/>
      <c r="BV419" s="179"/>
      <c r="BW419" s="179"/>
      <c r="BX419" s="179"/>
      <c r="BY419" s="179"/>
      <c r="BZ419" s="179"/>
      <c r="CA419" s="179"/>
      <c r="CB419" s="179"/>
      <c r="CC419" s="179"/>
      <c r="CD419" s="179"/>
      <c r="CE419" s="179"/>
      <c r="CF419" s="179"/>
      <c r="CG419" s="179"/>
      <c r="CH419" s="179"/>
      <c r="CI419" s="179"/>
      <c r="CJ419" s="179"/>
      <c r="CK419" s="179"/>
      <c r="CL419" s="179"/>
      <c r="CM419" s="179"/>
      <c r="CN419" s="179"/>
      <c r="CO419" s="179"/>
      <c r="CP419" s="179"/>
      <c r="CQ419" s="179"/>
      <c r="CR419" s="179"/>
      <c r="CS419" s="179"/>
      <c r="CT419" s="179"/>
      <c r="CU419" s="179"/>
      <c r="CV419" s="179"/>
      <c r="CW419" s="179"/>
      <c r="CX419" s="179"/>
      <c r="CY419" s="179"/>
      <c r="CZ419" s="179"/>
      <c r="DA419" s="179"/>
      <c r="DB419" s="179"/>
      <c r="DC419" s="179"/>
      <c r="DD419" s="179"/>
      <c r="DE419" s="179"/>
      <c r="DF419" s="179"/>
      <c r="DG419" s="179"/>
      <c r="DH419" s="179"/>
      <c r="DI419" s="179"/>
      <c r="DJ419" s="179"/>
      <c r="DK419" s="179"/>
      <c r="DL419" s="179"/>
      <c r="DM419" s="179"/>
      <c r="DN419" s="179"/>
      <c r="DO419" s="179"/>
      <c r="DP419" s="179"/>
      <c r="DQ419" s="179"/>
      <c r="DR419" s="179"/>
      <c r="DS419" s="179"/>
      <c r="DT419" s="179"/>
      <c r="DU419" s="179"/>
      <c r="DV419" s="179"/>
      <c r="DW419" s="179"/>
      <c r="DX419" s="179"/>
      <c r="DY419" s="179"/>
      <c r="DZ419" s="179"/>
      <c r="EA419" s="179"/>
      <c r="EB419" s="179"/>
      <c r="EC419" s="179"/>
      <c r="ED419" s="179"/>
      <c r="EE419" s="179"/>
      <c r="EF419" s="179"/>
      <c r="EG419" s="179"/>
      <c r="EH419" s="179"/>
      <c r="EI419" s="179"/>
      <c r="EJ419" s="179"/>
      <c r="EK419" s="179"/>
      <c r="EL419" s="179"/>
      <c r="EM419" s="179"/>
      <c r="EN419" s="179"/>
      <c r="EO419" s="179"/>
      <c r="EP419" s="179"/>
      <c r="EQ419" s="179"/>
      <c r="ER419" s="179"/>
      <c r="ES419" s="179"/>
      <c r="ET419" s="179"/>
      <c r="EU419" s="179"/>
      <c r="EV419" s="179"/>
      <c r="EW419" s="179"/>
      <c r="EX419" s="179"/>
      <c r="EY419" s="179"/>
      <c r="EZ419" s="179"/>
      <c r="FA419" s="179"/>
      <c r="FB419" s="179"/>
      <c r="FC419" s="179"/>
      <c r="FD419" s="179"/>
      <c r="FE419" s="179"/>
      <c r="FF419" s="179"/>
      <c r="FG419" s="179"/>
      <c r="FH419" s="179"/>
      <c r="FI419" s="179"/>
      <c r="FJ419" s="179"/>
      <c r="FK419" s="179"/>
      <c r="FL419" s="179"/>
      <c r="FM419" s="179"/>
      <c r="FN419" s="179"/>
      <c r="FO419" s="179"/>
      <c r="FP419" s="179"/>
      <c r="FQ419" s="179"/>
      <c r="FR419" s="179"/>
      <c r="FS419" s="179"/>
      <c r="FT419" s="179"/>
      <c r="FU419" s="179"/>
      <c r="FV419" s="179"/>
      <c r="FW419" s="179"/>
      <c r="FX419" s="179"/>
      <c r="FY419" s="179"/>
      <c r="FZ419" s="179"/>
      <c r="GA419" s="179"/>
      <c r="GB419" s="179"/>
      <c r="GC419" s="179"/>
      <c r="GD419" s="179"/>
      <c r="GE419" s="179"/>
      <c r="GF419" s="179"/>
      <c r="GG419" s="179"/>
      <c r="GH419" s="179"/>
      <c r="GI419" s="179"/>
      <c r="GJ419" s="179"/>
      <c r="GK419" s="179"/>
      <c r="GL419" s="179"/>
      <c r="GM419" s="179"/>
      <c r="GN419" s="179"/>
      <c r="GO419" s="179"/>
      <c r="GP419" s="179"/>
      <c r="GQ419" s="179"/>
      <c r="GR419" s="179"/>
      <c r="GS419" s="179"/>
      <c r="GT419" s="179"/>
      <c r="GU419" s="179"/>
      <c r="GV419" s="179"/>
      <c r="GW419" s="179"/>
      <c r="GX419" s="179"/>
      <c r="GY419" s="179"/>
      <c r="GZ419" s="179"/>
      <c r="HA419" s="179"/>
      <c r="HB419" s="179"/>
      <c r="HC419" s="179"/>
      <c r="HD419" s="179"/>
      <c r="HE419" s="179"/>
      <c r="HF419" s="179"/>
      <c r="HG419" s="179"/>
      <c r="HH419" s="179"/>
      <c r="HI419" s="179"/>
      <c r="HJ419" s="179"/>
      <c r="HK419" s="179"/>
      <c r="HL419" s="179"/>
      <c r="HM419" s="179"/>
      <c r="HN419" s="179"/>
      <c r="HO419" s="179"/>
      <c r="HP419" s="179"/>
      <c r="HQ419" s="179"/>
      <c r="HR419" s="179"/>
      <c r="HS419" s="179"/>
      <c r="HT419" s="179"/>
      <c r="HU419" s="179"/>
      <c r="HV419" s="179"/>
      <c r="HW419" s="179"/>
      <c r="HX419" s="179"/>
      <c r="HY419" s="179"/>
      <c r="HZ419" s="179"/>
      <c r="IA419" s="179"/>
      <c r="IB419" s="179"/>
      <c r="IC419" s="179"/>
      <c r="ID419" s="179"/>
      <c r="IE419" s="179"/>
      <c r="IF419" s="179"/>
      <c r="IG419" s="179"/>
      <c r="IH419" s="179"/>
      <c r="II419" s="179"/>
      <c r="IJ419" s="179"/>
      <c r="IK419" s="179"/>
      <c r="IL419" s="179"/>
      <c r="IM419" s="179"/>
      <c r="IN419" s="179"/>
      <c r="IO419" s="179"/>
      <c r="IP419" s="179"/>
      <c r="IQ419" s="179"/>
      <c r="IR419" s="179"/>
      <c r="IS419" s="179"/>
      <c r="IT419" s="179"/>
      <c r="IU419" s="179"/>
    </row>
    <row r="420" spans="1:255" ht="15.6">
      <c r="A420" s="19" t="s">
        <v>129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</row>
    <row r="421" spans="1:255" ht="15.6">
      <c r="A421" s="389" t="s">
        <v>39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  <c r="FK421" s="7"/>
      <c r="FL421" s="7"/>
      <c r="FM421" s="7"/>
      <c r="FN421" s="7"/>
      <c r="FO421" s="7"/>
      <c r="FP421" s="7"/>
      <c r="FQ421" s="7"/>
      <c r="FR421" s="7"/>
      <c r="FS421" s="7"/>
      <c r="FT421" s="7"/>
      <c r="FU421" s="7"/>
      <c r="FV421" s="7"/>
      <c r="FW421" s="7"/>
      <c r="FX421" s="7"/>
      <c r="FY421" s="7"/>
      <c r="FZ421" s="7"/>
      <c r="GA421" s="7"/>
      <c r="GB421" s="7"/>
      <c r="GC421" s="7"/>
      <c r="GD421" s="7"/>
      <c r="GE421" s="7"/>
      <c r="GF421" s="7"/>
      <c r="GG421" s="7"/>
      <c r="GH421" s="7"/>
      <c r="GI421" s="7"/>
      <c r="GJ421" s="7"/>
      <c r="GK421" s="7"/>
      <c r="GL421" s="7"/>
      <c r="GM421" s="7"/>
      <c r="GN421" s="7"/>
      <c r="GO421" s="7"/>
      <c r="GP421" s="7"/>
      <c r="GQ421" s="7"/>
      <c r="GR421" s="7"/>
      <c r="GS421" s="7"/>
      <c r="GT421" s="7"/>
      <c r="GU421" s="7"/>
      <c r="GV421" s="7"/>
      <c r="GW421" s="7"/>
      <c r="GX421" s="7"/>
      <c r="GY421" s="7"/>
      <c r="GZ421" s="7"/>
      <c r="HA421" s="7"/>
      <c r="HB421" s="7"/>
      <c r="HC421" s="7"/>
      <c r="HD421" s="7"/>
      <c r="HE421" s="7"/>
      <c r="HF421" s="7"/>
      <c r="HG421" s="7"/>
      <c r="HH421" s="7"/>
      <c r="HI421" s="7"/>
      <c r="HJ421" s="7"/>
      <c r="HK421" s="7"/>
      <c r="HL421" s="7"/>
      <c r="HM421" s="7"/>
      <c r="HN421" s="7"/>
      <c r="HO421" s="7"/>
      <c r="HP421" s="7"/>
      <c r="HQ421" s="7"/>
      <c r="HR421" s="7"/>
      <c r="HS421" s="7"/>
      <c r="HT421" s="7"/>
      <c r="HU421" s="7"/>
      <c r="HV421" s="7"/>
      <c r="HW421" s="7"/>
      <c r="HX421" s="7"/>
      <c r="HY421" s="7"/>
      <c r="HZ421" s="7"/>
      <c r="IA421" s="7"/>
      <c r="IB421" s="7"/>
      <c r="IC421" s="7"/>
      <c r="ID421" s="7"/>
      <c r="IE421" s="7"/>
      <c r="IF421" s="7"/>
      <c r="IG421" s="7"/>
      <c r="IH421" s="7"/>
      <c r="II421" s="7"/>
      <c r="IJ421" s="7"/>
      <c r="IK421" s="7"/>
      <c r="IL421" s="7"/>
      <c r="IM421" s="7"/>
      <c r="IN421" s="7"/>
      <c r="IO421" s="7"/>
      <c r="IP421" s="7"/>
      <c r="IQ421" s="7"/>
      <c r="IR421" s="7"/>
      <c r="IS421" s="7"/>
      <c r="IT421" s="7"/>
      <c r="IU421" s="7"/>
    </row>
    <row r="422" spans="1:255" ht="15.6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  <c r="FK422" s="7"/>
      <c r="FL422" s="7"/>
      <c r="FM422" s="7"/>
      <c r="FN422" s="7"/>
      <c r="FO422" s="7"/>
      <c r="FP422" s="7"/>
      <c r="FQ422" s="7"/>
      <c r="FR422" s="7"/>
      <c r="FS422" s="7"/>
      <c r="FT422" s="7"/>
      <c r="FU422" s="7"/>
      <c r="FV422" s="7"/>
      <c r="FW422" s="7"/>
      <c r="FX422" s="7"/>
      <c r="FY422" s="7"/>
      <c r="FZ422" s="7"/>
      <c r="GA422" s="7"/>
      <c r="GB422" s="7"/>
      <c r="GC422" s="7"/>
      <c r="GD422" s="7"/>
      <c r="GE422" s="7"/>
      <c r="GF422" s="7"/>
      <c r="GG422" s="7"/>
      <c r="GH422" s="7"/>
      <c r="GI422" s="7"/>
      <c r="GJ422" s="7"/>
      <c r="GK422" s="7"/>
      <c r="GL422" s="7"/>
      <c r="GM422" s="7"/>
      <c r="GN422" s="7"/>
      <c r="GO422" s="7"/>
      <c r="GP422" s="7"/>
      <c r="GQ422" s="7"/>
      <c r="GR422" s="7"/>
      <c r="GS422" s="7"/>
      <c r="GT422" s="7"/>
      <c r="GU422" s="7"/>
      <c r="GV422" s="7"/>
      <c r="GW422" s="7"/>
      <c r="GX422" s="7"/>
      <c r="GY422" s="7"/>
      <c r="GZ422" s="7"/>
      <c r="HA422" s="7"/>
      <c r="HB422" s="7"/>
      <c r="HC422" s="7"/>
      <c r="HD422" s="7"/>
      <c r="HE422" s="7"/>
      <c r="HF422" s="7"/>
      <c r="HG422" s="7"/>
      <c r="HH422" s="7"/>
      <c r="HI422" s="7"/>
      <c r="HJ422" s="7"/>
      <c r="HK422" s="7"/>
      <c r="HL422" s="7"/>
      <c r="HM422" s="7"/>
      <c r="HN422" s="7"/>
      <c r="HO422" s="7"/>
      <c r="HP422" s="7"/>
      <c r="HQ422" s="7"/>
      <c r="HR422" s="7"/>
      <c r="HS422" s="7"/>
      <c r="HT422" s="7"/>
      <c r="HU422" s="7"/>
      <c r="HV422" s="7"/>
      <c r="HW422" s="7"/>
      <c r="HX422" s="7"/>
      <c r="HY422" s="7"/>
      <c r="HZ422" s="7"/>
      <c r="IA422" s="7"/>
      <c r="IB422" s="7"/>
      <c r="IC422" s="7"/>
      <c r="ID422" s="7"/>
      <c r="IE422" s="7"/>
      <c r="IF422" s="7"/>
      <c r="IG422" s="7"/>
      <c r="IH422" s="7"/>
      <c r="II422" s="7"/>
      <c r="IJ422" s="7"/>
      <c r="IK422" s="7"/>
      <c r="IL422" s="7"/>
      <c r="IM422" s="7"/>
      <c r="IN422" s="7"/>
      <c r="IO422" s="7"/>
      <c r="IP422" s="7"/>
      <c r="IQ422" s="7"/>
      <c r="IR422" s="7"/>
      <c r="IS422" s="7"/>
      <c r="IT422" s="7"/>
      <c r="IU422" s="7"/>
    </row>
    <row r="423" spans="1:255" ht="15.6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7"/>
      <c r="GJ423" s="7"/>
      <c r="GK423" s="7"/>
      <c r="GL423" s="7"/>
      <c r="GM423" s="7"/>
      <c r="GN423" s="7"/>
      <c r="GO423" s="7"/>
      <c r="GP423" s="7"/>
      <c r="GQ423" s="7"/>
      <c r="GR423" s="7"/>
      <c r="GS423" s="7"/>
      <c r="GT423" s="7"/>
      <c r="GU423" s="7"/>
      <c r="GV423" s="7"/>
      <c r="GW423" s="7"/>
      <c r="GX423" s="7"/>
      <c r="GY423" s="7"/>
      <c r="GZ423" s="7"/>
      <c r="HA423" s="7"/>
      <c r="HB423" s="7"/>
      <c r="HC423" s="7"/>
      <c r="HD423" s="7"/>
      <c r="HE423" s="7"/>
      <c r="HF423" s="7"/>
      <c r="HG423" s="7"/>
      <c r="HH423" s="7"/>
      <c r="HI423" s="7"/>
      <c r="HJ423" s="7"/>
      <c r="HK423" s="7"/>
      <c r="HL423" s="7"/>
      <c r="HM423" s="7"/>
      <c r="HN423" s="7"/>
      <c r="HO423" s="7"/>
      <c r="HP423" s="7"/>
      <c r="HQ423" s="7"/>
      <c r="HR423" s="7"/>
      <c r="HS423" s="7"/>
      <c r="HT423" s="7"/>
      <c r="HU423" s="7"/>
      <c r="HV423" s="7"/>
      <c r="HW423" s="7"/>
      <c r="HX423" s="7"/>
      <c r="HY423" s="7"/>
      <c r="HZ423" s="7"/>
      <c r="IA423" s="7"/>
      <c r="IB423" s="7"/>
      <c r="IC423" s="7"/>
      <c r="ID423" s="7"/>
      <c r="IE423" s="7"/>
      <c r="IF423" s="7"/>
      <c r="IG423" s="7"/>
      <c r="IH423" s="7"/>
      <c r="II423" s="7"/>
      <c r="IJ423" s="7"/>
      <c r="IK423" s="7"/>
      <c r="IL423" s="7"/>
      <c r="IM423" s="7"/>
      <c r="IN423" s="7"/>
      <c r="IO423" s="7"/>
      <c r="IP423" s="7"/>
      <c r="IQ423" s="7"/>
      <c r="IR423" s="7"/>
      <c r="IS423" s="7"/>
      <c r="IT423" s="7"/>
      <c r="IU423" s="7"/>
    </row>
    <row r="424" spans="1:255" ht="15.6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  <c r="FK424" s="7"/>
      <c r="FL424" s="7"/>
      <c r="FM424" s="7"/>
      <c r="FN424" s="7"/>
      <c r="FO424" s="7"/>
      <c r="FP424" s="7"/>
      <c r="FQ424" s="7"/>
      <c r="FR424" s="7"/>
      <c r="FS424" s="7"/>
      <c r="FT424" s="7"/>
      <c r="FU424" s="7"/>
      <c r="FV424" s="7"/>
      <c r="FW424" s="7"/>
      <c r="FX424" s="7"/>
      <c r="FY424" s="7"/>
      <c r="FZ424" s="7"/>
      <c r="GA424" s="7"/>
      <c r="GB424" s="7"/>
      <c r="GC424" s="7"/>
      <c r="GD424" s="7"/>
      <c r="GE424" s="7"/>
      <c r="GF424" s="7"/>
      <c r="GG424" s="7"/>
      <c r="GH424" s="7"/>
      <c r="GI424" s="7"/>
      <c r="GJ424" s="7"/>
      <c r="GK424" s="7"/>
      <c r="GL424" s="7"/>
      <c r="GM424" s="7"/>
      <c r="GN424" s="7"/>
      <c r="GO424" s="7"/>
      <c r="GP424" s="7"/>
      <c r="GQ424" s="7"/>
      <c r="GR424" s="7"/>
      <c r="GS424" s="7"/>
      <c r="GT424" s="7"/>
      <c r="GU424" s="7"/>
      <c r="GV424" s="7"/>
      <c r="GW424" s="7"/>
      <c r="GX424" s="7"/>
      <c r="GY424" s="7"/>
      <c r="GZ424" s="7"/>
      <c r="HA424" s="7"/>
      <c r="HB424" s="7"/>
      <c r="HC424" s="7"/>
      <c r="HD424" s="7"/>
      <c r="HE424" s="7"/>
      <c r="HF424" s="7"/>
      <c r="HG424" s="7"/>
      <c r="HH424" s="7"/>
      <c r="HI424" s="7"/>
      <c r="HJ424" s="7"/>
      <c r="HK424" s="7"/>
      <c r="HL424" s="7"/>
      <c r="HM424" s="7"/>
      <c r="HN424" s="7"/>
      <c r="HO424" s="7"/>
      <c r="HP424" s="7"/>
      <c r="HQ424" s="7"/>
      <c r="HR424" s="7"/>
      <c r="HS424" s="7"/>
      <c r="HT424" s="7"/>
      <c r="HU424" s="7"/>
      <c r="HV424" s="7"/>
      <c r="HW424" s="7"/>
      <c r="HX424" s="7"/>
      <c r="HY424" s="7"/>
      <c r="HZ424" s="7"/>
      <c r="IA424" s="7"/>
      <c r="IB424" s="7"/>
      <c r="IC424" s="7"/>
      <c r="ID424" s="7"/>
      <c r="IE424" s="7"/>
      <c r="IF424" s="7"/>
      <c r="IG424" s="7"/>
      <c r="IH424" s="7"/>
      <c r="II424" s="7"/>
      <c r="IJ424" s="7"/>
      <c r="IK424" s="7"/>
      <c r="IL424" s="7"/>
      <c r="IM424" s="7"/>
      <c r="IN424" s="7"/>
      <c r="IO424" s="7"/>
      <c r="IP424" s="7"/>
      <c r="IQ424" s="7"/>
      <c r="IR424" s="7"/>
      <c r="IS424" s="7"/>
      <c r="IT424" s="7"/>
      <c r="IU424" s="7"/>
    </row>
    <row r="425" spans="1:255" ht="15.6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  <c r="FK425" s="7"/>
      <c r="FL425" s="7"/>
      <c r="FM425" s="7"/>
      <c r="FN425" s="7"/>
      <c r="FO425" s="7"/>
      <c r="FP425" s="7"/>
      <c r="FQ425" s="7"/>
      <c r="FR425" s="7"/>
      <c r="FS425" s="7"/>
      <c r="FT425" s="7"/>
      <c r="FU425" s="7"/>
      <c r="FV425" s="7"/>
      <c r="FW425" s="7"/>
      <c r="FX425" s="7"/>
      <c r="FY425" s="7"/>
      <c r="FZ425" s="7"/>
      <c r="GA425" s="7"/>
      <c r="GB425" s="7"/>
      <c r="GC425" s="7"/>
      <c r="GD425" s="7"/>
      <c r="GE425" s="7"/>
      <c r="GF425" s="7"/>
      <c r="GG425" s="7"/>
      <c r="GH425" s="7"/>
      <c r="GI425" s="7"/>
      <c r="GJ425" s="7"/>
      <c r="GK425" s="7"/>
      <c r="GL425" s="7"/>
      <c r="GM425" s="7"/>
      <c r="GN425" s="7"/>
      <c r="GO425" s="7"/>
      <c r="GP425" s="7"/>
      <c r="GQ425" s="7"/>
      <c r="GR425" s="7"/>
      <c r="GS425" s="7"/>
      <c r="GT425" s="7"/>
      <c r="GU425" s="7"/>
      <c r="GV425" s="7"/>
      <c r="GW425" s="7"/>
      <c r="GX425" s="7"/>
      <c r="GY425" s="7"/>
      <c r="GZ425" s="7"/>
      <c r="HA425" s="7"/>
      <c r="HB425" s="7"/>
      <c r="HC425" s="7"/>
      <c r="HD425" s="7"/>
      <c r="HE425" s="7"/>
      <c r="HF425" s="7"/>
      <c r="HG425" s="7"/>
      <c r="HH425" s="7"/>
      <c r="HI425" s="7"/>
      <c r="HJ425" s="7"/>
      <c r="HK425" s="7"/>
      <c r="HL425" s="7"/>
      <c r="HM425" s="7"/>
      <c r="HN425" s="7"/>
      <c r="HO425" s="7"/>
      <c r="HP425" s="7"/>
      <c r="HQ425" s="7"/>
      <c r="HR425" s="7"/>
      <c r="HS425" s="7"/>
      <c r="HT425" s="7"/>
      <c r="HU425" s="7"/>
      <c r="HV425" s="7"/>
      <c r="HW425" s="7"/>
      <c r="HX425" s="7"/>
      <c r="HY425" s="7"/>
      <c r="HZ425" s="7"/>
      <c r="IA425" s="7"/>
      <c r="IB425" s="7"/>
      <c r="IC425" s="7"/>
      <c r="ID425" s="7"/>
      <c r="IE425" s="7"/>
      <c r="IF425" s="7"/>
      <c r="IG425" s="7"/>
      <c r="IH425" s="7"/>
      <c r="II425" s="7"/>
      <c r="IJ425" s="7"/>
      <c r="IK425" s="7"/>
      <c r="IL425" s="7"/>
      <c r="IM425" s="7"/>
      <c r="IN425" s="7"/>
      <c r="IO425" s="7"/>
      <c r="IP425" s="7"/>
      <c r="IQ425" s="7"/>
      <c r="IR425" s="7"/>
      <c r="IS425" s="7"/>
      <c r="IT425" s="7"/>
      <c r="IU425" s="7"/>
    </row>
    <row r="426" spans="1:255" ht="15.6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  <c r="FK426" s="7"/>
      <c r="FL426" s="7"/>
      <c r="FM426" s="7"/>
      <c r="FN426" s="7"/>
      <c r="FO426" s="7"/>
      <c r="FP426" s="7"/>
      <c r="FQ426" s="7"/>
      <c r="FR426" s="7"/>
      <c r="FS426" s="7"/>
      <c r="FT426" s="7"/>
      <c r="FU426" s="7"/>
      <c r="FV426" s="7"/>
      <c r="FW426" s="7"/>
      <c r="FX426" s="7"/>
      <c r="FY426" s="7"/>
      <c r="FZ426" s="7"/>
      <c r="GA426" s="7"/>
      <c r="GB426" s="7"/>
      <c r="GC426" s="7"/>
      <c r="GD426" s="7"/>
      <c r="GE426" s="7"/>
      <c r="GF426" s="7"/>
      <c r="GG426" s="7"/>
      <c r="GH426" s="7"/>
      <c r="GI426" s="7"/>
      <c r="GJ426" s="7"/>
      <c r="GK426" s="7"/>
      <c r="GL426" s="7"/>
      <c r="GM426" s="7"/>
      <c r="GN426" s="7"/>
      <c r="GO426" s="7"/>
      <c r="GP426" s="7"/>
      <c r="GQ426" s="7"/>
      <c r="GR426" s="7"/>
      <c r="GS426" s="7"/>
      <c r="GT426" s="7"/>
      <c r="GU426" s="7"/>
      <c r="GV426" s="7"/>
      <c r="GW426" s="7"/>
      <c r="GX426" s="7"/>
      <c r="GY426" s="7"/>
      <c r="GZ426" s="7"/>
      <c r="HA426" s="7"/>
      <c r="HB426" s="7"/>
      <c r="HC426" s="7"/>
      <c r="HD426" s="7"/>
      <c r="HE426" s="7"/>
      <c r="HF426" s="7"/>
      <c r="HG426" s="7"/>
      <c r="HH426" s="7"/>
      <c r="HI426" s="7"/>
      <c r="HJ426" s="7"/>
      <c r="HK426" s="7"/>
      <c r="HL426" s="7"/>
      <c r="HM426" s="7"/>
      <c r="HN426" s="7"/>
      <c r="HO426" s="7"/>
      <c r="HP426" s="7"/>
      <c r="HQ426" s="7"/>
      <c r="HR426" s="7"/>
      <c r="HS426" s="7"/>
      <c r="HT426" s="7"/>
      <c r="HU426" s="7"/>
      <c r="HV426" s="7"/>
      <c r="HW426" s="7"/>
      <c r="HX426" s="7"/>
      <c r="HY426" s="7"/>
      <c r="HZ426" s="7"/>
      <c r="IA426" s="7"/>
      <c r="IB426" s="7"/>
      <c r="IC426" s="7"/>
      <c r="ID426" s="7"/>
      <c r="IE426" s="7"/>
      <c r="IF426" s="7"/>
      <c r="IG426" s="7"/>
      <c r="IH426" s="7"/>
      <c r="II426" s="7"/>
      <c r="IJ426" s="7"/>
      <c r="IK426" s="7"/>
      <c r="IL426" s="7"/>
      <c r="IM426" s="7"/>
      <c r="IN426" s="7"/>
      <c r="IO426" s="7"/>
      <c r="IP426" s="7"/>
      <c r="IQ426" s="7"/>
      <c r="IR426" s="7"/>
      <c r="IS426" s="7"/>
      <c r="IT426" s="7"/>
      <c r="IU426" s="7"/>
    </row>
    <row r="427" spans="1:255" ht="15.6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  <c r="FK427" s="7"/>
      <c r="FL427" s="7"/>
      <c r="FM427" s="7"/>
      <c r="FN427" s="7"/>
      <c r="FO427" s="7"/>
      <c r="FP427" s="7"/>
      <c r="FQ427" s="7"/>
      <c r="FR427" s="7"/>
      <c r="FS427" s="7"/>
      <c r="FT427" s="7"/>
      <c r="FU427" s="7"/>
      <c r="FV427" s="7"/>
      <c r="FW427" s="7"/>
      <c r="FX427" s="7"/>
      <c r="FY427" s="7"/>
      <c r="FZ427" s="7"/>
      <c r="GA427" s="7"/>
      <c r="GB427" s="7"/>
      <c r="GC427" s="7"/>
      <c r="GD427" s="7"/>
      <c r="GE427" s="7"/>
      <c r="GF427" s="7"/>
      <c r="GG427" s="7"/>
      <c r="GH427" s="7"/>
      <c r="GI427" s="7"/>
      <c r="GJ427" s="7"/>
      <c r="GK427" s="7"/>
      <c r="GL427" s="7"/>
      <c r="GM427" s="7"/>
      <c r="GN427" s="7"/>
      <c r="GO427" s="7"/>
      <c r="GP427" s="7"/>
      <c r="GQ427" s="7"/>
      <c r="GR427" s="7"/>
      <c r="GS427" s="7"/>
      <c r="GT427" s="7"/>
      <c r="GU427" s="7"/>
      <c r="GV427" s="7"/>
      <c r="GW427" s="7"/>
      <c r="GX427" s="7"/>
      <c r="GY427" s="7"/>
      <c r="GZ427" s="7"/>
      <c r="HA427" s="7"/>
      <c r="HB427" s="7"/>
      <c r="HC427" s="7"/>
      <c r="HD427" s="7"/>
      <c r="HE427" s="7"/>
      <c r="HF427" s="7"/>
      <c r="HG427" s="7"/>
      <c r="HH427" s="7"/>
      <c r="HI427" s="7"/>
      <c r="HJ427" s="7"/>
      <c r="HK427" s="7"/>
      <c r="HL427" s="7"/>
      <c r="HM427" s="7"/>
      <c r="HN427" s="7"/>
      <c r="HO427" s="7"/>
      <c r="HP427" s="7"/>
      <c r="HQ427" s="7"/>
      <c r="HR427" s="7"/>
      <c r="HS427" s="7"/>
      <c r="HT427" s="7"/>
      <c r="HU427" s="7"/>
      <c r="HV427" s="7"/>
      <c r="HW427" s="7"/>
      <c r="HX427" s="7"/>
      <c r="HY427" s="7"/>
      <c r="HZ427" s="7"/>
      <c r="IA427" s="7"/>
      <c r="IB427" s="7"/>
      <c r="IC427" s="7"/>
      <c r="ID427" s="7"/>
      <c r="IE427" s="7"/>
      <c r="IF427" s="7"/>
      <c r="IG427" s="7"/>
      <c r="IH427" s="7"/>
      <c r="II427" s="7"/>
      <c r="IJ427" s="7"/>
      <c r="IK427" s="7"/>
      <c r="IL427" s="7"/>
      <c r="IM427" s="7"/>
      <c r="IN427" s="7"/>
      <c r="IO427" s="7"/>
      <c r="IP427" s="7"/>
      <c r="IQ427" s="7"/>
      <c r="IR427" s="7"/>
      <c r="IS427" s="7"/>
      <c r="IT427" s="7"/>
      <c r="IU427" s="7"/>
    </row>
    <row r="428" spans="1:255" ht="15.6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  <c r="FK428" s="7"/>
      <c r="FL428" s="7"/>
      <c r="FM428" s="7"/>
      <c r="FN428" s="7"/>
      <c r="FO428" s="7"/>
      <c r="FP428" s="7"/>
      <c r="FQ428" s="7"/>
      <c r="FR428" s="7"/>
      <c r="FS428" s="7"/>
      <c r="FT428" s="7"/>
      <c r="FU428" s="7"/>
      <c r="FV428" s="7"/>
      <c r="FW428" s="7"/>
      <c r="FX428" s="7"/>
      <c r="FY428" s="7"/>
      <c r="FZ428" s="7"/>
      <c r="GA428" s="7"/>
      <c r="GB428" s="7"/>
      <c r="GC428" s="7"/>
      <c r="GD428" s="7"/>
      <c r="GE428" s="7"/>
      <c r="GF428" s="7"/>
      <c r="GG428" s="7"/>
      <c r="GH428" s="7"/>
      <c r="GI428" s="7"/>
      <c r="GJ428" s="7"/>
      <c r="GK428" s="7"/>
      <c r="GL428" s="7"/>
      <c r="GM428" s="7"/>
      <c r="GN428" s="7"/>
      <c r="GO428" s="7"/>
      <c r="GP428" s="7"/>
      <c r="GQ428" s="7"/>
      <c r="GR428" s="7"/>
      <c r="GS428" s="7"/>
      <c r="GT428" s="7"/>
      <c r="GU428" s="7"/>
      <c r="GV428" s="7"/>
      <c r="GW428" s="7"/>
      <c r="GX428" s="7"/>
      <c r="GY428" s="7"/>
      <c r="GZ428" s="7"/>
      <c r="HA428" s="7"/>
      <c r="HB428" s="7"/>
      <c r="HC428" s="7"/>
      <c r="HD428" s="7"/>
      <c r="HE428" s="7"/>
      <c r="HF428" s="7"/>
      <c r="HG428" s="7"/>
      <c r="HH428" s="7"/>
      <c r="HI428" s="7"/>
      <c r="HJ428" s="7"/>
      <c r="HK428" s="7"/>
      <c r="HL428" s="7"/>
      <c r="HM428" s="7"/>
      <c r="HN428" s="7"/>
      <c r="HO428" s="7"/>
      <c r="HP428" s="7"/>
      <c r="HQ428" s="7"/>
      <c r="HR428" s="7"/>
      <c r="HS428" s="7"/>
      <c r="HT428" s="7"/>
      <c r="HU428" s="7"/>
      <c r="HV428" s="7"/>
      <c r="HW428" s="7"/>
      <c r="HX428" s="7"/>
      <c r="HY428" s="7"/>
      <c r="HZ428" s="7"/>
      <c r="IA428" s="7"/>
      <c r="IB428" s="7"/>
      <c r="IC428" s="7"/>
      <c r="ID428" s="7"/>
      <c r="IE428" s="7"/>
      <c r="IF428" s="7"/>
      <c r="IG428" s="7"/>
      <c r="IH428" s="7"/>
      <c r="II428" s="7"/>
      <c r="IJ428" s="7"/>
      <c r="IK428" s="7"/>
      <c r="IL428" s="7"/>
      <c r="IM428" s="7"/>
      <c r="IN428" s="7"/>
      <c r="IO428" s="7"/>
      <c r="IP428" s="7"/>
      <c r="IQ428" s="7"/>
      <c r="IR428" s="7"/>
      <c r="IS428" s="7"/>
      <c r="IT428" s="7"/>
      <c r="IU428" s="7"/>
    </row>
    <row r="429" spans="1:255" ht="15.6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  <c r="FK429" s="7"/>
      <c r="FL429" s="7"/>
      <c r="FM429" s="7"/>
      <c r="FN429" s="7"/>
      <c r="FO429" s="7"/>
      <c r="FP429" s="7"/>
      <c r="FQ429" s="7"/>
      <c r="FR429" s="7"/>
      <c r="FS429" s="7"/>
      <c r="FT429" s="7"/>
      <c r="FU429" s="7"/>
      <c r="FV429" s="7"/>
      <c r="FW429" s="7"/>
      <c r="FX429" s="7"/>
      <c r="FY429" s="7"/>
      <c r="FZ429" s="7"/>
      <c r="GA429" s="7"/>
      <c r="GB429" s="7"/>
      <c r="GC429" s="7"/>
      <c r="GD429" s="7"/>
      <c r="GE429" s="7"/>
      <c r="GF429" s="7"/>
      <c r="GG429" s="7"/>
      <c r="GH429" s="7"/>
      <c r="GI429" s="7"/>
      <c r="GJ429" s="7"/>
      <c r="GK429" s="7"/>
      <c r="GL429" s="7"/>
      <c r="GM429" s="7"/>
      <c r="GN429" s="7"/>
      <c r="GO429" s="7"/>
      <c r="GP429" s="7"/>
      <c r="GQ429" s="7"/>
      <c r="GR429" s="7"/>
      <c r="GS429" s="7"/>
      <c r="GT429" s="7"/>
      <c r="GU429" s="7"/>
      <c r="GV429" s="7"/>
      <c r="GW429" s="7"/>
      <c r="GX429" s="7"/>
      <c r="GY429" s="7"/>
      <c r="GZ429" s="7"/>
      <c r="HA429" s="7"/>
      <c r="HB429" s="7"/>
      <c r="HC429" s="7"/>
      <c r="HD429" s="7"/>
      <c r="HE429" s="7"/>
      <c r="HF429" s="7"/>
      <c r="HG429" s="7"/>
      <c r="HH429" s="7"/>
      <c r="HI429" s="7"/>
      <c r="HJ429" s="7"/>
      <c r="HK429" s="7"/>
      <c r="HL429" s="7"/>
      <c r="HM429" s="7"/>
      <c r="HN429" s="7"/>
      <c r="HO429" s="7"/>
      <c r="HP429" s="7"/>
      <c r="HQ429" s="7"/>
      <c r="HR429" s="7"/>
      <c r="HS429" s="7"/>
      <c r="HT429" s="7"/>
      <c r="HU429" s="7"/>
      <c r="HV429" s="7"/>
      <c r="HW429" s="7"/>
      <c r="HX429" s="7"/>
      <c r="HY429" s="7"/>
      <c r="HZ429" s="7"/>
      <c r="IA429" s="7"/>
      <c r="IB429" s="7"/>
      <c r="IC429" s="7"/>
      <c r="ID429" s="7"/>
      <c r="IE429" s="7"/>
      <c r="IF429" s="7"/>
      <c r="IG429" s="7"/>
      <c r="IH429" s="7"/>
      <c r="II429" s="7"/>
      <c r="IJ429" s="7"/>
      <c r="IK429" s="7"/>
      <c r="IL429" s="7"/>
      <c r="IM429" s="7"/>
      <c r="IN429" s="7"/>
      <c r="IO429" s="7"/>
      <c r="IP429" s="7"/>
      <c r="IQ429" s="7"/>
      <c r="IR429" s="7"/>
      <c r="IS429" s="7"/>
      <c r="IT429" s="7"/>
      <c r="IU429" s="7"/>
    </row>
    <row r="430" spans="1:255" ht="15.6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  <c r="FK430" s="7"/>
      <c r="FL430" s="7"/>
      <c r="FM430" s="7"/>
      <c r="FN430" s="7"/>
      <c r="FO430" s="7"/>
      <c r="FP430" s="7"/>
      <c r="FQ430" s="7"/>
      <c r="FR430" s="7"/>
      <c r="FS430" s="7"/>
      <c r="FT430" s="7"/>
      <c r="FU430" s="7"/>
      <c r="FV430" s="7"/>
      <c r="FW430" s="7"/>
      <c r="FX430" s="7"/>
      <c r="FY430" s="7"/>
      <c r="FZ430" s="7"/>
      <c r="GA430" s="7"/>
      <c r="GB430" s="7"/>
      <c r="GC430" s="7"/>
      <c r="GD430" s="7"/>
      <c r="GE430" s="7"/>
      <c r="GF430" s="7"/>
      <c r="GG430" s="7"/>
      <c r="GH430" s="7"/>
      <c r="GI430" s="7"/>
      <c r="GJ430" s="7"/>
      <c r="GK430" s="7"/>
      <c r="GL430" s="7"/>
      <c r="GM430" s="7"/>
      <c r="GN430" s="7"/>
      <c r="GO430" s="7"/>
      <c r="GP430" s="7"/>
      <c r="GQ430" s="7"/>
      <c r="GR430" s="7"/>
      <c r="GS430" s="7"/>
      <c r="GT430" s="7"/>
      <c r="GU430" s="7"/>
      <c r="GV430" s="7"/>
      <c r="GW430" s="7"/>
      <c r="GX430" s="7"/>
      <c r="GY430" s="7"/>
      <c r="GZ430" s="7"/>
      <c r="HA430" s="7"/>
      <c r="HB430" s="7"/>
      <c r="HC430" s="7"/>
      <c r="HD430" s="7"/>
      <c r="HE430" s="7"/>
      <c r="HF430" s="7"/>
      <c r="HG430" s="7"/>
      <c r="HH430" s="7"/>
      <c r="HI430" s="7"/>
      <c r="HJ430" s="7"/>
      <c r="HK430" s="7"/>
      <c r="HL430" s="7"/>
      <c r="HM430" s="7"/>
      <c r="HN430" s="7"/>
      <c r="HO430" s="7"/>
      <c r="HP430" s="7"/>
      <c r="HQ430" s="7"/>
      <c r="HR430" s="7"/>
      <c r="HS430" s="7"/>
      <c r="HT430" s="7"/>
      <c r="HU430" s="7"/>
      <c r="HV430" s="7"/>
      <c r="HW430" s="7"/>
      <c r="HX430" s="7"/>
      <c r="HY430" s="7"/>
      <c r="HZ430" s="7"/>
      <c r="IA430" s="7"/>
      <c r="IB430" s="7"/>
      <c r="IC430" s="7"/>
      <c r="ID430" s="7"/>
      <c r="IE430" s="7"/>
      <c r="IF430" s="7"/>
      <c r="IG430" s="7"/>
      <c r="IH430" s="7"/>
      <c r="II430" s="7"/>
      <c r="IJ430" s="7"/>
      <c r="IK430" s="7"/>
      <c r="IL430" s="7"/>
      <c r="IM430" s="7"/>
      <c r="IN430" s="7"/>
      <c r="IO430" s="7"/>
      <c r="IP430" s="7"/>
      <c r="IQ430" s="7"/>
      <c r="IR430" s="7"/>
      <c r="IS430" s="7"/>
      <c r="IT430" s="7"/>
      <c r="IU430" s="7"/>
    </row>
    <row r="431" spans="1:255" ht="15.6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  <c r="FK431" s="7"/>
      <c r="FL431" s="7"/>
      <c r="FM431" s="7"/>
      <c r="FN431" s="7"/>
      <c r="FO431" s="7"/>
      <c r="FP431" s="7"/>
      <c r="FQ431" s="7"/>
      <c r="FR431" s="7"/>
      <c r="FS431" s="7"/>
      <c r="FT431" s="7"/>
      <c r="FU431" s="7"/>
      <c r="FV431" s="7"/>
      <c r="FW431" s="7"/>
      <c r="FX431" s="7"/>
      <c r="FY431" s="7"/>
      <c r="FZ431" s="7"/>
      <c r="GA431" s="7"/>
      <c r="GB431" s="7"/>
      <c r="GC431" s="7"/>
      <c r="GD431" s="7"/>
      <c r="GE431" s="7"/>
      <c r="GF431" s="7"/>
      <c r="GG431" s="7"/>
      <c r="GH431" s="7"/>
      <c r="GI431" s="7"/>
      <c r="GJ431" s="7"/>
      <c r="GK431" s="7"/>
      <c r="GL431" s="7"/>
      <c r="GM431" s="7"/>
      <c r="GN431" s="7"/>
      <c r="GO431" s="7"/>
      <c r="GP431" s="7"/>
      <c r="GQ431" s="7"/>
      <c r="GR431" s="7"/>
      <c r="GS431" s="7"/>
      <c r="GT431" s="7"/>
      <c r="GU431" s="7"/>
      <c r="GV431" s="7"/>
      <c r="GW431" s="7"/>
      <c r="GX431" s="7"/>
      <c r="GY431" s="7"/>
      <c r="GZ431" s="7"/>
      <c r="HA431" s="7"/>
      <c r="HB431" s="7"/>
      <c r="HC431" s="7"/>
      <c r="HD431" s="7"/>
      <c r="HE431" s="7"/>
      <c r="HF431" s="7"/>
      <c r="HG431" s="7"/>
      <c r="HH431" s="7"/>
      <c r="HI431" s="7"/>
      <c r="HJ431" s="7"/>
      <c r="HK431" s="7"/>
      <c r="HL431" s="7"/>
      <c r="HM431" s="7"/>
      <c r="HN431" s="7"/>
      <c r="HO431" s="7"/>
      <c r="HP431" s="7"/>
      <c r="HQ431" s="7"/>
      <c r="HR431" s="7"/>
      <c r="HS431" s="7"/>
      <c r="HT431" s="7"/>
      <c r="HU431" s="7"/>
      <c r="HV431" s="7"/>
      <c r="HW431" s="7"/>
      <c r="HX431" s="7"/>
      <c r="HY431" s="7"/>
      <c r="HZ431" s="7"/>
      <c r="IA431" s="7"/>
      <c r="IB431" s="7"/>
      <c r="IC431" s="7"/>
      <c r="ID431" s="7"/>
      <c r="IE431" s="7"/>
      <c r="IF431" s="7"/>
      <c r="IG431" s="7"/>
      <c r="IH431" s="7"/>
      <c r="II431" s="7"/>
      <c r="IJ431" s="7"/>
      <c r="IK431" s="7"/>
      <c r="IL431" s="7"/>
      <c r="IM431" s="7"/>
      <c r="IN431" s="7"/>
      <c r="IO431" s="7"/>
      <c r="IP431" s="7"/>
      <c r="IQ431" s="7"/>
      <c r="IR431" s="7"/>
      <c r="IS431" s="7"/>
      <c r="IT431" s="7"/>
      <c r="IU431" s="7"/>
    </row>
    <row r="432" spans="1:255" ht="15.6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  <c r="FK432" s="7"/>
      <c r="FL432" s="7"/>
      <c r="FM432" s="7"/>
      <c r="FN432" s="7"/>
      <c r="FO432" s="7"/>
      <c r="FP432" s="7"/>
      <c r="FQ432" s="7"/>
      <c r="FR432" s="7"/>
      <c r="FS432" s="7"/>
      <c r="FT432" s="7"/>
      <c r="FU432" s="7"/>
      <c r="FV432" s="7"/>
      <c r="FW432" s="7"/>
      <c r="FX432" s="7"/>
      <c r="FY432" s="7"/>
      <c r="FZ432" s="7"/>
      <c r="GA432" s="7"/>
      <c r="GB432" s="7"/>
      <c r="GC432" s="7"/>
      <c r="GD432" s="7"/>
      <c r="GE432" s="7"/>
      <c r="GF432" s="7"/>
      <c r="GG432" s="7"/>
      <c r="GH432" s="7"/>
      <c r="GI432" s="7"/>
      <c r="GJ432" s="7"/>
      <c r="GK432" s="7"/>
      <c r="GL432" s="7"/>
      <c r="GM432" s="7"/>
      <c r="GN432" s="7"/>
      <c r="GO432" s="7"/>
      <c r="GP432" s="7"/>
      <c r="GQ432" s="7"/>
      <c r="GR432" s="7"/>
      <c r="GS432" s="7"/>
      <c r="GT432" s="7"/>
      <c r="GU432" s="7"/>
      <c r="GV432" s="7"/>
      <c r="GW432" s="7"/>
      <c r="GX432" s="7"/>
      <c r="GY432" s="7"/>
      <c r="GZ432" s="7"/>
      <c r="HA432" s="7"/>
      <c r="HB432" s="7"/>
      <c r="HC432" s="7"/>
      <c r="HD432" s="7"/>
      <c r="HE432" s="7"/>
      <c r="HF432" s="7"/>
      <c r="HG432" s="7"/>
      <c r="HH432" s="7"/>
      <c r="HI432" s="7"/>
      <c r="HJ432" s="7"/>
      <c r="HK432" s="7"/>
      <c r="HL432" s="7"/>
      <c r="HM432" s="7"/>
      <c r="HN432" s="7"/>
      <c r="HO432" s="7"/>
      <c r="HP432" s="7"/>
      <c r="HQ432" s="7"/>
      <c r="HR432" s="7"/>
      <c r="HS432" s="7"/>
      <c r="HT432" s="7"/>
      <c r="HU432" s="7"/>
      <c r="HV432" s="7"/>
      <c r="HW432" s="7"/>
      <c r="HX432" s="7"/>
      <c r="HY432" s="7"/>
      <c r="HZ432" s="7"/>
      <c r="IA432" s="7"/>
      <c r="IB432" s="7"/>
      <c r="IC432" s="7"/>
      <c r="ID432" s="7"/>
      <c r="IE432" s="7"/>
      <c r="IF432" s="7"/>
      <c r="IG432" s="7"/>
      <c r="IH432" s="7"/>
      <c r="II432" s="7"/>
      <c r="IJ432" s="7"/>
      <c r="IK432" s="7"/>
      <c r="IL432" s="7"/>
      <c r="IM432" s="7"/>
      <c r="IN432" s="7"/>
      <c r="IO432" s="7"/>
      <c r="IP432" s="7"/>
      <c r="IQ432" s="7"/>
      <c r="IR432" s="7"/>
      <c r="IS432" s="7"/>
      <c r="IT432" s="7"/>
      <c r="IU432" s="7"/>
    </row>
    <row r="433" spans="1:255" ht="15.6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  <c r="FK433" s="7"/>
      <c r="FL433" s="7"/>
      <c r="FM433" s="7"/>
      <c r="FN433" s="7"/>
      <c r="FO433" s="7"/>
      <c r="FP433" s="7"/>
      <c r="FQ433" s="7"/>
      <c r="FR433" s="7"/>
      <c r="FS433" s="7"/>
      <c r="FT433" s="7"/>
      <c r="FU433" s="7"/>
      <c r="FV433" s="7"/>
      <c r="FW433" s="7"/>
      <c r="FX433" s="7"/>
      <c r="FY433" s="7"/>
      <c r="FZ433" s="7"/>
      <c r="GA433" s="7"/>
      <c r="GB433" s="7"/>
      <c r="GC433" s="7"/>
      <c r="GD433" s="7"/>
      <c r="GE433" s="7"/>
      <c r="GF433" s="7"/>
      <c r="GG433" s="7"/>
      <c r="GH433" s="7"/>
      <c r="GI433" s="7"/>
      <c r="GJ433" s="7"/>
      <c r="GK433" s="7"/>
      <c r="GL433" s="7"/>
      <c r="GM433" s="7"/>
      <c r="GN433" s="7"/>
      <c r="GO433" s="7"/>
      <c r="GP433" s="7"/>
      <c r="GQ433" s="7"/>
      <c r="GR433" s="7"/>
      <c r="GS433" s="7"/>
      <c r="GT433" s="7"/>
      <c r="GU433" s="7"/>
      <c r="GV433" s="7"/>
      <c r="GW433" s="7"/>
      <c r="GX433" s="7"/>
      <c r="GY433" s="7"/>
      <c r="GZ433" s="7"/>
      <c r="HA433" s="7"/>
      <c r="HB433" s="7"/>
      <c r="HC433" s="7"/>
      <c r="HD433" s="7"/>
      <c r="HE433" s="7"/>
      <c r="HF433" s="7"/>
      <c r="HG433" s="7"/>
      <c r="HH433" s="7"/>
      <c r="HI433" s="7"/>
      <c r="HJ433" s="7"/>
      <c r="HK433" s="7"/>
      <c r="HL433" s="7"/>
      <c r="HM433" s="7"/>
      <c r="HN433" s="7"/>
      <c r="HO433" s="7"/>
      <c r="HP433" s="7"/>
      <c r="HQ433" s="7"/>
      <c r="HR433" s="7"/>
      <c r="HS433" s="7"/>
      <c r="HT433" s="7"/>
      <c r="HU433" s="7"/>
      <c r="HV433" s="7"/>
      <c r="HW433" s="7"/>
      <c r="HX433" s="7"/>
      <c r="HY433" s="7"/>
      <c r="HZ433" s="7"/>
      <c r="IA433" s="7"/>
      <c r="IB433" s="7"/>
      <c r="IC433" s="7"/>
      <c r="ID433" s="7"/>
      <c r="IE433" s="7"/>
      <c r="IF433" s="7"/>
      <c r="IG433" s="7"/>
      <c r="IH433" s="7"/>
      <c r="II433" s="7"/>
      <c r="IJ433" s="7"/>
      <c r="IK433" s="7"/>
      <c r="IL433" s="7"/>
      <c r="IM433" s="7"/>
      <c r="IN433" s="7"/>
      <c r="IO433" s="7"/>
      <c r="IP433" s="7"/>
      <c r="IQ433" s="7"/>
      <c r="IR433" s="7"/>
      <c r="IS433" s="7"/>
      <c r="IT433" s="7"/>
      <c r="IU433" s="7"/>
    </row>
    <row r="434" spans="1:255" ht="15.6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  <c r="FK434" s="7"/>
      <c r="FL434" s="7"/>
      <c r="FM434" s="7"/>
      <c r="FN434" s="7"/>
      <c r="FO434" s="7"/>
      <c r="FP434" s="7"/>
      <c r="FQ434" s="7"/>
      <c r="FR434" s="7"/>
      <c r="FS434" s="7"/>
      <c r="FT434" s="7"/>
      <c r="FU434" s="7"/>
      <c r="FV434" s="7"/>
      <c r="FW434" s="7"/>
      <c r="FX434" s="7"/>
      <c r="FY434" s="7"/>
      <c r="FZ434" s="7"/>
      <c r="GA434" s="7"/>
      <c r="GB434" s="7"/>
      <c r="GC434" s="7"/>
      <c r="GD434" s="7"/>
      <c r="GE434" s="7"/>
      <c r="GF434" s="7"/>
      <c r="GG434" s="7"/>
      <c r="GH434" s="7"/>
      <c r="GI434" s="7"/>
      <c r="GJ434" s="7"/>
      <c r="GK434" s="7"/>
      <c r="GL434" s="7"/>
      <c r="GM434" s="7"/>
      <c r="GN434" s="7"/>
      <c r="GO434" s="7"/>
      <c r="GP434" s="7"/>
      <c r="GQ434" s="7"/>
      <c r="GR434" s="7"/>
      <c r="GS434" s="7"/>
      <c r="GT434" s="7"/>
      <c r="GU434" s="7"/>
      <c r="GV434" s="7"/>
      <c r="GW434" s="7"/>
      <c r="GX434" s="7"/>
      <c r="GY434" s="7"/>
      <c r="GZ434" s="7"/>
      <c r="HA434" s="7"/>
      <c r="HB434" s="7"/>
      <c r="HC434" s="7"/>
      <c r="HD434" s="7"/>
      <c r="HE434" s="7"/>
      <c r="HF434" s="7"/>
      <c r="HG434" s="7"/>
      <c r="HH434" s="7"/>
      <c r="HI434" s="7"/>
      <c r="HJ434" s="7"/>
      <c r="HK434" s="7"/>
      <c r="HL434" s="7"/>
      <c r="HM434" s="7"/>
      <c r="HN434" s="7"/>
      <c r="HO434" s="7"/>
      <c r="HP434" s="7"/>
      <c r="HQ434" s="7"/>
      <c r="HR434" s="7"/>
      <c r="HS434" s="7"/>
      <c r="HT434" s="7"/>
      <c r="HU434" s="7"/>
      <c r="HV434" s="7"/>
      <c r="HW434" s="7"/>
      <c r="HX434" s="7"/>
      <c r="HY434" s="7"/>
      <c r="HZ434" s="7"/>
      <c r="IA434" s="7"/>
      <c r="IB434" s="7"/>
      <c r="IC434" s="7"/>
      <c r="ID434" s="7"/>
      <c r="IE434" s="7"/>
      <c r="IF434" s="7"/>
      <c r="IG434" s="7"/>
      <c r="IH434" s="7"/>
      <c r="II434" s="7"/>
      <c r="IJ434" s="7"/>
      <c r="IK434" s="7"/>
      <c r="IL434" s="7"/>
      <c r="IM434" s="7"/>
      <c r="IN434" s="7"/>
      <c r="IO434" s="7"/>
      <c r="IP434" s="7"/>
      <c r="IQ434" s="7"/>
      <c r="IR434" s="7"/>
      <c r="IS434" s="7"/>
      <c r="IT434" s="7"/>
      <c r="IU434" s="7"/>
    </row>
    <row r="435" spans="1:255" ht="15.6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  <c r="FK435" s="7"/>
      <c r="FL435" s="7"/>
      <c r="FM435" s="7"/>
      <c r="FN435" s="7"/>
      <c r="FO435" s="7"/>
      <c r="FP435" s="7"/>
      <c r="FQ435" s="7"/>
      <c r="FR435" s="7"/>
      <c r="FS435" s="7"/>
      <c r="FT435" s="7"/>
      <c r="FU435" s="7"/>
      <c r="FV435" s="7"/>
      <c r="FW435" s="7"/>
      <c r="FX435" s="7"/>
      <c r="FY435" s="7"/>
      <c r="FZ435" s="7"/>
      <c r="GA435" s="7"/>
      <c r="GB435" s="7"/>
      <c r="GC435" s="7"/>
      <c r="GD435" s="7"/>
      <c r="GE435" s="7"/>
      <c r="GF435" s="7"/>
      <c r="GG435" s="7"/>
      <c r="GH435" s="7"/>
      <c r="GI435" s="7"/>
      <c r="GJ435" s="7"/>
      <c r="GK435" s="7"/>
      <c r="GL435" s="7"/>
      <c r="GM435" s="7"/>
      <c r="GN435" s="7"/>
      <c r="GO435" s="7"/>
      <c r="GP435" s="7"/>
      <c r="GQ435" s="7"/>
      <c r="GR435" s="7"/>
      <c r="GS435" s="7"/>
      <c r="GT435" s="7"/>
      <c r="GU435" s="7"/>
      <c r="GV435" s="7"/>
      <c r="GW435" s="7"/>
      <c r="GX435" s="7"/>
      <c r="GY435" s="7"/>
      <c r="GZ435" s="7"/>
      <c r="HA435" s="7"/>
      <c r="HB435" s="7"/>
      <c r="HC435" s="7"/>
      <c r="HD435" s="7"/>
      <c r="HE435" s="7"/>
      <c r="HF435" s="7"/>
      <c r="HG435" s="7"/>
      <c r="HH435" s="7"/>
      <c r="HI435" s="7"/>
      <c r="HJ435" s="7"/>
      <c r="HK435" s="7"/>
      <c r="HL435" s="7"/>
      <c r="HM435" s="7"/>
      <c r="HN435" s="7"/>
      <c r="HO435" s="7"/>
      <c r="HP435" s="7"/>
      <c r="HQ435" s="7"/>
      <c r="HR435" s="7"/>
      <c r="HS435" s="7"/>
      <c r="HT435" s="7"/>
      <c r="HU435" s="7"/>
      <c r="HV435" s="7"/>
      <c r="HW435" s="7"/>
      <c r="HX435" s="7"/>
      <c r="HY435" s="7"/>
      <c r="HZ435" s="7"/>
      <c r="IA435" s="7"/>
      <c r="IB435" s="7"/>
      <c r="IC435" s="7"/>
      <c r="ID435" s="7"/>
      <c r="IE435" s="7"/>
      <c r="IF435" s="7"/>
      <c r="IG435" s="7"/>
      <c r="IH435" s="7"/>
      <c r="II435" s="7"/>
      <c r="IJ435" s="7"/>
      <c r="IK435" s="7"/>
      <c r="IL435" s="7"/>
      <c r="IM435" s="7"/>
      <c r="IN435" s="7"/>
      <c r="IO435" s="7"/>
      <c r="IP435" s="7"/>
      <c r="IQ435" s="7"/>
      <c r="IR435" s="7"/>
      <c r="IS435" s="7"/>
      <c r="IT435" s="7"/>
      <c r="IU435" s="7"/>
    </row>
    <row r="436" spans="1:255" ht="15.6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  <c r="FK436" s="7"/>
      <c r="FL436" s="7"/>
      <c r="FM436" s="7"/>
      <c r="FN436" s="7"/>
      <c r="FO436" s="7"/>
      <c r="FP436" s="7"/>
      <c r="FQ436" s="7"/>
      <c r="FR436" s="7"/>
      <c r="FS436" s="7"/>
      <c r="FT436" s="7"/>
      <c r="FU436" s="7"/>
      <c r="FV436" s="7"/>
      <c r="FW436" s="7"/>
      <c r="FX436" s="7"/>
      <c r="FY436" s="7"/>
      <c r="FZ436" s="7"/>
      <c r="GA436" s="7"/>
      <c r="GB436" s="7"/>
      <c r="GC436" s="7"/>
      <c r="GD436" s="7"/>
      <c r="GE436" s="7"/>
      <c r="GF436" s="7"/>
      <c r="GG436" s="7"/>
      <c r="GH436" s="7"/>
      <c r="GI436" s="7"/>
      <c r="GJ436" s="7"/>
      <c r="GK436" s="7"/>
      <c r="GL436" s="7"/>
      <c r="GM436" s="7"/>
      <c r="GN436" s="7"/>
      <c r="GO436" s="7"/>
      <c r="GP436" s="7"/>
      <c r="GQ436" s="7"/>
      <c r="GR436" s="7"/>
      <c r="GS436" s="7"/>
      <c r="GT436" s="7"/>
      <c r="GU436" s="7"/>
      <c r="GV436" s="7"/>
      <c r="GW436" s="7"/>
      <c r="GX436" s="7"/>
      <c r="GY436" s="7"/>
      <c r="GZ436" s="7"/>
      <c r="HA436" s="7"/>
      <c r="HB436" s="7"/>
      <c r="HC436" s="7"/>
      <c r="HD436" s="7"/>
      <c r="HE436" s="7"/>
      <c r="HF436" s="7"/>
      <c r="HG436" s="7"/>
      <c r="HH436" s="7"/>
      <c r="HI436" s="7"/>
      <c r="HJ436" s="7"/>
      <c r="HK436" s="7"/>
      <c r="HL436" s="7"/>
      <c r="HM436" s="7"/>
      <c r="HN436" s="7"/>
      <c r="HO436" s="7"/>
      <c r="HP436" s="7"/>
      <c r="HQ436" s="7"/>
      <c r="HR436" s="7"/>
      <c r="HS436" s="7"/>
      <c r="HT436" s="7"/>
      <c r="HU436" s="7"/>
      <c r="HV436" s="7"/>
      <c r="HW436" s="7"/>
      <c r="HX436" s="7"/>
      <c r="HY436" s="7"/>
      <c r="HZ436" s="7"/>
      <c r="IA436" s="7"/>
      <c r="IB436" s="7"/>
      <c r="IC436" s="7"/>
      <c r="ID436" s="7"/>
      <c r="IE436" s="7"/>
      <c r="IF436" s="7"/>
      <c r="IG436" s="7"/>
      <c r="IH436" s="7"/>
      <c r="II436" s="7"/>
      <c r="IJ436" s="7"/>
      <c r="IK436" s="7"/>
      <c r="IL436" s="7"/>
      <c r="IM436" s="7"/>
      <c r="IN436" s="7"/>
      <c r="IO436" s="7"/>
      <c r="IP436" s="7"/>
      <c r="IQ436" s="7"/>
      <c r="IR436" s="7"/>
      <c r="IS436" s="7"/>
      <c r="IT436" s="7"/>
      <c r="IU436" s="7"/>
    </row>
    <row r="437" spans="1:255" ht="15.6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  <c r="FK437" s="7"/>
      <c r="FL437" s="7"/>
      <c r="FM437" s="7"/>
      <c r="FN437" s="7"/>
      <c r="FO437" s="7"/>
      <c r="FP437" s="7"/>
      <c r="FQ437" s="7"/>
      <c r="FR437" s="7"/>
      <c r="FS437" s="7"/>
      <c r="FT437" s="7"/>
      <c r="FU437" s="7"/>
      <c r="FV437" s="7"/>
      <c r="FW437" s="7"/>
      <c r="FX437" s="7"/>
      <c r="FY437" s="7"/>
      <c r="FZ437" s="7"/>
      <c r="GA437" s="7"/>
      <c r="GB437" s="7"/>
      <c r="GC437" s="7"/>
      <c r="GD437" s="7"/>
      <c r="GE437" s="7"/>
      <c r="GF437" s="7"/>
      <c r="GG437" s="7"/>
      <c r="GH437" s="7"/>
      <c r="GI437" s="7"/>
      <c r="GJ437" s="7"/>
      <c r="GK437" s="7"/>
      <c r="GL437" s="7"/>
      <c r="GM437" s="7"/>
      <c r="GN437" s="7"/>
      <c r="GO437" s="7"/>
      <c r="GP437" s="7"/>
      <c r="GQ437" s="7"/>
      <c r="GR437" s="7"/>
      <c r="GS437" s="7"/>
      <c r="GT437" s="7"/>
      <c r="GU437" s="7"/>
      <c r="GV437" s="7"/>
      <c r="GW437" s="7"/>
      <c r="GX437" s="7"/>
      <c r="GY437" s="7"/>
      <c r="GZ437" s="7"/>
      <c r="HA437" s="7"/>
      <c r="HB437" s="7"/>
      <c r="HC437" s="7"/>
      <c r="HD437" s="7"/>
      <c r="HE437" s="7"/>
      <c r="HF437" s="7"/>
      <c r="HG437" s="7"/>
      <c r="HH437" s="7"/>
      <c r="HI437" s="7"/>
      <c r="HJ437" s="7"/>
      <c r="HK437" s="7"/>
      <c r="HL437" s="7"/>
      <c r="HM437" s="7"/>
      <c r="HN437" s="7"/>
      <c r="HO437" s="7"/>
      <c r="HP437" s="7"/>
      <c r="HQ437" s="7"/>
      <c r="HR437" s="7"/>
      <c r="HS437" s="7"/>
      <c r="HT437" s="7"/>
      <c r="HU437" s="7"/>
      <c r="HV437" s="7"/>
      <c r="HW437" s="7"/>
      <c r="HX437" s="7"/>
      <c r="HY437" s="7"/>
      <c r="HZ437" s="7"/>
      <c r="IA437" s="7"/>
      <c r="IB437" s="7"/>
      <c r="IC437" s="7"/>
      <c r="ID437" s="7"/>
      <c r="IE437" s="7"/>
      <c r="IF437" s="7"/>
      <c r="IG437" s="7"/>
      <c r="IH437" s="7"/>
      <c r="II437" s="7"/>
      <c r="IJ437" s="7"/>
      <c r="IK437" s="7"/>
      <c r="IL437" s="7"/>
      <c r="IM437" s="7"/>
      <c r="IN437" s="7"/>
      <c r="IO437" s="7"/>
      <c r="IP437" s="7"/>
      <c r="IQ437" s="7"/>
      <c r="IR437" s="7"/>
      <c r="IS437" s="7"/>
      <c r="IT437" s="7"/>
      <c r="IU437" s="7"/>
    </row>
    <row r="438" spans="1:255" ht="15.6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  <c r="FK438" s="7"/>
      <c r="FL438" s="7"/>
      <c r="FM438" s="7"/>
      <c r="FN438" s="7"/>
      <c r="FO438" s="7"/>
      <c r="FP438" s="7"/>
      <c r="FQ438" s="7"/>
      <c r="FR438" s="7"/>
      <c r="FS438" s="7"/>
      <c r="FT438" s="7"/>
      <c r="FU438" s="7"/>
      <c r="FV438" s="7"/>
      <c r="FW438" s="7"/>
      <c r="FX438" s="7"/>
      <c r="FY438" s="7"/>
      <c r="FZ438" s="7"/>
      <c r="GA438" s="7"/>
      <c r="GB438" s="7"/>
      <c r="GC438" s="7"/>
      <c r="GD438" s="7"/>
      <c r="GE438" s="7"/>
      <c r="GF438" s="7"/>
      <c r="GG438" s="7"/>
      <c r="GH438" s="7"/>
      <c r="GI438" s="7"/>
      <c r="GJ438" s="7"/>
      <c r="GK438" s="7"/>
      <c r="GL438" s="7"/>
      <c r="GM438" s="7"/>
      <c r="GN438" s="7"/>
      <c r="GO438" s="7"/>
      <c r="GP438" s="7"/>
      <c r="GQ438" s="7"/>
      <c r="GR438" s="7"/>
      <c r="GS438" s="7"/>
      <c r="GT438" s="7"/>
      <c r="GU438" s="7"/>
      <c r="GV438" s="7"/>
      <c r="GW438" s="7"/>
      <c r="GX438" s="7"/>
      <c r="GY438" s="7"/>
      <c r="GZ438" s="7"/>
      <c r="HA438" s="7"/>
      <c r="HB438" s="7"/>
      <c r="HC438" s="7"/>
      <c r="HD438" s="7"/>
      <c r="HE438" s="7"/>
      <c r="HF438" s="7"/>
      <c r="HG438" s="7"/>
      <c r="HH438" s="7"/>
      <c r="HI438" s="7"/>
      <c r="HJ438" s="7"/>
      <c r="HK438" s="7"/>
      <c r="HL438" s="7"/>
      <c r="HM438" s="7"/>
      <c r="HN438" s="7"/>
      <c r="HO438" s="7"/>
      <c r="HP438" s="7"/>
      <c r="HQ438" s="7"/>
      <c r="HR438" s="7"/>
      <c r="HS438" s="7"/>
      <c r="HT438" s="7"/>
      <c r="HU438" s="7"/>
      <c r="HV438" s="7"/>
      <c r="HW438" s="7"/>
      <c r="HX438" s="7"/>
      <c r="HY438" s="7"/>
      <c r="HZ438" s="7"/>
      <c r="IA438" s="7"/>
      <c r="IB438" s="7"/>
      <c r="IC438" s="7"/>
      <c r="ID438" s="7"/>
      <c r="IE438" s="7"/>
      <c r="IF438" s="7"/>
      <c r="IG438" s="7"/>
      <c r="IH438" s="7"/>
      <c r="II438" s="7"/>
      <c r="IJ438" s="7"/>
      <c r="IK438" s="7"/>
      <c r="IL438" s="7"/>
      <c r="IM438" s="7"/>
      <c r="IN438" s="7"/>
      <c r="IO438" s="7"/>
      <c r="IP438" s="7"/>
      <c r="IQ438" s="7"/>
      <c r="IR438" s="7"/>
      <c r="IS438" s="7"/>
      <c r="IT438" s="7"/>
      <c r="IU438" s="7"/>
    </row>
    <row r="439" spans="1:255" ht="15.6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  <c r="FK439" s="7"/>
      <c r="FL439" s="7"/>
      <c r="FM439" s="7"/>
      <c r="FN439" s="7"/>
      <c r="FO439" s="7"/>
      <c r="FP439" s="7"/>
      <c r="FQ439" s="7"/>
      <c r="FR439" s="7"/>
      <c r="FS439" s="7"/>
      <c r="FT439" s="7"/>
      <c r="FU439" s="7"/>
      <c r="FV439" s="7"/>
      <c r="FW439" s="7"/>
      <c r="FX439" s="7"/>
      <c r="FY439" s="7"/>
      <c r="FZ439" s="7"/>
      <c r="GA439" s="7"/>
      <c r="GB439" s="7"/>
      <c r="GC439" s="7"/>
      <c r="GD439" s="7"/>
      <c r="GE439" s="7"/>
      <c r="GF439" s="7"/>
      <c r="GG439" s="7"/>
      <c r="GH439" s="7"/>
      <c r="GI439" s="7"/>
      <c r="GJ439" s="7"/>
      <c r="GK439" s="7"/>
      <c r="GL439" s="7"/>
      <c r="GM439" s="7"/>
      <c r="GN439" s="7"/>
      <c r="GO439" s="7"/>
      <c r="GP439" s="7"/>
      <c r="GQ439" s="7"/>
      <c r="GR439" s="7"/>
      <c r="GS439" s="7"/>
      <c r="GT439" s="7"/>
      <c r="GU439" s="7"/>
      <c r="GV439" s="7"/>
      <c r="GW439" s="7"/>
      <c r="GX439" s="7"/>
      <c r="GY439" s="7"/>
      <c r="GZ439" s="7"/>
      <c r="HA439" s="7"/>
      <c r="HB439" s="7"/>
      <c r="HC439" s="7"/>
      <c r="HD439" s="7"/>
      <c r="HE439" s="7"/>
      <c r="HF439" s="7"/>
      <c r="HG439" s="7"/>
      <c r="HH439" s="7"/>
      <c r="HI439" s="7"/>
      <c r="HJ439" s="7"/>
      <c r="HK439" s="7"/>
      <c r="HL439" s="7"/>
      <c r="HM439" s="7"/>
      <c r="HN439" s="7"/>
      <c r="HO439" s="7"/>
      <c r="HP439" s="7"/>
      <c r="HQ439" s="7"/>
      <c r="HR439" s="7"/>
      <c r="HS439" s="7"/>
      <c r="HT439" s="7"/>
      <c r="HU439" s="7"/>
      <c r="HV439" s="7"/>
      <c r="HW439" s="7"/>
      <c r="HX439" s="7"/>
      <c r="HY439" s="7"/>
      <c r="HZ439" s="7"/>
      <c r="IA439" s="7"/>
      <c r="IB439" s="7"/>
      <c r="IC439" s="7"/>
      <c r="ID439" s="7"/>
      <c r="IE439" s="7"/>
      <c r="IF439" s="7"/>
      <c r="IG439" s="7"/>
      <c r="IH439" s="7"/>
      <c r="II439" s="7"/>
      <c r="IJ439" s="7"/>
      <c r="IK439" s="7"/>
      <c r="IL439" s="7"/>
      <c r="IM439" s="7"/>
      <c r="IN439" s="7"/>
      <c r="IO439" s="7"/>
      <c r="IP439" s="7"/>
      <c r="IQ439" s="7"/>
      <c r="IR439" s="7"/>
      <c r="IS439" s="7"/>
      <c r="IT439" s="7"/>
      <c r="IU439" s="7"/>
    </row>
    <row r="440" spans="1:255" ht="15.6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  <c r="FK440" s="7"/>
      <c r="FL440" s="7"/>
      <c r="FM440" s="7"/>
      <c r="FN440" s="7"/>
      <c r="FO440" s="7"/>
      <c r="FP440" s="7"/>
      <c r="FQ440" s="7"/>
      <c r="FR440" s="7"/>
      <c r="FS440" s="7"/>
      <c r="FT440" s="7"/>
      <c r="FU440" s="7"/>
      <c r="FV440" s="7"/>
      <c r="FW440" s="7"/>
      <c r="FX440" s="7"/>
      <c r="FY440" s="7"/>
      <c r="FZ440" s="7"/>
      <c r="GA440" s="7"/>
      <c r="GB440" s="7"/>
      <c r="GC440" s="7"/>
      <c r="GD440" s="7"/>
      <c r="GE440" s="7"/>
      <c r="GF440" s="7"/>
      <c r="GG440" s="7"/>
      <c r="GH440" s="7"/>
      <c r="GI440" s="7"/>
      <c r="GJ440" s="7"/>
      <c r="GK440" s="7"/>
      <c r="GL440" s="7"/>
      <c r="GM440" s="7"/>
      <c r="GN440" s="7"/>
      <c r="GO440" s="7"/>
      <c r="GP440" s="7"/>
      <c r="GQ440" s="7"/>
      <c r="GR440" s="7"/>
      <c r="GS440" s="7"/>
      <c r="GT440" s="7"/>
      <c r="GU440" s="7"/>
      <c r="GV440" s="7"/>
      <c r="GW440" s="7"/>
      <c r="GX440" s="7"/>
      <c r="GY440" s="7"/>
      <c r="GZ440" s="7"/>
      <c r="HA440" s="7"/>
      <c r="HB440" s="7"/>
      <c r="HC440" s="7"/>
      <c r="HD440" s="7"/>
      <c r="HE440" s="7"/>
      <c r="HF440" s="7"/>
      <c r="HG440" s="7"/>
      <c r="HH440" s="7"/>
      <c r="HI440" s="7"/>
      <c r="HJ440" s="7"/>
      <c r="HK440" s="7"/>
      <c r="HL440" s="7"/>
      <c r="HM440" s="7"/>
      <c r="HN440" s="7"/>
      <c r="HO440" s="7"/>
      <c r="HP440" s="7"/>
      <c r="HQ440" s="7"/>
      <c r="HR440" s="7"/>
      <c r="HS440" s="7"/>
      <c r="HT440" s="7"/>
      <c r="HU440" s="7"/>
      <c r="HV440" s="7"/>
      <c r="HW440" s="7"/>
      <c r="HX440" s="7"/>
      <c r="HY440" s="7"/>
      <c r="HZ440" s="7"/>
      <c r="IA440" s="7"/>
      <c r="IB440" s="7"/>
      <c r="IC440" s="7"/>
      <c r="ID440" s="7"/>
      <c r="IE440" s="7"/>
      <c r="IF440" s="7"/>
      <c r="IG440" s="7"/>
      <c r="IH440" s="7"/>
      <c r="II440" s="7"/>
      <c r="IJ440" s="7"/>
      <c r="IK440" s="7"/>
      <c r="IL440" s="7"/>
      <c r="IM440" s="7"/>
      <c r="IN440" s="7"/>
      <c r="IO440" s="7"/>
      <c r="IP440" s="7"/>
      <c r="IQ440" s="7"/>
      <c r="IR440" s="7"/>
      <c r="IS440" s="7"/>
      <c r="IT440" s="7"/>
      <c r="IU440" s="7"/>
    </row>
    <row r="441" spans="1:255" ht="15.6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  <c r="FK441" s="7"/>
      <c r="FL441" s="7"/>
      <c r="FM441" s="7"/>
      <c r="FN441" s="7"/>
      <c r="FO441" s="7"/>
      <c r="FP441" s="7"/>
      <c r="FQ441" s="7"/>
      <c r="FR441" s="7"/>
      <c r="FS441" s="7"/>
      <c r="FT441" s="7"/>
      <c r="FU441" s="7"/>
      <c r="FV441" s="7"/>
      <c r="FW441" s="7"/>
      <c r="FX441" s="7"/>
      <c r="FY441" s="7"/>
      <c r="FZ441" s="7"/>
      <c r="GA441" s="7"/>
      <c r="GB441" s="7"/>
      <c r="GC441" s="7"/>
      <c r="GD441" s="7"/>
      <c r="GE441" s="7"/>
      <c r="GF441" s="7"/>
      <c r="GG441" s="7"/>
      <c r="GH441" s="7"/>
      <c r="GI441" s="7"/>
      <c r="GJ441" s="7"/>
      <c r="GK441" s="7"/>
      <c r="GL441" s="7"/>
      <c r="GM441" s="7"/>
      <c r="GN441" s="7"/>
      <c r="GO441" s="7"/>
      <c r="GP441" s="7"/>
      <c r="GQ441" s="7"/>
      <c r="GR441" s="7"/>
      <c r="GS441" s="7"/>
      <c r="GT441" s="7"/>
      <c r="GU441" s="7"/>
      <c r="GV441" s="7"/>
      <c r="GW441" s="7"/>
      <c r="GX441" s="7"/>
      <c r="GY441" s="7"/>
      <c r="GZ441" s="7"/>
      <c r="HA441" s="7"/>
      <c r="HB441" s="7"/>
      <c r="HC441" s="7"/>
      <c r="HD441" s="7"/>
      <c r="HE441" s="7"/>
      <c r="HF441" s="7"/>
      <c r="HG441" s="7"/>
      <c r="HH441" s="7"/>
      <c r="HI441" s="7"/>
      <c r="HJ441" s="7"/>
      <c r="HK441" s="7"/>
      <c r="HL441" s="7"/>
      <c r="HM441" s="7"/>
      <c r="HN441" s="7"/>
      <c r="HO441" s="7"/>
      <c r="HP441" s="7"/>
      <c r="HQ441" s="7"/>
      <c r="HR441" s="7"/>
      <c r="HS441" s="7"/>
      <c r="HT441" s="7"/>
      <c r="HU441" s="7"/>
      <c r="HV441" s="7"/>
      <c r="HW441" s="7"/>
      <c r="HX441" s="7"/>
      <c r="HY441" s="7"/>
      <c r="HZ441" s="7"/>
      <c r="IA441" s="7"/>
      <c r="IB441" s="7"/>
      <c r="IC441" s="7"/>
      <c r="ID441" s="7"/>
      <c r="IE441" s="7"/>
      <c r="IF441" s="7"/>
      <c r="IG441" s="7"/>
      <c r="IH441" s="7"/>
      <c r="II441" s="7"/>
      <c r="IJ441" s="7"/>
      <c r="IK441" s="7"/>
      <c r="IL441" s="7"/>
      <c r="IM441" s="7"/>
      <c r="IN441" s="7"/>
      <c r="IO441" s="7"/>
      <c r="IP441" s="7"/>
      <c r="IQ441" s="7"/>
      <c r="IR441" s="7"/>
      <c r="IS441" s="7"/>
      <c r="IT441" s="7"/>
      <c r="IU441" s="7"/>
    </row>
    <row r="442" spans="1:255" ht="15.6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  <c r="FK442" s="7"/>
      <c r="FL442" s="7"/>
      <c r="FM442" s="7"/>
      <c r="FN442" s="7"/>
      <c r="FO442" s="7"/>
      <c r="FP442" s="7"/>
      <c r="FQ442" s="7"/>
      <c r="FR442" s="7"/>
      <c r="FS442" s="7"/>
      <c r="FT442" s="7"/>
      <c r="FU442" s="7"/>
      <c r="FV442" s="7"/>
      <c r="FW442" s="7"/>
      <c r="FX442" s="7"/>
      <c r="FY442" s="7"/>
      <c r="FZ442" s="7"/>
      <c r="GA442" s="7"/>
      <c r="GB442" s="7"/>
      <c r="GC442" s="7"/>
      <c r="GD442" s="7"/>
      <c r="GE442" s="7"/>
      <c r="GF442" s="7"/>
      <c r="GG442" s="7"/>
      <c r="GH442" s="7"/>
      <c r="GI442" s="7"/>
      <c r="GJ442" s="7"/>
      <c r="GK442" s="7"/>
      <c r="GL442" s="7"/>
      <c r="GM442" s="7"/>
      <c r="GN442" s="7"/>
      <c r="GO442" s="7"/>
      <c r="GP442" s="7"/>
      <c r="GQ442" s="7"/>
      <c r="GR442" s="7"/>
      <c r="GS442" s="7"/>
      <c r="GT442" s="7"/>
      <c r="GU442" s="7"/>
      <c r="GV442" s="7"/>
      <c r="GW442" s="7"/>
      <c r="GX442" s="7"/>
      <c r="GY442" s="7"/>
      <c r="GZ442" s="7"/>
      <c r="HA442" s="7"/>
      <c r="HB442" s="7"/>
      <c r="HC442" s="7"/>
      <c r="HD442" s="7"/>
      <c r="HE442" s="7"/>
      <c r="HF442" s="7"/>
      <c r="HG442" s="7"/>
      <c r="HH442" s="7"/>
      <c r="HI442" s="7"/>
      <c r="HJ442" s="7"/>
      <c r="HK442" s="7"/>
      <c r="HL442" s="7"/>
      <c r="HM442" s="7"/>
      <c r="HN442" s="7"/>
      <c r="HO442" s="7"/>
      <c r="HP442" s="7"/>
      <c r="HQ442" s="7"/>
      <c r="HR442" s="7"/>
      <c r="HS442" s="7"/>
      <c r="HT442" s="7"/>
      <c r="HU442" s="7"/>
      <c r="HV442" s="7"/>
      <c r="HW442" s="7"/>
      <c r="HX442" s="7"/>
      <c r="HY442" s="7"/>
      <c r="HZ442" s="7"/>
      <c r="IA442" s="7"/>
      <c r="IB442" s="7"/>
      <c r="IC442" s="7"/>
      <c r="ID442" s="7"/>
      <c r="IE442" s="7"/>
      <c r="IF442" s="7"/>
      <c r="IG442" s="7"/>
      <c r="IH442" s="7"/>
      <c r="II442" s="7"/>
      <c r="IJ442" s="7"/>
      <c r="IK442" s="7"/>
      <c r="IL442" s="7"/>
      <c r="IM442" s="7"/>
      <c r="IN442" s="7"/>
      <c r="IO442" s="7"/>
      <c r="IP442" s="7"/>
      <c r="IQ442" s="7"/>
      <c r="IR442" s="7"/>
      <c r="IS442" s="7"/>
      <c r="IT442" s="7"/>
      <c r="IU442" s="7"/>
    </row>
    <row r="443" spans="1:255" ht="15.6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  <c r="FK443" s="7"/>
      <c r="FL443" s="7"/>
      <c r="FM443" s="7"/>
      <c r="FN443" s="7"/>
      <c r="FO443" s="7"/>
      <c r="FP443" s="7"/>
      <c r="FQ443" s="7"/>
      <c r="FR443" s="7"/>
      <c r="FS443" s="7"/>
      <c r="FT443" s="7"/>
      <c r="FU443" s="7"/>
      <c r="FV443" s="7"/>
      <c r="FW443" s="7"/>
      <c r="FX443" s="7"/>
      <c r="FY443" s="7"/>
      <c r="FZ443" s="7"/>
      <c r="GA443" s="7"/>
      <c r="GB443" s="7"/>
      <c r="GC443" s="7"/>
      <c r="GD443" s="7"/>
      <c r="GE443" s="7"/>
      <c r="GF443" s="7"/>
      <c r="GG443" s="7"/>
      <c r="GH443" s="7"/>
      <c r="GI443" s="7"/>
      <c r="GJ443" s="7"/>
      <c r="GK443" s="7"/>
      <c r="GL443" s="7"/>
      <c r="GM443" s="7"/>
      <c r="GN443" s="7"/>
      <c r="GO443" s="7"/>
      <c r="GP443" s="7"/>
      <c r="GQ443" s="7"/>
      <c r="GR443" s="7"/>
      <c r="GS443" s="7"/>
      <c r="GT443" s="7"/>
      <c r="GU443" s="7"/>
      <c r="GV443" s="7"/>
      <c r="GW443" s="7"/>
      <c r="GX443" s="7"/>
      <c r="GY443" s="7"/>
      <c r="GZ443" s="7"/>
      <c r="HA443" s="7"/>
      <c r="HB443" s="7"/>
      <c r="HC443" s="7"/>
      <c r="HD443" s="7"/>
      <c r="HE443" s="7"/>
      <c r="HF443" s="7"/>
      <c r="HG443" s="7"/>
      <c r="HH443" s="7"/>
      <c r="HI443" s="7"/>
      <c r="HJ443" s="7"/>
      <c r="HK443" s="7"/>
      <c r="HL443" s="7"/>
      <c r="HM443" s="7"/>
      <c r="HN443" s="7"/>
      <c r="HO443" s="7"/>
      <c r="HP443" s="7"/>
      <c r="HQ443" s="7"/>
      <c r="HR443" s="7"/>
      <c r="HS443" s="7"/>
      <c r="HT443" s="7"/>
      <c r="HU443" s="7"/>
      <c r="HV443" s="7"/>
      <c r="HW443" s="7"/>
      <c r="HX443" s="7"/>
      <c r="HY443" s="7"/>
      <c r="HZ443" s="7"/>
      <c r="IA443" s="7"/>
      <c r="IB443" s="7"/>
      <c r="IC443" s="7"/>
      <c r="ID443" s="7"/>
      <c r="IE443" s="7"/>
      <c r="IF443" s="7"/>
      <c r="IG443" s="7"/>
      <c r="IH443" s="7"/>
      <c r="II443" s="7"/>
      <c r="IJ443" s="7"/>
      <c r="IK443" s="7"/>
      <c r="IL443" s="7"/>
      <c r="IM443" s="7"/>
      <c r="IN443" s="7"/>
      <c r="IO443" s="7"/>
      <c r="IP443" s="7"/>
      <c r="IQ443" s="7"/>
      <c r="IR443" s="7"/>
      <c r="IS443" s="7"/>
      <c r="IT443" s="7"/>
      <c r="IU443" s="7"/>
    </row>
    <row r="444" spans="1:255" ht="15.6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  <c r="FK444" s="7"/>
      <c r="FL444" s="7"/>
      <c r="FM444" s="7"/>
      <c r="FN444" s="7"/>
      <c r="FO444" s="7"/>
      <c r="FP444" s="7"/>
      <c r="FQ444" s="7"/>
      <c r="FR444" s="7"/>
      <c r="FS444" s="7"/>
      <c r="FT444" s="7"/>
      <c r="FU444" s="7"/>
      <c r="FV444" s="7"/>
      <c r="FW444" s="7"/>
      <c r="FX444" s="7"/>
      <c r="FY444" s="7"/>
      <c r="FZ444" s="7"/>
      <c r="GA444" s="7"/>
      <c r="GB444" s="7"/>
      <c r="GC444" s="7"/>
      <c r="GD444" s="7"/>
      <c r="GE444" s="7"/>
      <c r="GF444" s="7"/>
      <c r="GG444" s="7"/>
      <c r="GH444" s="7"/>
      <c r="GI444" s="7"/>
      <c r="GJ444" s="7"/>
      <c r="GK444" s="7"/>
      <c r="GL444" s="7"/>
      <c r="GM444" s="7"/>
      <c r="GN444" s="7"/>
      <c r="GO444" s="7"/>
      <c r="GP444" s="7"/>
      <c r="GQ444" s="7"/>
      <c r="GR444" s="7"/>
      <c r="GS444" s="7"/>
      <c r="GT444" s="7"/>
      <c r="GU444" s="7"/>
      <c r="GV444" s="7"/>
      <c r="GW444" s="7"/>
      <c r="GX444" s="7"/>
      <c r="GY444" s="7"/>
      <c r="GZ444" s="7"/>
      <c r="HA444" s="7"/>
      <c r="HB444" s="7"/>
      <c r="HC444" s="7"/>
      <c r="HD444" s="7"/>
      <c r="HE444" s="7"/>
      <c r="HF444" s="7"/>
      <c r="HG444" s="7"/>
      <c r="HH444" s="7"/>
      <c r="HI444" s="7"/>
      <c r="HJ444" s="7"/>
      <c r="HK444" s="7"/>
      <c r="HL444" s="7"/>
      <c r="HM444" s="7"/>
      <c r="HN444" s="7"/>
      <c r="HO444" s="7"/>
      <c r="HP444" s="7"/>
      <c r="HQ444" s="7"/>
      <c r="HR444" s="7"/>
      <c r="HS444" s="7"/>
      <c r="HT444" s="7"/>
      <c r="HU444" s="7"/>
      <c r="HV444" s="7"/>
      <c r="HW444" s="7"/>
      <c r="HX444" s="7"/>
      <c r="HY444" s="7"/>
      <c r="HZ444" s="7"/>
      <c r="IA444" s="7"/>
      <c r="IB444" s="7"/>
      <c r="IC444" s="7"/>
      <c r="ID444" s="7"/>
      <c r="IE444" s="7"/>
      <c r="IF444" s="7"/>
      <c r="IG444" s="7"/>
      <c r="IH444" s="7"/>
      <c r="II444" s="7"/>
      <c r="IJ444" s="7"/>
      <c r="IK444" s="7"/>
      <c r="IL444" s="7"/>
      <c r="IM444" s="7"/>
      <c r="IN444" s="7"/>
      <c r="IO444" s="7"/>
      <c r="IP444" s="7"/>
      <c r="IQ444" s="7"/>
      <c r="IR444" s="7"/>
      <c r="IS444" s="7"/>
      <c r="IT444" s="7"/>
      <c r="IU444" s="7"/>
    </row>
    <row r="445" spans="1:255" ht="15.6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  <c r="FK445" s="7"/>
      <c r="FL445" s="7"/>
      <c r="FM445" s="7"/>
      <c r="FN445" s="7"/>
      <c r="FO445" s="7"/>
      <c r="FP445" s="7"/>
      <c r="FQ445" s="7"/>
      <c r="FR445" s="7"/>
      <c r="FS445" s="7"/>
      <c r="FT445" s="7"/>
      <c r="FU445" s="7"/>
      <c r="FV445" s="7"/>
      <c r="FW445" s="7"/>
      <c r="FX445" s="7"/>
      <c r="FY445" s="7"/>
      <c r="FZ445" s="7"/>
      <c r="GA445" s="7"/>
      <c r="GB445" s="7"/>
      <c r="GC445" s="7"/>
      <c r="GD445" s="7"/>
      <c r="GE445" s="7"/>
      <c r="GF445" s="7"/>
      <c r="GG445" s="7"/>
      <c r="GH445" s="7"/>
      <c r="GI445" s="7"/>
      <c r="GJ445" s="7"/>
      <c r="GK445" s="7"/>
      <c r="GL445" s="7"/>
      <c r="GM445" s="7"/>
      <c r="GN445" s="7"/>
      <c r="GO445" s="7"/>
      <c r="GP445" s="7"/>
      <c r="GQ445" s="7"/>
      <c r="GR445" s="7"/>
      <c r="GS445" s="7"/>
      <c r="GT445" s="7"/>
      <c r="GU445" s="7"/>
      <c r="GV445" s="7"/>
      <c r="GW445" s="7"/>
      <c r="GX445" s="7"/>
      <c r="GY445" s="7"/>
      <c r="GZ445" s="7"/>
      <c r="HA445" s="7"/>
      <c r="HB445" s="7"/>
      <c r="HC445" s="7"/>
      <c r="HD445" s="7"/>
      <c r="HE445" s="7"/>
      <c r="HF445" s="7"/>
      <c r="HG445" s="7"/>
      <c r="HH445" s="7"/>
      <c r="HI445" s="7"/>
      <c r="HJ445" s="7"/>
      <c r="HK445" s="7"/>
      <c r="HL445" s="7"/>
      <c r="HM445" s="7"/>
      <c r="HN445" s="7"/>
      <c r="HO445" s="7"/>
      <c r="HP445" s="7"/>
      <c r="HQ445" s="7"/>
      <c r="HR445" s="7"/>
      <c r="HS445" s="7"/>
      <c r="HT445" s="7"/>
      <c r="HU445" s="7"/>
      <c r="HV445" s="7"/>
      <c r="HW445" s="7"/>
      <c r="HX445" s="7"/>
      <c r="HY445" s="7"/>
      <c r="HZ445" s="7"/>
      <c r="IA445" s="7"/>
      <c r="IB445" s="7"/>
      <c r="IC445" s="7"/>
      <c r="ID445" s="7"/>
      <c r="IE445" s="7"/>
      <c r="IF445" s="7"/>
      <c r="IG445" s="7"/>
      <c r="IH445" s="7"/>
      <c r="II445" s="7"/>
      <c r="IJ445" s="7"/>
      <c r="IK445" s="7"/>
      <c r="IL445" s="7"/>
      <c r="IM445" s="7"/>
      <c r="IN445" s="7"/>
      <c r="IO445" s="7"/>
      <c r="IP445" s="7"/>
      <c r="IQ445" s="7"/>
      <c r="IR445" s="7"/>
      <c r="IS445" s="7"/>
      <c r="IT445" s="7"/>
      <c r="IU445" s="7"/>
    </row>
    <row r="446" spans="1:255" ht="15.6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  <c r="FK446" s="7"/>
      <c r="FL446" s="7"/>
      <c r="FM446" s="7"/>
      <c r="FN446" s="7"/>
      <c r="FO446" s="7"/>
      <c r="FP446" s="7"/>
      <c r="FQ446" s="7"/>
      <c r="FR446" s="7"/>
      <c r="FS446" s="7"/>
      <c r="FT446" s="7"/>
      <c r="FU446" s="7"/>
      <c r="FV446" s="7"/>
      <c r="FW446" s="7"/>
      <c r="FX446" s="7"/>
      <c r="FY446" s="7"/>
      <c r="FZ446" s="7"/>
      <c r="GA446" s="7"/>
      <c r="GB446" s="7"/>
      <c r="GC446" s="7"/>
      <c r="GD446" s="7"/>
      <c r="GE446" s="7"/>
      <c r="GF446" s="7"/>
      <c r="GG446" s="7"/>
      <c r="GH446" s="7"/>
      <c r="GI446" s="7"/>
      <c r="GJ446" s="7"/>
      <c r="GK446" s="7"/>
      <c r="GL446" s="7"/>
      <c r="GM446" s="7"/>
      <c r="GN446" s="7"/>
      <c r="GO446" s="7"/>
      <c r="GP446" s="7"/>
      <c r="GQ446" s="7"/>
      <c r="GR446" s="7"/>
      <c r="GS446" s="7"/>
      <c r="GT446" s="7"/>
      <c r="GU446" s="7"/>
      <c r="GV446" s="7"/>
      <c r="GW446" s="7"/>
      <c r="GX446" s="7"/>
      <c r="GY446" s="7"/>
      <c r="GZ446" s="7"/>
      <c r="HA446" s="7"/>
      <c r="HB446" s="7"/>
      <c r="HC446" s="7"/>
      <c r="HD446" s="7"/>
      <c r="HE446" s="7"/>
      <c r="HF446" s="7"/>
      <c r="HG446" s="7"/>
      <c r="HH446" s="7"/>
      <c r="HI446" s="7"/>
      <c r="HJ446" s="7"/>
      <c r="HK446" s="7"/>
      <c r="HL446" s="7"/>
      <c r="HM446" s="7"/>
      <c r="HN446" s="7"/>
      <c r="HO446" s="7"/>
      <c r="HP446" s="7"/>
      <c r="HQ446" s="7"/>
      <c r="HR446" s="7"/>
      <c r="HS446" s="7"/>
      <c r="HT446" s="7"/>
      <c r="HU446" s="7"/>
      <c r="HV446" s="7"/>
      <c r="HW446" s="7"/>
      <c r="HX446" s="7"/>
      <c r="HY446" s="7"/>
      <c r="HZ446" s="7"/>
      <c r="IA446" s="7"/>
      <c r="IB446" s="7"/>
      <c r="IC446" s="7"/>
      <c r="ID446" s="7"/>
      <c r="IE446" s="7"/>
      <c r="IF446" s="7"/>
      <c r="IG446" s="7"/>
      <c r="IH446" s="7"/>
      <c r="II446" s="7"/>
      <c r="IJ446" s="7"/>
      <c r="IK446" s="7"/>
      <c r="IL446" s="7"/>
      <c r="IM446" s="7"/>
      <c r="IN446" s="7"/>
      <c r="IO446" s="7"/>
      <c r="IP446" s="7"/>
      <c r="IQ446" s="7"/>
      <c r="IR446" s="7"/>
      <c r="IS446" s="7"/>
      <c r="IT446" s="7"/>
      <c r="IU446" s="7"/>
    </row>
    <row r="447" spans="1:255" s="180" customFormat="1" ht="15.6">
      <c r="A447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79"/>
      <c r="AL447" s="179"/>
      <c r="AM447" s="179"/>
      <c r="AN447" s="179"/>
      <c r="AO447" s="179"/>
      <c r="AP447" s="179"/>
      <c r="AQ447" s="179"/>
      <c r="AR447" s="179"/>
      <c r="AS447" s="179"/>
      <c r="AT447" s="179"/>
      <c r="AU447" s="179"/>
      <c r="AV447" s="179"/>
      <c r="AW447" s="179"/>
      <c r="AX447" s="179"/>
      <c r="AY447" s="179"/>
      <c r="AZ447" s="179"/>
      <c r="BA447" s="179"/>
      <c r="BB447" s="179"/>
      <c r="BC447" s="179"/>
      <c r="BD447" s="179"/>
      <c r="BE447" s="179"/>
      <c r="BF447" s="179"/>
      <c r="BG447" s="179"/>
      <c r="BH447" s="179"/>
      <c r="BI447" s="179"/>
      <c r="BJ447" s="179"/>
      <c r="BK447" s="179"/>
      <c r="BL447" s="179"/>
      <c r="BM447" s="179"/>
      <c r="BN447" s="179"/>
      <c r="BO447" s="179"/>
      <c r="BP447" s="179"/>
      <c r="BQ447" s="179"/>
      <c r="BR447" s="179"/>
      <c r="BS447" s="179"/>
      <c r="BT447" s="179"/>
      <c r="BU447" s="179"/>
      <c r="BV447" s="179"/>
      <c r="BW447" s="179"/>
      <c r="BX447" s="179"/>
      <c r="BY447" s="179"/>
      <c r="BZ447" s="179"/>
      <c r="CA447" s="179"/>
      <c r="CB447" s="179"/>
      <c r="CC447" s="179"/>
      <c r="CD447" s="179"/>
      <c r="CE447" s="179"/>
      <c r="CF447" s="179"/>
      <c r="CG447" s="179"/>
      <c r="CH447" s="179"/>
      <c r="CI447" s="179"/>
      <c r="CJ447" s="179"/>
      <c r="CK447" s="179"/>
      <c r="CL447" s="179"/>
      <c r="CM447" s="179"/>
      <c r="CN447" s="179"/>
      <c r="CO447" s="179"/>
      <c r="CP447" s="179"/>
      <c r="CQ447" s="179"/>
      <c r="CR447" s="179"/>
      <c r="CS447" s="179"/>
      <c r="CT447" s="179"/>
      <c r="CU447" s="179"/>
      <c r="CV447" s="179"/>
      <c r="CW447" s="179"/>
      <c r="CX447" s="179"/>
      <c r="CY447" s="179"/>
      <c r="CZ447" s="179"/>
      <c r="DA447" s="179"/>
      <c r="DB447" s="179"/>
      <c r="DC447" s="179"/>
      <c r="DD447" s="179"/>
      <c r="DE447" s="179"/>
      <c r="DF447" s="179"/>
      <c r="DG447" s="179"/>
      <c r="DH447" s="179"/>
      <c r="DI447" s="179"/>
      <c r="DJ447" s="179"/>
      <c r="DK447" s="179"/>
      <c r="DL447" s="179"/>
      <c r="DM447" s="179"/>
      <c r="DN447" s="179"/>
      <c r="DO447" s="179"/>
      <c r="DP447" s="179"/>
      <c r="DQ447" s="179"/>
      <c r="DR447" s="179"/>
      <c r="DS447" s="179"/>
      <c r="DT447" s="179"/>
      <c r="DU447" s="179"/>
      <c r="DV447" s="179"/>
      <c r="DW447" s="179"/>
      <c r="DX447" s="179"/>
      <c r="DY447" s="179"/>
      <c r="DZ447" s="179"/>
      <c r="EA447" s="179"/>
      <c r="EB447" s="179"/>
      <c r="EC447" s="179"/>
      <c r="ED447" s="179"/>
      <c r="EE447" s="179"/>
      <c r="EF447" s="179"/>
      <c r="EG447" s="179"/>
      <c r="EH447" s="179"/>
      <c r="EI447" s="179"/>
      <c r="EJ447" s="179"/>
      <c r="EK447" s="179"/>
      <c r="EL447" s="179"/>
      <c r="EM447" s="179"/>
      <c r="EN447" s="179"/>
      <c r="EO447" s="179"/>
      <c r="EP447" s="179"/>
      <c r="EQ447" s="179"/>
      <c r="ER447" s="179"/>
      <c r="ES447" s="179"/>
      <c r="ET447" s="179"/>
      <c r="EU447" s="179"/>
      <c r="EV447" s="179"/>
      <c r="EW447" s="179"/>
      <c r="EX447" s="179"/>
      <c r="EY447" s="179"/>
      <c r="EZ447" s="179"/>
      <c r="FA447" s="179"/>
      <c r="FB447" s="179"/>
      <c r="FC447" s="179"/>
      <c r="FD447" s="179"/>
      <c r="FE447" s="179"/>
      <c r="FF447" s="179"/>
      <c r="FG447" s="179"/>
      <c r="FH447" s="179"/>
      <c r="FI447" s="179"/>
      <c r="FJ447" s="179"/>
      <c r="FK447" s="179"/>
      <c r="FL447" s="179"/>
      <c r="FM447" s="179"/>
      <c r="FN447" s="179"/>
      <c r="FO447" s="179"/>
      <c r="FP447" s="179"/>
      <c r="FQ447" s="179"/>
      <c r="FR447" s="179"/>
      <c r="FS447" s="179"/>
      <c r="FT447" s="179"/>
      <c r="FU447" s="179"/>
      <c r="FV447" s="179"/>
      <c r="FW447" s="179"/>
      <c r="FX447" s="179"/>
      <c r="FY447" s="179"/>
      <c r="FZ447" s="179"/>
      <c r="GA447" s="179"/>
      <c r="GB447" s="179"/>
      <c r="GC447" s="179"/>
      <c r="GD447" s="179"/>
      <c r="GE447" s="179"/>
      <c r="GF447" s="179"/>
      <c r="GG447" s="179"/>
      <c r="GH447" s="179"/>
      <c r="GI447" s="179"/>
      <c r="GJ447" s="179"/>
      <c r="GK447" s="179"/>
      <c r="GL447" s="179"/>
      <c r="GM447" s="179"/>
      <c r="GN447" s="179"/>
      <c r="GO447" s="179"/>
      <c r="GP447" s="179"/>
      <c r="GQ447" s="179"/>
      <c r="GR447" s="179"/>
      <c r="GS447" s="179"/>
      <c r="GT447" s="179"/>
      <c r="GU447" s="179"/>
      <c r="GV447" s="179"/>
      <c r="GW447" s="179"/>
      <c r="GX447" s="179"/>
      <c r="GY447" s="179"/>
      <c r="GZ447" s="179"/>
      <c r="HA447" s="179"/>
      <c r="HB447" s="179"/>
      <c r="HC447" s="179"/>
      <c r="HD447" s="179"/>
      <c r="HE447" s="179"/>
      <c r="HF447" s="179"/>
      <c r="HG447" s="179"/>
      <c r="HH447" s="179"/>
      <c r="HI447" s="179"/>
      <c r="HJ447" s="179"/>
      <c r="HK447" s="179"/>
      <c r="HL447" s="179"/>
      <c r="HM447" s="179"/>
      <c r="HN447" s="179"/>
      <c r="HO447" s="179"/>
      <c r="HP447" s="179"/>
      <c r="HQ447" s="179"/>
      <c r="HR447" s="179"/>
      <c r="HS447" s="179"/>
      <c r="HT447" s="179"/>
      <c r="HU447" s="179"/>
      <c r="HV447" s="179"/>
      <c r="HW447" s="179"/>
      <c r="HX447" s="179"/>
      <c r="HY447" s="179"/>
      <c r="HZ447" s="179"/>
      <c r="IA447" s="179"/>
      <c r="IB447" s="179"/>
      <c r="IC447" s="179"/>
      <c r="ID447" s="179"/>
      <c r="IE447" s="179"/>
      <c r="IF447" s="179"/>
      <c r="IG447" s="179"/>
      <c r="IH447" s="179"/>
      <c r="II447" s="179"/>
      <c r="IJ447" s="179"/>
      <c r="IK447" s="179"/>
      <c r="IL447" s="179"/>
      <c r="IM447" s="179"/>
      <c r="IN447" s="179"/>
      <c r="IO447" s="179"/>
      <c r="IP447" s="179"/>
      <c r="IQ447" s="179"/>
      <c r="IR447" s="179"/>
      <c r="IS447" s="179"/>
      <c r="IT447" s="179"/>
      <c r="IU447" s="179"/>
    </row>
    <row r="448" spans="1:255" ht="15.6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  <c r="FK448" s="7"/>
      <c r="FL448" s="7"/>
      <c r="FM448" s="7"/>
      <c r="FN448" s="7"/>
      <c r="FO448" s="7"/>
      <c r="FP448" s="7"/>
      <c r="FQ448" s="7"/>
      <c r="FR448" s="7"/>
      <c r="FS448" s="7"/>
      <c r="FT448" s="7"/>
      <c r="FU448" s="7"/>
      <c r="FV448" s="7"/>
      <c r="FW448" s="7"/>
      <c r="FX448" s="7"/>
      <c r="FY448" s="7"/>
      <c r="FZ448" s="7"/>
      <c r="GA448" s="7"/>
      <c r="GB448" s="7"/>
      <c r="GC448" s="7"/>
      <c r="GD448" s="7"/>
      <c r="GE448" s="7"/>
      <c r="GF448" s="7"/>
      <c r="GG448" s="7"/>
      <c r="GH448" s="7"/>
      <c r="GI448" s="7"/>
      <c r="GJ448" s="7"/>
      <c r="GK448" s="7"/>
      <c r="GL448" s="7"/>
      <c r="GM448" s="7"/>
      <c r="GN448" s="7"/>
      <c r="GO448" s="7"/>
      <c r="GP448" s="7"/>
      <c r="GQ448" s="7"/>
      <c r="GR448" s="7"/>
      <c r="GS448" s="7"/>
      <c r="GT448" s="7"/>
      <c r="GU448" s="7"/>
      <c r="GV448" s="7"/>
      <c r="GW448" s="7"/>
      <c r="GX448" s="7"/>
      <c r="GY448" s="7"/>
      <c r="GZ448" s="7"/>
      <c r="HA448" s="7"/>
      <c r="HB448" s="7"/>
      <c r="HC448" s="7"/>
      <c r="HD448" s="7"/>
      <c r="HE448" s="7"/>
      <c r="HF448" s="7"/>
      <c r="HG448" s="7"/>
      <c r="HH448" s="7"/>
      <c r="HI448" s="7"/>
      <c r="HJ448" s="7"/>
      <c r="HK448" s="7"/>
      <c r="HL448" s="7"/>
      <c r="HM448" s="7"/>
      <c r="HN448" s="7"/>
      <c r="HO448" s="7"/>
      <c r="HP448" s="7"/>
      <c r="HQ448" s="7"/>
      <c r="HR448" s="7"/>
      <c r="HS448" s="7"/>
      <c r="HT448" s="7"/>
      <c r="HU448" s="7"/>
      <c r="HV448" s="7"/>
      <c r="HW448" s="7"/>
      <c r="HX448" s="7"/>
      <c r="HY448" s="7"/>
      <c r="HZ448" s="7"/>
      <c r="IA448" s="7"/>
      <c r="IB448" s="7"/>
      <c r="IC448" s="7"/>
      <c r="ID448" s="7"/>
      <c r="IE448" s="7"/>
      <c r="IF448" s="7"/>
      <c r="IG448" s="7"/>
      <c r="IH448" s="7"/>
      <c r="II448" s="7"/>
      <c r="IJ448" s="7"/>
      <c r="IK448" s="7"/>
      <c r="IL448" s="7"/>
      <c r="IM448" s="7"/>
      <c r="IN448" s="7"/>
      <c r="IO448" s="7"/>
      <c r="IP448" s="7"/>
      <c r="IQ448" s="7"/>
      <c r="IR448" s="7"/>
      <c r="IS448" s="7"/>
      <c r="IT448" s="7"/>
      <c r="IU448" s="7"/>
    </row>
    <row r="449" spans="2:255" ht="15.6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  <c r="FK449" s="7"/>
      <c r="FL449" s="7"/>
      <c r="FM449" s="7"/>
      <c r="FN449" s="7"/>
      <c r="FO449" s="7"/>
      <c r="FP449" s="7"/>
      <c r="FQ449" s="7"/>
      <c r="FR449" s="7"/>
      <c r="FS449" s="7"/>
      <c r="FT449" s="7"/>
      <c r="FU449" s="7"/>
      <c r="FV449" s="7"/>
      <c r="FW449" s="7"/>
      <c r="FX449" s="7"/>
      <c r="FY449" s="7"/>
      <c r="FZ449" s="7"/>
      <c r="GA449" s="7"/>
      <c r="GB449" s="7"/>
      <c r="GC449" s="7"/>
      <c r="GD449" s="7"/>
      <c r="GE449" s="7"/>
      <c r="GF449" s="7"/>
      <c r="GG449" s="7"/>
      <c r="GH449" s="7"/>
      <c r="GI449" s="7"/>
      <c r="GJ449" s="7"/>
      <c r="GK449" s="7"/>
      <c r="GL449" s="7"/>
      <c r="GM449" s="7"/>
      <c r="GN449" s="7"/>
      <c r="GO449" s="7"/>
      <c r="GP449" s="7"/>
      <c r="GQ449" s="7"/>
      <c r="GR449" s="7"/>
      <c r="GS449" s="7"/>
      <c r="GT449" s="7"/>
      <c r="GU449" s="7"/>
      <c r="GV449" s="7"/>
      <c r="GW449" s="7"/>
      <c r="GX449" s="7"/>
      <c r="GY449" s="7"/>
      <c r="GZ449" s="7"/>
      <c r="HA449" s="7"/>
      <c r="HB449" s="7"/>
      <c r="HC449" s="7"/>
      <c r="HD449" s="7"/>
      <c r="HE449" s="7"/>
      <c r="HF449" s="7"/>
      <c r="HG449" s="7"/>
      <c r="HH449" s="7"/>
      <c r="HI449" s="7"/>
      <c r="HJ449" s="7"/>
      <c r="HK449" s="7"/>
      <c r="HL449" s="7"/>
      <c r="HM449" s="7"/>
      <c r="HN449" s="7"/>
      <c r="HO449" s="7"/>
      <c r="HP449" s="7"/>
      <c r="HQ449" s="7"/>
      <c r="HR449" s="7"/>
      <c r="HS449" s="7"/>
      <c r="HT449" s="7"/>
      <c r="HU449" s="7"/>
      <c r="HV449" s="7"/>
      <c r="HW449" s="7"/>
      <c r="HX449" s="7"/>
      <c r="HY449" s="7"/>
      <c r="HZ449" s="7"/>
      <c r="IA449" s="7"/>
      <c r="IB449" s="7"/>
      <c r="IC449" s="7"/>
      <c r="ID449" s="7"/>
      <c r="IE449" s="7"/>
      <c r="IF449" s="7"/>
      <c r="IG449" s="7"/>
      <c r="IH449" s="7"/>
      <c r="II449" s="7"/>
      <c r="IJ449" s="7"/>
      <c r="IK449" s="7"/>
      <c r="IL449" s="7"/>
      <c r="IM449" s="7"/>
      <c r="IN449" s="7"/>
      <c r="IO449" s="7"/>
      <c r="IP449" s="7"/>
      <c r="IQ449" s="7"/>
      <c r="IR449" s="7"/>
      <c r="IS449" s="7"/>
      <c r="IT449" s="7"/>
      <c r="IU449" s="7"/>
    </row>
    <row r="450" spans="2:255" ht="15.6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  <c r="FK450" s="7"/>
      <c r="FL450" s="7"/>
      <c r="FM450" s="7"/>
      <c r="FN450" s="7"/>
      <c r="FO450" s="7"/>
      <c r="FP450" s="7"/>
      <c r="FQ450" s="7"/>
      <c r="FR450" s="7"/>
      <c r="FS450" s="7"/>
      <c r="FT450" s="7"/>
      <c r="FU450" s="7"/>
      <c r="FV450" s="7"/>
      <c r="FW450" s="7"/>
      <c r="FX450" s="7"/>
      <c r="FY450" s="7"/>
      <c r="FZ450" s="7"/>
      <c r="GA450" s="7"/>
      <c r="GB450" s="7"/>
      <c r="GC450" s="7"/>
      <c r="GD450" s="7"/>
      <c r="GE450" s="7"/>
      <c r="GF450" s="7"/>
      <c r="GG450" s="7"/>
      <c r="GH450" s="7"/>
      <c r="GI450" s="7"/>
      <c r="GJ450" s="7"/>
      <c r="GK450" s="7"/>
      <c r="GL450" s="7"/>
      <c r="GM450" s="7"/>
      <c r="GN450" s="7"/>
      <c r="GO450" s="7"/>
      <c r="GP450" s="7"/>
      <c r="GQ450" s="7"/>
      <c r="GR450" s="7"/>
      <c r="GS450" s="7"/>
      <c r="GT450" s="7"/>
      <c r="GU450" s="7"/>
      <c r="GV450" s="7"/>
      <c r="GW450" s="7"/>
      <c r="GX450" s="7"/>
      <c r="GY450" s="7"/>
      <c r="GZ450" s="7"/>
      <c r="HA450" s="7"/>
      <c r="HB450" s="7"/>
      <c r="HC450" s="7"/>
      <c r="HD450" s="7"/>
      <c r="HE450" s="7"/>
      <c r="HF450" s="7"/>
      <c r="HG450" s="7"/>
      <c r="HH450" s="7"/>
      <c r="HI450" s="7"/>
      <c r="HJ450" s="7"/>
      <c r="HK450" s="7"/>
      <c r="HL450" s="7"/>
      <c r="HM450" s="7"/>
      <c r="HN450" s="7"/>
      <c r="HO450" s="7"/>
      <c r="HP450" s="7"/>
      <c r="HQ450" s="7"/>
      <c r="HR450" s="7"/>
      <c r="HS450" s="7"/>
      <c r="HT450" s="7"/>
      <c r="HU450" s="7"/>
      <c r="HV450" s="7"/>
      <c r="HW450" s="7"/>
      <c r="HX450" s="7"/>
      <c r="HY450" s="7"/>
      <c r="HZ450" s="7"/>
      <c r="IA450" s="7"/>
      <c r="IB450" s="7"/>
      <c r="IC450" s="7"/>
      <c r="ID450" s="7"/>
      <c r="IE450" s="7"/>
      <c r="IF450" s="7"/>
      <c r="IG450" s="7"/>
      <c r="IH450" s="7"/>
      <c r="II450" s="7"/>
      <c r="IJ450" s="7"/>
      <c r="IK450" s="7"/>
      <c r="IL450" s="7"/>
      <c r="IM450" s="7"/>
      <c r="IN450" s="7"/>
      <c r="IO450" s="7"/>
      <c r="IP450" s="7"/>
      <c r="IQ450" s="7"/>
      <c r="IR450" s="7"/>
      <c r="IS450" s="7"/>
      <c r="IT450" s="7"/>
      <c r="IU450" s="7"/>
    </row>
    <row r="451" spans="2:255" ht="15.6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  <c r="FK451" s="7"/>
      <c r="FL451" s="7"/>
      <c r="FM451" s="7"/>
      <c r="FN451" s="7"/>
      <c r="FO451" s="7"/>
      <c r="FP451" s="7"/>
      <c r="FQ451" s="7"/>
      <c r="FR451" s="7"/>
      <c r="FS451" s="7"/>
      <c r="FT451" s="7"/>
      <c r="FU451" s="7"/>
      <c r="FV451" s="7"/>
      <c r="FW451" s="7"/>
      <c r="FX451" s="7"/>
      <c r="FY451" s="7"/>
      <c r="FZ451" s="7"/>
      <c r="GA451" s="7"/>
      <c r="GB451" s="7"/>
      <c r="GC451" s="7"/>
      <c r="GD451" s="7"/>
      <c r="GE451" s="7"/>
      <c r="GF451" s="7"/>
      <c r="GG451" s="7"/>
      <c r="GH451" s="7"/>
      <c r="GI451" s="7"/>
      <c r="GJ451" s="7"/>
      <c r="GK451" s="7"/>
      <c r="GL451" s="7"/>
      <c r="GM451" s="7"/>
      <c r="GN451" s="7"/>
      <c r="GO451" s="7"/>
      <c r="GP451" s="7"/>
      <c r="GQ451" s="7"/>
      <c r="GR451" s="7"/>
      <c r="GS451" s="7"/>
      <c r="GT451" s="7"/>
      <c r="GU451" s="7"/>
      <c r="GV451" s="7"/>
      <c r="GW451" s="7"/>
      <c r="GX451" s="7"/>
      <c r="GY451" s="7"/>
      <c r="GZ451" s="7"/>
      <c r="HA451" s="7"/>
      <c r="HB451" s="7"/>
      <c r="HC451" s="7"/>
      <c r="HD451" s="7"/>
      <c r="HE451" s="7"/>
      <c r="HF451" s="7"/>
      <c r="HG451" s="7"/>
      <c r="HH451" s="7"/>
      <c r="HI451" s="7"/>
      <c r="HJ451" s="7"/>
      <c r="HK451" s="7"/>
      <c r="HL451" s="7"/>
      <c r="HM451" s="7"/>
      <c r="HN451" s="7"/>
      <c r="HO451" s="7"/>
      <c r="HP451" s="7"/>
      <c r="HQ451" s="7"/>
      <c r="HR451" s="7"/>
      <c r="HS451" s="7"/>
      <c r="HT451" s="7"/>
      <c r="HU451" s="7"/>
      <c r="HV451" s="7"/>
      <c r="HW451" s="7"/>
      <c r="HX451" s="7"/>
      <c r="HY451" s="7"/>
      <c r="HZ451" s="7"/>
      <c r="IA451" s="7"/>
      <c r="IB451" s="7"/>
      <c r="IC451" s="7"/>
      <c r="ID451" s="7"/>
      <c r="IE451" s="7"/>
      <c r="IF451" s="7"/>
      <c r="IG451" s="7"/>
      <c r="IH451" s="7"/>
      <c r="II451" s="7"/>
      <c r="IJ451" s="7"/>
      <c r="IK451" s="7"/>
      <c r="IL451" s="7"/>
      <c r="IM451" s="7"/>
      <c r="IN451" s="7"/>
      <c r="IO451" s="7"/>
      <c r="IP451" s="7"/>
      <c r="IQ451" s="7"/>
      <c r="IR451" s="7"/>
      <c r="IS451" s="7"/>
      <c r="IT451" s="7"/>
      <c r="IU451" s="7"/>
    </row>
    <row r="452" spans="2:255" ht="15.6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  <c r="FK452" s="7"/>
      <c r="FL452" s="7"/>
      <c r="FM452" s="7"/>
      <c r="FN452" s="7"/>
      <c r="FO452" s="7"/>
      <c r="FP452" s="7"/>
      <c r="FQ452" s="7"/>
      <c r="FR452" s="7"/>
      <c r="FS452" s="7"/>
      <c r="FT452" s="7"/>
      <c r="FU452" s="7"/>
      <c r="FV452" s="7"/>
      <c r="FW452" s="7"/>
      <c r="FX452" s="7"/>
      <c r="FY452" s="7"/>
      <c r="FZ452" s="7"/>
      <c r="GA452" s="7"/>
      <c r="GB452" s="7"/>
      <c r="GC452" s="7"/>
      <c r="GD452" s="7"/>
      <c r="GE452" s="7"/>
      <c r="GF452" s="7"/>
      <c r="GG452" s="7"/>
      <c r="GH452" s="7"/>
      <c r="GI452" s="7"/>
      <c r="GJ452" s="7"/>
      <c r="GK452" s="7"/>
      <c r="GL452" s="7"/>
      <c r="GM452" s="7"/>
      <c r="GN452" s="7"/>
      <c r="GO452" s="7"/>
      <c r="GP452" s="7"/>
      <c r="GQ452" s="7"/>
      <c r="GR452" s="7"/>
      <c r="GS452" s="7"/>
      <c r="GT452" s="7"/>
      <c r="GU452" s="7"/>
      <c r="GV452" s="7"/>
      <c r="GW452" s="7"/>
      <c r="GX452" s="7"/>
      <c r="GY452" s="7"/>
      <c r="GZ452" s="7"/>
      <c r="HA452" s="7"/>
      <c r="HB452" s="7"/>
      <c r="HC452" s="7"/>
      <c r="HD452" s="7"/>
      <c r="HE452" s="7"/>
      <c r="HF452" s="7"/>
      <c r="HG452" s="7"/>
      <c r="HH452" s="7"/>
      <c r="HI452" s="7"/>
      <c r="HJ452" s="7"/>
      <c r="HK452" s="7"/>
      <c r="HL452" s="7"/>
      <c r="HM452" s="7"/>
      <c r="HN452" s="7"/>
      <c r="HO452" s="7"/>
      <c r="HP452" s="7"/>
      <c r="HQ452" s="7"/>
      <c r="HR452" s="7"/>
      <c r="HS452" s="7"/>
      <c r="HT452" s="7"/>
      <c r="HU452" s="7"/>
      <c r="HV452" s="7"/>
      <c r="HW452" s="7"/>
      <c r="HX452" s="7"/>
      <c r="HY452" s="7"/>
      <c r="HZ452" s="7"/>
      <c r="IA452" s="7"/>
      <c r="IB452" s="7"/>
      <c r="IC452" s="7"/>
      <c r="ID452" s="7"/>
      <c r="IE452" s="7"/>
      <c r="IF452" s="7"/>
      <c r="IG452" s="7"/>
      <c r="IH452" s="7"/>
      <c r="II452" s="7"/>
      <c r="IJ452" s="7"/>
      <c r="IK452" s="7"/>
      <c r="IL452" s="7"/>
      <c r="IM452" s="7"/>
      <c r="IN452" s="7"/>
      <c r="IO452" s="7"/>
      <c r="IP452" s="7"/>
      <c r="IQ452" s="7"/>
      <c r="IR452" s="7"/>
      <c r="IS452" s="7"/>
      <c r="IT452" s="7"/>
      <c r="IU452" s="7"/>
    </row>
    <row r="453" spans="2:255" ht="15.6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  <c r="FK453" s="7"/>
      <c r="FL453" s="7"/>
      <c r="FM453" s="7"/>
      <c r="FN453" s="7"/>
      <c r="FO453" s="7"/>
      <c r="FP453" s="7"/>
      <c r="FQ453" s="7"/>
      <c r="FR453" s="7"/>
      <c r="FS453" s="7"/>
      <c r="FT453" s="7"/>
      <c r="FU453" s="7"/>
      <c r="FV453" s="7"/>
      <c r="FW453" s="7"/>
      <c r="FX453" s="7"/>
      <c r="FY453" s="7"/>
      <c r="FZ453" s="7"/>
      <c r="GA453" s="7"/>
      <c r="GB453" s="7"/>
      <c r="GC453" s="7"/>
      <c r="GD453" s="7"/>
      <c r="GE453" s="7"/>
      <c r="GF453" s="7"/>
      <c r="GG453" s="7"/>
      <c r="GH453" s="7"/>
      <c r="GI453" s="7"/>
      <c r="GJ453" s="7"/>
      <c r="GK453" s="7"/>
      <c r="GL453" s="7"/>
      <c r="GM453" s="7"/>
      <c r="GN453" s="7"/>
      <c r="GO453" s="7"/>
      <c r="GP453" s="7"/>
      <c r="GQ453" s="7"/>
      <c r="GR453" s="7"/>
      <c r="GS453" s="7"/>
      <c r="GT453" s="7"/>
      <c r="GU453" s="7"/>
      <c r="GV453" s="7"/>
      <c r="GW453" s="7"/>
      <c r="GX453" s="7"/>
      <c r="GY453" s="7"/>
      <c r="GZ453" s="7"/>
      <c r="HA453" s="7"/>
      <c r="HB453" s="7"/>
      <c r="HC453" s="7"/>
      <c r="HD453" s="7"/>
      <c r="HE453" s="7"/>
      <c r="HF453" s="7"/>
      <c r="HG453" s="7"/>
      <c r="HH453" s="7"/>
      <c r="HI453" s="7"/>
      <c r="HJ453" s="7"/>
      <c r="HK453" s="7"/>
      <c r="HL453" s="7"/>
      <c r="HM453" s="7"/>
      <c r="HN453" s="7"/>
      <c r="HO453" s="7"/>
      <c r="HP453" s="7"/>
      <c r="HQ453" s="7"/>
      <c r="HR453" s="7"/>
      <c r="HS453" s="7"/>
      <c r="HT453" s="7"/>
      <c r="HU453" s="7"/>
      <c r="HV453" s="7"/>
      <c r="HW453" s="7"/>
      <c r="HX453" s="7"/>
      <c r="HY453" s="7"/>
      <c r="HZ453" s="7"/>
      <c r="IA453" s="7"/>
      <c r="IB453" s="7"/>
      <c r="IC453" s="7"/>
      <c r="ID453" s="7"/>
      <c r="IE453" s="7"/>
      <c r="IF453" s="7"/>
      <c r="IG453" s="7"/>
      <c r="IH453" s="7"/>
      <c r="II453" s="7"/>
      <c r="IJ453" s="7"/>
      <c r="IK453" s="7"/>
      <c r="IL453" s="7"/>
      <c r="IM453" s="7"/>
      <c r="IN453" s="7"/>
      <c r="IO453" s="7"/>
      <c r="IP453" s="7"/>
      <c r="IQ453" s="7"/>
      <c r="IR453" s="7"/>
      <c r="IS453" s="7"/>
      <c r="IT453" s="7"/>
      <c r="IU453" s="7"/>
    </row>
    <row r="454" spans="2:255" ht="15.6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  <c r="FK454" s="7"/>
      <c r="FL454" s="7"/>
      <c r="FM454" s="7"/>
      <c r="FN454" s="7"/>
      <c r="FO454" s="7"/>
      <c r="FP454" s="7"/>
      <c r="FQ454" s="7"/>
      <c r="FR454" s="7"/>
      <c r="FS454" s="7"/>
      <c r="FT454" s="7"/>
      <c r="FU454" s="7"/>
      <c r="FV454" s="7"/>
      <c r="FW454" s="7"/>
      <c r="FX454" s="7"/>
      <c r="FY454" s="7"/>
      <c r="FZ454" s="7"/>
      <c r="GA454" s="7"/>
      <c r="GB454" s="7"/>
      <c r="GC454" s="7"/>
      <c r="GD454" s="7"/>
      <c r="GE454" s="7"/>
      <c r="GF454" s="7"/>
      <c r="GG454" s="7"/>
      <c r="GH454" s="7"/>
      <c r="GI454" s="7"/>
      <c r="GJ454" s="7"/>
      <c r="GK454" s="7"/>
      <c r="GL454" s="7"/>
      <c r="GM454" s="7"/>
      <c r="GN454" s="7"/>
      <c r="GO454" s="7"/>
      <c r="GP454" s="7"/>
      <c r="GQ454" s="7"/>
      <c r="GR454" s="7"/>
      <c r="GS454" s="7"/>
      <c r="GT454" s="7"/>
      <c r="GU454" s="7"/>
      <c r="GV454" s="7"/>
      <c r="GW454" s="7"/>
      <c r="GX454" s="7"/>
      <c r="GY454" s="7"/>
      <c r="GZ454" s="7"/>
      <c r="HA454" s="7"/>
      <c r="HB454" s="7"/>
      <c r="HC454" s="7"/>
      <c r="HD454" s="7"/>
      <c r="HE454" s="7"/>
      <c r="HF454" s="7"/>
      <c r="HG454" s="7"/>
      <c r="HH454" s="7"/>
      <c r="HI454" s="7"/>
      <c r="HJ454" s="7"/>
      <c r="HK454" s="7"/>
      <c r="HL454" s="7"/>
      <c r="HM454" s="7"/>
      <c r="HN454" s="7"/>
      <c r="HO454" s="7"/>
      <c r="HP454" s="7"/>
      <c r="HQ454" s="7"/>
      <c r="HR454" s="7"/>
      <c r="HS454" s="7"/>
      <c r="HT454" s="7"/>
      <c r="HU454" s="7"/>
      <c r="HV454" s="7"/>
      <c r="HW454" s="7"/>
      <c r="HX454" s="7"/>
      <c r="HY454" s="7"/>
      <c r="HZ454" s="7"/>
      <c r="IA454" s="7"/>
      <c r="IB454" s="7"/>
      <c r="IC454" s="7"/>
      <c r="ID454" s="7"/>
      <c r="IE454" s="7"/>
      <c r="IF454" s="7"/>
      <c r="IG454" s="7"/>
      <c r="IH454" s="7"/>
      <c r="II454" s="7"/>
      <c r="IJ454" s="7"/>
      <c r="IK454" s="7"/>
      <c r="IL454" s="7"/>
      <c r="IM454" s="7"/>
      <c r="IN454" s="7"/>
      <c r="IO454" s="7"/>
      <c r="IP454" s="7"/>
      <c r="IQ454" s="7"/>
      <c r="IR454" s="7"/>
      <c r="IS454" s="7"/>
      <c r="IT454" s="7"/>
      <c r="IU454" s="7"/>
    </row>
    <row r="455" spans="2:255" ht="15.6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  <c r="FK455" s="7"/>
      <c r="FL455" s="7"/>
      <c r="FM455" s="7"/>
      <c r="FN455" s="7"/>
      <c r="FO455" s="7"/>
      <c r="FP455" s="7"/>
      <c r="FQ455" s="7"/>
      <c r="FR455" s="7"/>
      <c r="FS455" s="7"/>
      <c r="FT455" s="7"/>
      <c r="FU455" s="7"/>
      <c r="FV455" s="7"/>
      <c r="FW455" s="7"/>
      <c r="FX455" s="7"/>
      <c r="FY455" s="7"/>
      <c r="FZ455" s="7"/>
      <c r="GA455" s="7"/>
      <c r="GB455" s="7"/>
      <c r="GC455" s="7"/>
      <c r="GD455" s="7"/>
      <c r="GE455" s="7"/>
      <c r="GF455" s="7"/>
      <c r="GG455" s="7"/>
      <c r="GH455" s="7"/>
      <c r="GI455" s="7"/>
      <c r="GJ455" s="7"/>
      <c r="GK455" s="7"/>
      <c r="GL455" s="7"/>
      <c r="GM455" s="7"/>
      <c r="GN455" s="7"/>
      <c r="GO455" s="7"/>
      <c r="GP455" s="7"/>
      <c r="GQ455" s="7"/>
      <c r="GR455" s="7"/>
      <c r="GS455" s="7"/>
      <c r="GT455" s="7"/>
      <c r="GU455" s="7"/>
      <c r="GV455" s="7"/>
      <c r="GW455" s="7"/>
      <c r="GX455" s="7"/>
      <c r="GY455" s="7"/>
      <c r="GZ455" s="7"/>
      <c r="HA455" s="7"/>
      <c r="HB455" s="7"/>
      <c r="HC455" s="7"/>
      <c r="HD455" s="7"/>
      <c r="HE455" s="7"/>
      <c r="HF455" s="7"/>
      <c r="HG455" s="7"/>
      <c r="HH455" s="7"/>
      <c r="HI455" s="7"/>
      <c r="HJ455" s="7"/>
      <c r="HK455" s="7"/>
      <c r="HL455" s="7"/>
      <c r="HM455" s="7"/>
      <c r="HN455" s="7"/>
      <c r="HO455" s="7"/>
      <c r="HP455" s="7"/>
      <c r="HQ455" s="7"/>
      <c r="HR455" s="7"/>
      <c r="HS455" s="7"/>
      <c r="HT455" s="7"/>
      <c r="HU455" s="7"/>
      <c r="HV455" s="7"/>
      <c r="HW455" s="7"/>
      <c r="HX455" s="7"/>
      <c r="HY455" s="7"/>
      <c r="HZ455" s="7"/>
      <c r="IA455" s="7"/>
      <c r="IB455" s="7"/>
      <c r="IC455" s="7"/>
      <c r="ID455" s="7"/>
      <c r="IE455" s="7"/>
      <c r="IF455" s="7"/>
      <c r="IG455" s="7"/>
      <c r="IH455" s="7"/>
      <c r="II455" s="7"/>
      <c r="IJ455" s="7"/>
      <c r="IK455" s="7"/>
      <c r="IL455" s="7"/>
      <c r="IM455" s="7"/>
      <c r="IN455" s="7"/>
      <c r="IO455" s="7"/>
      <c r="IP455" s="7"/>
      <c r="IQ455" s="7"/>
      <c r="IR455" s="7"/>
      <c r="IS455" s="7"/>
      <c r="IT455" s="7"/>
      <c r="IU455" s="7"/>
    </row>
    <row r="456" spans="2:255" ht="15.6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  <c r="FK456" s="7"/>
      <c r="FL456" s="7"/>
      <c r="FM456" s="7"/>
      <c r="FN456" s="7"/>
      <c r="FO456" s="7"/>
      <c r="FP456" s="7"/>
      <c r="FQ456" s="7"/>
      <c r="FR456" s="7"/>
      <c r="FS456" s="7"/>
      <c r="FT456" s="7"/>
      <c r="FU456" s="7"/>
      <c r="FV456" s="7"/>
      <c r="FW456" s="7"/>
      <c r="FX456" s="7"/>
      <c r="FY456" s="7"/>
      <c r="FZ456" s="7"/>
      <c r="GA456" s="7"/>
      <c r="GB456" s="7"/>
      <c r="GC456" s="7"/>
      <c r="GD456" s="7"/>
      <c r="GE456" s="7"/>
      <c r="GF456" s="7"/>
      <c r="GG456" s="7"/>
      <c r="GH456" s="7"/>
      <c r="GI456" s="7"/>
      <c r="GJ456" s="7"/>
      <c r="GK456" s="7"/>
      <c r="GL456" s="7"/>
      <c r="GM456" s="7"/>
      <c r="GN456" s="7"/>
      <c r="GO456" s="7"/>
      <c r="GP456" s="7"/>
      <c r="GQ456" s="7"/>
      <c r="GR456" s="7"/>
      <c r="GS456" s="7"/>
      <c r="GT456" s="7"/>
      <c r="GU456" s="7"/>
      <c r="GV456" s="7"/>
      <c r="GW456" s="7"/>
      <c r="GX456" s="7"/>
      <c r="GY456" s="7"/>
      <c r="GZ456" s="7"/>
      <c r="HA456" s="7"/>
      <c r="HB456" s="7"/>
      <c r="HC456" s="7"/>
      <c r="HD456" s="7"/>
      <c r="HE456" s="7"/>
      <c r="HF456" s="7"/>
      <c r="HG456" s="7"/>
      <c r="HH456" s="7"/>
      <c r="HI456" s="7"/>
      <c r="HJ456" s="7"/>
      <c r="HK456" s="7"/>
      <c r="HL456" s="7"/>
      <c r="HM456" s="7"/>
      <c r="HN456" s="7"/>
      <c r="HO456" s="7"/>
      <c r="HP456" s="7"/>
      <c r="HQ456" s="7"/>
      <c r="HR456" s="7"/>
      <c r="HS456" s="7"/>
      <c r="HT456" s="7"/>
      <c r="HU456" s="7"/>
      <c r="HV456" s="7"/>
      <c r="HW456" s="7"/>
      <c r="HX456" s="7"/>
      <c r="HY456" s="7"/>
      <c r="HZ456" s="7"/>
      <c r="IA456" s="7"/>
      <c r="IB456" s="7"/>
      <c r="IC456" s="7"/>
      <c r="ID456" s="7"/>
      <c r="IE456" s="7"/>
      <c r="IF456" s="7"/>
      <c r="IG456" s="7"/>
      <c r="IH456" s="7"/>
      <c r="II456" s="7"/>
      <c r="IJ456" s="7"/>
      <c r="IK456" s="7"/>
      <c r="IL456" s="7"/>
      <c r="IM456" s="7"/>
      <c r="IN456" s="7"/>
      <c r="IO456" s="7"/>
      <c r="IP456" s="7"/>
      <c r="IQ456" s="7"/>
      <c r="IR456" s="7"/>
      <c r="IS456" s="7"/>
      <c r="IT456" s="7"/>
      <c r="IU456" s="7"/>
    </row>
    <row r="457" spans="2:255" ht="15.6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  <c r="FK457" s="7"/>
      <c r="FL457" s="7"/>
      <c r="FM457" s="7"/>
      <c r="FN457" s="7"/>
      <c r="FO457" s="7"/>
      <c r="FP457" s="7"/>
      <c r="FQ457" s="7"/>
      <c r="FR457" s="7"/>
      <c r="FS457" s="7"/>
      <c r="FT457" s="7"/>
      <c r="FU457" s="7"/>
      <c r="FV457" s="7"/>
      <c r="FW457" s="7"/>
      <c r="FX457" s="7"/>
      <c r="FY457" s="7"/>
      <c r="FZ457" s="7"/>
      <c r="GA457" s="7"/>
      <c r="GB457" s="7"/>
      <c r="GC457" s="7"/>
      <c r="GD457" s="7"/>
      <c r="GE457" s="7"/>
      <c r="GF457" s="7"/>
      <c r="GG457" s="7"/>
      <c r="GH457" s="7"/>
      <c r="GI457" s="7"/>
      <c r="GJ457" s="7"/>
      <c r="GK457" s="7"/>
      <c r="GL457" s="7"/>
      <c r="GM457" s="7"/>
      <c r="GN457" s="7"/>
      <c r="GO457" s="7"/>
      <c r="GP457" s="7"/>
      <c r="GQ457" s="7"/>
      <c r="GR457" s="7"/>
      <c r="GS457" s="7"/>
      <c r="GT457" s="7"/>
      <c r="GU457" s="7"/>
      <c r="GV457" s="7"/>
      <c r="GW457" s="7"/>
      <c r="GX457" s="7"/>
      <c r="GY457" s="7"/>
      <c r="GZ457" s="7"/>
      <c r="HA457" s="7"/>
      <c r="HB457" s="7"/>
      <c r="HC457" s="7"/>
      <c r="HD457" s="7"/>
      <c r="HE457" s="7"/>
      <c r="HF457" s="7"/>
      <c r="HG457" s="7"/>
      <c r="HH457" s="7"/>
      <c r="HI457" s="7"/>
      <c r="HJ457" s="7"/>
      <c r="HK457" s="7"/>
      <c r="HL457" s="7"/>
      <c r="HM457" s="7"/>
      <c r="HN457" s="7"/>
      <c r="HO457" s="7"/>
      <c r="HP457" s="7"/>
      <c r="HQ457" s="7"/>
      <c r="HR457" s="7"/>
      <c r="HS457" s="7"/>
      <c r="HT457" s="7"/>
      <c r="HU457" s="7"/>
      <c r="HV457" s="7"/>
      <c r="HW457" s="7"/>
      <c r="HX457" s="7"/>
      <c r="HY457" s="7"/>
      <c r="HZ457" s="7"/>
      <c r="IA457" s="7"/>
      <c r="IB457" s="7"/>
      <c r="IC457" s="7"/>
      <c r="ID457" s="7"/>
      <c r="IE457" s="7"/>
      <c r="IF457" s="7"/>
      <c r="IG457" s="7"/>
      <c r="IH457" s="7"/>
      <c r="II457" s="7"/>
      <c r="IJ457" s="7"/>
      <c r="IK457" s="7"/>
      <c r="IL457" s="7"/>
      <c r="IM457" s="7"/>
      <c r="IN457" s="7"/>
      <c r="IO457" s="7"/>
      <c r="IP457" s="7"/>
      <c r="IQ457" s="7"/>
      <c r="IR457" s="7"/>
      <c r="IS457" s="7"/>
      <c r="IT457" s="7"/>
      <c r="IU457" s="7"/>
    </row>
    <row r="458" spans="2:255" ht="15.6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  <c r="FK458" s="7"/>
      <c r="FL458" s="7"/>
      <c r="FM458" s="7"/>
      <c r="FN458" s="7"/>
      <c r="FO458" s="7"/>
      <c r="FP458" s="7"/>
      <c r="FQ458" s="7"/>
      <c r="FR458" s="7"/>
      <c r="FS458" s="7"/>
      <c r="FT458" s="7"/>
      <c r="FU458" s="7"/>
      <c r="FV458" s="7"/>
      <c r="FW458" s="7"/>
      <c r="FX458" s="7"/>
      <c r="FY458" s="7"/>
      <c r="FZ458" s="7"/>
      <c r="GA458" s="7"/>
      <c r="GB458" s="7"/>
      <c r="GC458" s="7"/>
      <c r="GD458" s="7"/>
      <c r="GE458" s="7"/>
      <c r="GF458" s="7"/>
      <c r="GG458" s="7"/>
      <c r="GH458" s="7"/>
      <c r="GI458" s="7"/>
      <c r="GJ458" s="7"/>
      <c r="GK458" s="7"/>
      <c r="GL458" s="7"/>
      <c r="GM458" s="7"/>
      <c r="GN458" s="7"/>
      <c r="GO458" s="7"/>
      <c r="GP458" s="7"/>
      <c r="GQ458" s="7"/>
      <c r="GR458" s="7"/>
      <c r="GS458" s="7"/>
      <c r="GT458" s="7"/>
      <c r="GU458" s="7"/>
      <c r="GV458" s="7"/>
      <c r="GW458" s="7"/>
      <c r="GX458" s="7"/>
      <c r="GY458" s="7"/>
      <c r="GZ458" s="7"/>
      <c r="HA458" s="7"/>
      <c r="HB458" s="7"/>
      <c r="HC458" s="7"/>
      <c r="HD458" s="7"/>
      <c r="HE458" s="7"/>
      <c r="HF458" s="7"/>
      <c r="HG458" s="7"/>
      <c r="HH458" s="7"/>
      <c r="HI458" s="7"/>
      <c r="HJ458" s="7"/>
      <c r="HK458" s="7"/>
      <c r="HL458" s="7"/>
      <c r="HM458" s="7"/>
      <c r="HN458" s="7"/>
      <c r="HO458" s="7"/>
      <c r="HP458" s="7"/>
      <c r="HQ458" s="7"/>
      <c r="HR458" s="7"/>
      <c r="HS458" s="7"/>
      <c r="HT458" s="7"/>
      <c r="HU458" s="7"/>
      <c r="HV458" s="7"/>
      <c r="HW458" s="7"/>
      <c r="HX458" s="7"/>
      <c r="HY458" s="7"/>
      <c r="HZ458" s="7"/>
      <c r="IA458" s="7"/>
      <c r="IB458" s="7"/>
      <c r="IC458" s="7"/>
      <c r="ID458" s="7"/>
      <c r="IE458" s="7"/>
      <c r="IF458" s="7"/>
      <c r="IG458" s="7"/>
      <c r="IH458" s="7"/>
      <c r="II458" s="7"/>
      <c r="IJ458" s="7"/>
      <c r="IK458" s="7"/>
      <c r="IL458" s="7"/>
      <c r="IM458" s="7"/>
      <c r="IN458" s="7"/>
      <c r="IO458" s="7"/>
      <c r="IP458" s="7"/>
      <c r="IQ458" s="7"/>
      <c r="IR458" s="7"/>
      <c r="IS458" s="7"/>
      <c r="IT458" s="7"/>
      <c r="IU458" s="7"/>
    </row>
    <row r="459" spans="2:255" ht="15.6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  <c r="FK459" s="7"/>
      <c r="FL459" s="7"/>
      <c r="FM459" s="7"/>
      <c r="FN459" s="7"/>
      <c r="FO459" s="7"/>
      <c r="FP459" s="7"/>
      <c r="FQ459" s="7"/>
      <c r="FR459" s="7"/>
      <c r="FS459" s="7"/>
      <c r="FT459" s="7"/>
      <c r="FU459" s="7"/>
      <c r="FV459" s="7"/>
      <c r="FW459" s="7"/>
      <c r="FX459" s="7"/>
      <c r="FY459" s="7"/>
      <c r="FZ459" s="7"/>
      <c r="GA459" s="7"/>
      <c r="GB459" s="7"/>
      <c r="GC459" s="7"/>
      <c r="GD459" s="7"/>
      <c r="GE459" s="7"/>
      <c r="GF459" s="7"/>
      <c r="GG459" s="7"/>
      <c r="GH459" s="7"/>
      <c r="GI459" s="7"/>
      <c r="GJ459" s="7"/>
      <c r="GK459" s="7"/>
      <c r="GL459" s="7"/>
      <c r="GM459" s="7"/>
      <c r="GN459" s="7"/>
      <c r="GO459" s="7"/>
      <c r="GP459" s="7"/>
      <c r="GQ459" s="7"/>
      <c r="GR459" s="7"/>
      <c r="GS459" s="7"/>
      <c r="GT459" s="7"/>
      <c r="GU459" s="7"/>
      <c r="GV459" s="7"/>
      <c r="GW459" s="7"/>
      <c r="GX459" s="7"/>
      <c r="GY459" s="7"/>
      <c r="GZ459" s="7"/>
      <c r="HA459" s="7"/>
      <c r="HB459" s="7"/>
      <c r="HC459" s="7"/>
      <c r="HD459" s="7"/>
      <c r="HE459" s="7"/>
      <c r="HF459" s="7"/>
      <c r="HG459" s="7"/>
      <c r="HH459" s="7"/>
      <c r="HI459" s="7"/>
      <c r="HJ459" s="7"/>
      <c r="HK459" s="7"/>
      <c r="HL459" s="7"/>
      <c r="HM459" s="7"/>
      <c r="HN459" s="7"/>
      <c r="HO459" s="7"/>
      <c r="HP459" s="7"/>
      <c r="HQ459" s="7"/>
      <c r="HR459" s="7"/>
      <c r="HS459" s="7"/>
      <c r="HT459" s="7"/>
      <c r="HU459" s="7"/>
      <c r="HV459" s="7"/>
      <c r="HW459" s="7"/>
      <c r="HX459" s="7"/>
      <c r="HY459" s="7"/>
      <c r="HZ459" s="7"/>
      <c r="IA459" s="7"/>
      <c r="IB459" s="7"/>
      <c r="IC459" s="7"/>
      <c r="ID459" s="7"/>
      <c r="IE459" s="7"/>
      <c r="IF459" s="7"/>
      <c r="IG459" s="7"/>
      <c r="IH459" s="7"/>
      <c r="II459" s="7"/>
      <c r="IJ459" s="7"/>
      <c r="IK459" s="7"/>
      <c r="IL459" s="7"/>
      <c r="IM459" s="7"/>
      <c r="IN459" s="7"/>
      <c r="IO459" s="7"/>
      <c r="IP459" s="7"/>
      <c r="IQ459" s="7"/>
      <c r="IR459" s="7"/>
      <c r="IS459" s="7"/>
      <c r="IT459" s="7"/>
      <c r="IU459" s="7"/>
    </row>
    <row r="460" spans="2:255" ht="15.6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  <c r="FK460" s="7"/>
      <c r="FL460" s="7"/>
      <c r="FM460" s="7"/>
      <c r="FN460" s="7"/>
      <c r="FO460" s="7"/>
      <c r="FP460" s="7"/>
      <c r="FQ460" s="7"/>
      <c r="FR460" s="7"/>
      <c r="FS460" s="7"/>
      <c r="FT460" s="7"/>
      <c r="FU460" s="7"/>
      <c r="FV460" s="7"/>
      <c r="FW460" s="7"/>
      <c r="FX460" s="7"/>
      <c r="FY460" s="7"/>
      <c r="FZ460" s="7"/>
      <c r="GA460" s="7"/>
      <c r="GB460" s="7"/>
      <c r="GC460" s="7"/>
      <c r="GD460" s="7"/>
      <c r="GE460" s="7"/>
      <c r="GF460" s="7"/>
      <c r="GG460" s="7"/>
      <c r="GH460" s="7"/>
      <c r="GI460" s="7"/>
      <c r="GJ460" s="7"/>
      <c r="GK460" s="7"/>
      <c r="GL460" s="7"/>
      <c r="GM460" s="7"/>
      <c r="GN460" s="7"/>
      <c r="GO460" s="7"/>
      <c r="GP460" s="7"/>
      <c r="GQ460" s="7"/>
      <c r="GR460" s="7"/>
      <c r="GS460" s="7"/>
      <c r="GT460" s="7"/>
      <c r="GU460" s="7"/>
      <c r="GV460" s="7"/>
      <c r="GW460" s="7"/>
      <c r="GX460" s="7"/>
      <c r="GY460" s="7"/>
      <c r="GZ460" s="7"/>
      <c r="HA460" s="7"/>
      <c r="HB460" s="7"/>
      <c r="HC460" s="7"/>
      <c r="HD460" s="7"/>
      <c r="HE460" s="7"/>
      <c r="HF460" s="7"/>
      <c r="HG460" s="7"/>
      <c r="HH460" s="7"/>
      <c r="HI460" s="7"/>
      <c r="HJ460" s="7"/>
      <c r="HK460" s="7"/>
      <c r="HL460" s="7"/>
      <c r="HM460" s="7"/>
      <c r="HN460" s="7"/>
      <c r="HO460" s="7"/>
      <c r="HP460" s="7"/>
      <c r="HQ460" s="7"/>
      <c r="HR460" s="7"/>
      <c r="HS460" s="7"/>
      <c r="HT460" s="7"/>
      <c r="HU460" s="7"/>
      <c r="HV460" s="7"/>
      <c r="HW460" s="7"/>
      <c r="HX460" s="7"/>
      <c r="HY460" s="7"/>
      <c r="HZ460" s="7"/>
      <c r="IA460" s="7"/>
      <c r="IB460" s="7"/>
      <c r="IC460" s="7"/>
      <c r="ID460" s="7"/>
      <c r="IE460" s="7"/>
      <c r="IF460" s="7"/>
      <c r="IG460" s="7"/>
      <c r="IH460" s="7"/>
      <c r="II460" s="7"/>
      <c r="IJ460" s="7"/>
      <c r="IK460" s="7"/>
      <c r="IL460" s="7"/>
      <c r="IM460" s="7"/>
      <c r="IN460" s="7"/>
      <c r="IO460" s="7"/>
      <c r="IP460" s="7"/>
      <c r="IQ460" s="7"/>
      <c r="IR460" s="7"/>
      <c r="IS460" s="7"/>
      <c r="IT460" s="7"/>
      <c r="IU460" s="7"/>
    </row>
    <row r="461" spans="2:255" ht="15.6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  <c r="FK461" s="7"/>
      <c r="FL461" s="7"/>
      <c r="FM461" s="7"/>
      <c r="FN461" s="7"/>
      <c r="FO461" s="7"/>
      <c r="FP461" s="7"/>
      <c r="FQ461" s="7"/>
      <c r="FR461" s="7"/>
      <c r="FS461" s="7"/>
      <c r="FT461" s="7"/>
      <c r="FU461" s="7"/>
      <c r="FV461" s="7"/>
      <c r="FW461" s="7"/>
      <c r="FX461" s="7"/>
      <c r="FY461" s="7"/>
      <c r="FZ461" s="7"/>
      <c r="GA461" s="7"/>
      <c r="GB461" s="7"/>
      <c r="GC461" s="7"/>
      <c r="GD461" s="7"/>
      <c r="GE461" s="7"/>
      <c r="GF461" s="7"/>
      <c r="GG461" s="7"/>
      <c r="GH461" s="7"/>
      <c r="GI461" s="7"/>
      <c r="GJ461" s="7"/>
      <c r="GK461" s="7"/>
      <c r="GL461" s="7"/>
      <c r="GM461" s="7"/>
      <c r="GN461" s="7"/>
      <c r="GO461" s="7"/>
      <c r="GP461" s="7"/>
      <c r="GQ461" s="7"/>
      <c r="GR461" s="7"/>
      <c r="GS461" s="7"/>
      <c r="GT461" s="7"/>
      <c r="GU461" s="7"/>
      <c r="GV461" s="7"/>
      <c r="GW461" s="7"/>
      <c r="GX461" s="7"/>
      <c r="GY461" s="7"/>
      <c r="GZ461" s="7"/>
      <c r="HA461" s="7"/>
      <c r="HB461" s="7"/>
      <c r="HC461" s="7"/>
      <c r="HD461" s="7"/>
      <c r="HE461" s="7"/>
      <c r="HF461" s="7"/>
      <c r="HG461" s="7"/>
      <c r="HH461" s="7"/>
      <c r="HI461" s="7"/>
      <c r="HJ461" s="7"/>
      <c r="HK461" s="7"/>
      <c r="HL461" s="7"/>
      <c r="HM461" s="7"/>
      <c r="HN461" s="7"/>
      <c r="HO461" s="7"/>
      <c r="HP461" s="7"/>
      <c r="HQ461" s="7"/>
      <c r="HR461" s="7"/>
      <c r="HS461" s="7"/>
      <c r="HT461" s="7"/>
      <c r="HU461" s="7"/>
      <c r="HV461" s="7"/>
      <c r="HW461" s="7"/>
      <c r="HX461" s="7"/>
      <c r="HY461" s="7"/>
      <c r="HZ461" s="7"/>
      <c r="IA461" s="7"/>
      <c r="IB461" s="7"/>
      <c r="IC461" s="7"/>
      <c r="ID461" s="7"/>
      <c r="IE461" s="7"/>
      <c r="IF461" s="7"/>
      <c r="IG461" s="7"/>
      <c r="IH461" s="7"/>
      <c r="II461" s="7"/>
      <c r="IJ461" s="7"/>
      <c r="IK461" s="7"/>
      <c r="IL461" s="7"/>
      <c r="IM461" s="7"/>
      <c r="IN461" s="7"/>
      <c r="IO461" s="7"/>
      <c r="IP461" s="7"/>
      <c r="IQ461" s="7"/>
      <c r="IR461" s="7"/>
      <c r="IS461" s="7"/>
      <c r="IT461" s="7"/>
      <c r="IU461" s="7"/>
    </row>
    <row r="462" spans="2:255" ht="15.6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  <c r="FK462" s="7"/>
      <c r="FL462" s="7"/>
      <c r="FM462" s="7"/>
      <c r="FN462" s="7"/>
      <c r="FO462" s="7"/>
      <c r="FP462" s="7"/>
      <c r="FQ462" s="7"/>
      <c r="FR462" s="7"/>
      <c r="FS462" s="7"/>
      <c r="FT462" s="7"/>
      <c r="FU462" s="7"/>
      <c r="FV462" s="7"/>
      <c r="FW462" s="7"/>
      <c r="FX462" s="7"/>
      <c r="FY462" s="7"/>
      <c r="FZ462" s="7"/>
      <c r="GA462" s="7"/>
      <c r="GB462" s="7"/>
      <c r="GC462" s="7"/>
      <c r="GD462" s="7"/>
      <c r="GE462" s="7"/>
      <c r="GF462" s="7"/>
      <c r="GG462" s="7"/>
      <c r="GH462" s="7"/>
      <c r="GI462" s="7"/>
      <c r="GJ462" s="7"/>
      <c r="GK462" s="7"/>
      <c r="GL462" s="7"/>
      <c r="GM462" s="7"/>
      <c r="GN462" s="7"/>
      <c r="GO462" s="7"/>
      <c r="GP462" s="7"/>
      <c r="GQ462" s="7"/>
      <c r="GR462" s="7"/>
      <c r="GS462" s="7"/>
      <c r="GT462" s="7"/>
      <c r="GU462" s="7"/>
      <c r="GV462" s="7"/>
      <c r="GW462" s="7"/>
      <c r="GX462" s="7"/>
      <c r="GY462" s="7"/>
      <c r="GZ462" s="7"/>
      <c r="HA462" s="7"/>
      <c r="HB462" s="7"/>
      <c r="HC462" s="7"/>
      <c r="HD462" s="7"/>
      <c r="HE462" s="7"/>
      <c r="HF462" s="7"/>
      <c r="HG462" s="7"/>
      <c r="HH462" s="7"/>
      <c r="HI462" s="7"/>
      <c r="HJ462" s="7"/>
      <c r="HK462" s="7"/>
      <c r="HL462" s="7"/>
      <c r="HM462" s="7"/>
      <c r="HN462" s="7"/>
      <c r="HO462" s="7"/>
      <c r="HP462" s="7"/>
      <c r="HQ462" s="7"/>
      <c r="HR462" s="7"/>
      <c r="HS462" s="7"/>
      <c r="HT462" s="7"/>
      <c r="HU462" s="7"/>
      <c r="HV462" s="7"/>
      <c r="HW462" s="7"/>
      <c r="HX462" s="7"/>
      <c r="HY462" s="7"/>
      <c r="HZ462" s="7"/>
      <c r="IA462" s="7"/>
      <c r="IB462" s="7"/>
      <c r="IC462" s="7"/>
      <c r="ID462" s="7"/>
      <c r="IE462" s="7"/>
      <c r="IF462" s="7"/>
      <c r="IG462" s="7"/>
      <c r="IH462" s="7"/>
      <c r="II462" s="7"/>
      <c r="IJ462" s="7"/>
      <c r="IK462" s="7"/>
      <c r="IL462" s="7"/>
      <c r="IM462" s="7"/>
      <c r="IN462" s="7"/>
      <c r="IO462" s="7"/>
      <c r="IP462" s="7"/>
      <c r="IQ462" s="7"/>
      <c r="IR462" s="7"/>
      <c r="IS462" s="7"/>
      <c r="IT462" s="7"/>
      <c r="IU462" s="7"/>
    </row>
    <row r="463" spans="2:255" ht="15.6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  <c r="FK463" s="7"/>
      <c r="FL463" s="7"/>
      <c r="FM463" s="7"/>
      <c r="FN463" s="7"/>
      <c r="FO463" s="7"/>
      <c r="FP463" s="7"/>
      <c r="FQ463" s="7"/>
      <c r="FR463" s="7"/>
      <c r="FS463" s="7"/>
      <c r="FT463" s="7"/>
      <c r="FU463" s="7"/>
      <c r="FV463" s="7"/>
      <c r="FW463" s="7"/>
      <c r="FX463" s="7"/>
      <c r="FY463" s="7"/>
      <c r="FZ463" s="7"/>
      <c r="GA463" s="7"/>
      <c r="GB463" s="7"/>
      <c r="GC463" s="7"/>
      <c r="GD463" s="7"/>
      <c r="GE463" s="7"/>
      <c r="GF463" s="7"/>
      <c r="GG463" s="7"/>
      <c r="GH463" s="7"/>
      <c r="GI463" s="7"/>
      <c r="GJ463" s="7"/>
      <c r="GK463" s="7"/>
      <c r="GL463" s="7"/>
      <c r="GM463" s="7"/>
      <c r="GN463" s="7"/>
      <c r="GO463" s="7"/>
      <c r="GP463" s="7"/>
      <c r="GQ463" s="7"/>
      <c r="GR463" s="7"/>
      <c r="GS463" s="7"/>
      <c r="GT463" s="7"/>
      <c r="GU463" s="7"/>
      <c r="GV463" s="7"/>
      <c r="GW463" s="7"/>
      <c r="GX463" s="7"/>
      <c r="GY463" s="7"/>
      <c r="GZ463" s="7"/>
      <c r="HA463" s="7"/>
      <c r="HB463" s="7"/>
      <c r="HC463" s="7"/>
      <c r="HD463" s="7"/>
      <c r="HE463" s="7"/>
      <c r="HF463" s="7"/>
      <c r="HG463" s="7"/>
      <c r="HH463" s="7"/>
      <c r="HI463" s="7"/>
      <c r="HJ463" s="7"/>
      <c r="HK463" s="7"/>
      <c r="HL463" s="7"/>
      <c r="HM463" s="7"/>
      <c r="HN463" s="7"/>
      <c r="HO463" s="7"/>
      <c r="HP463" s="7"/>
      <c r="HQ463" s="7"/>
      <c r="HR463" s="7"/>
      <c r="HS463" s="7"/>
      <c r="HT463" s="7"/>
      <c r="HU463" s="7"/>
      <c r="HV463" s="7"/>
      <c r="HW463" s="7"/>
      <c r="HX463" s="7"/>
      <c r="HY463" s="7"/>
      <c r="HZ463" s="7"/>
      <c r="IA463" s="7"/>
      <c r="IB463" s="7"/>
      <c r="IC463" s="7"/>
      <c r="ID463" s="7"/>
      <c r="IE463" s="7"/>
      <c r="IF463" s="7"/>
      <c r="IG463" s="7"/>
      <c r="IH463" s="7"/>
      <c r="II463" s="7"/>
      <c r="IJ463" s="7"/>
      <c r="IK463" s="7"/>
      <c r="IL463" s="7"/>
      <c r="IM463" s="7"/>
      <c r="IN463" s="7"/>
      <c r="IO463" s="7"/>
      <c r="IP463" s="7"/>
      <c r="IQ463" s="7"/>
      <c r="IR463" s="7"/>
      <c r="IS463" s="7"/>
      <c r="IT463" s="7"/>
      <c r="IU463" s="7"/>
    </row>
    <row r="464" spans="2:255" ht="15.6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  <c r="FK464" s="7"/>
      <c r="FL464" s="7"/>
      <c r="FM464" s="7"/>
      <c r="FN464" s="7"/>
      <c r="FO464" s="7"/>
      <c r="FP464" s="7"/>
      <c r="FQ464" s="7"/>
      <c r="FR464" s="7"/>
      <c r="FS464" s="7"/>
      <c r="FT464" s="7"/>
      <c r="FU464" s="7"/>
      <c r="FV464" s="7"/>
      <c r="FW464" s="7"/>
      <c r="FX464" s="7"/>
      <c r="FY464" s="7"/>
      <c r="FZ464" s="7"/>
      <c r="GA464" s="7"/>
      <c r="GB464" s="7"/>
      <c r="GC464" s="7"/>
      <c r="GD464" s="7"/>
      <c r="GE464" s="7"/>
      <c r="GF464" s="7"/>
      <c r="GG464" s="7"/>
      <c r="GH464" s="7"/>
      <c r="GI464" s="7"/>
      <c r="GJ464" s="7"/>
      <c r="GK464" s="7"/>
      <c r="GL464" s="7"/>
      <c r="GM464" s="7"/>
      <c r="GN464" s="7"/>
      <c r="GO464" s="7"/>
      <c r="GP464" s="7"/>
      <c r="GQ464" s="7"/>
      <c r="GR464" s="7"/>
      <c r="GS464" s="7"/>
      <c r="GT464" s="7"/>
      <c r="GU464" s="7"/>
      <c r="GV464" s="7"/>
      <c r="GW464" s="7"/>
      <c r="GX464" s="7"/>
      <c r="GY464" s="7"/>
      <c r="GZ464" s="7"/>
      <c r="HA464" s="7"/>
      <c r="HB464" s="7"/>
      <c r="HC464" s="7"/>
      <c r="HD464" s="7"/>
      <c r="HE464" s="7"/>
      <c r="HF464" s="7"/>
      <c r="HG464" s="7"/>
      <c r="HH464" s="7"/>
      <c r="HI464" s="7"/>
      <c r="HJ464" s="7"/>
      <c r="HK464" s="7"/>
      <c r="HL464" s="7"/>
      <c r="HM464" s="7"/>
      <c r="HN464" s="7"/>
      <c r="HO464" s="7"/>
      <c r="HP464" s="7"/>
      <c r="HQ464" s="7"/>
      <c r="HR464" s="7"/>
      <c r="HS464" s="7"/>
      <c r="HT464" s="7"/>
      <c r="HU464" s="7"/>
      <c r="HV464" s="7"/>
      <c r="HW464" s="7"/>
      <c r="HX464" s="7"/>
      <c r="HY464" s="7"/>
      <c r="HZ464" s="7"/>
      <c r="IA464" s="7"/>
      <c r="IB464" s="7"/>
      <c r="IC464" s="7"/>
      <c r="ID464" s="7"/>
      <c r="IE464" s="7"/>
      <c r="IF464" s="7"/>
      <c r="IG464" s="7"/>
      <c r="IH464" s="7"/>
      <c r="II464" s="7"/>
      <c r="IJ464" s="7"/>
      <c r="IK464" s="7"/>
      <c r="IL464" s="7"/>
      <c r="IM464" s="7"/>
      <c r="IN464" s="7"/>
      <c r="IO464" s="7"/>
      <c r="IP464" s="7"/>
      <c r="IQ464" s="7"/>
      <c r="IR464" s="7"/>
      <c r="IS464" s="7"/>
      <c r="IT464" s="7"/>
      <c r="IU464" s="7"/>
    </row>
    <row r="465" spans="2:255" ht="15.6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  <c r="FK465" s="7"/>
      <c r="FL465" s="7"/>
      <c r="FM465" s="7"/>
      <c r="FN465" s="7"/>
      <c r="FO465" s="7"/>
      <c r="FP465" s="7"/>
      <c r="FQ465" s="7"/>
      <c r="FR465" s="7"/>
      <c r="FS465" s="7"/>
      <c r="FT465" s="7"/>
      <c r="FU465" s="7"/>
      <c r="FV465" s="7"/>
      <c r="FW465" s="7"/>
      <c r="FX465" s="7"/>
      <c r="FY465" s="7"/>
      <c r="FZ465" s="7"/>
      <c r="GA465" s="7"/>
      <c r="GB465" s="7"/>
      <c r="GC465" s="7"/>
      <c r="GD465" s="7"/>
      <c r="GE465" s="7"/>
      <c r="GF465" s="7"/>
      <c r="GG465" s="7"/>
      <c r="GH465" s="7"/>
      <c r="GI465" s="7"/>
      <c r="GJ465" s="7"/>
      <c r="GK465" s="7"/>
      <c r="GL465" s="7"/>
      <c r="GM465" s="7"/>
      <c r="GN465" s="7"/>
      <c r="GO465" s="7"/>
      <c r="GP465" s="7"/>
      <c r="GQ465" s="7"/>
      <c r="GR465" s="7"/>
      <c r="GS465" s="7"/>
      <c r="GT465" s="7"/>
      <c r="GU465" s="7"/>
      <c r="GV465" s="7"/>
      <c r="GW465" s="7"/>
      <c r="GX465" s="7"/>
      <c r="GY465" s="7"/>
      <c r="GZ465" s="7"/>
      <c r="HA465" s="7"/>
      <c r="HB465" s="7"/>
      <c r="HC465" s="7"/>
      <c r="HD465" s="7"/>
      <c r="HE465" s="7"/>
      <c r="HF465" s="7"/>
      <c r="HG465" s="7"/>
      <c r="HH465" s="7"/>
      <c r="HI465" s="7"/>
      <c r="HJ465" s="7"/>
      <c r="HK465" s="7"/>
      <c r="HL465" s="7"/>
      <c r="HM465" s="7"/>
      <c r="HN465" s="7"/>
      <c r="HO465" s="7"/>
      <c r="HP465" s="7"/>
      <c r="HQ465" s="7"/>
      <c r="HR465" s="7"/>
      <c r="HS465" s="7"/>
      <c r="HT465" s="7"/>
      <c r="HU465" s="7"/>
      <c r="HV465" s="7"/>
      <c r="HW465" s="7"/>
      <c r="HX465" s="7"/>
      <c r="HY465" s="7"/>
      <c r="HZ465" s="7"/>
      <c r="IA465" s="7"/>
      <c r="IB465" s="7"/>
      <c r="IC465" s="7"/>
      <c r="ID465" s="7"/>
      <c r="IE465" s="7"/>
      <c r="IF465" s="7"/>
      <c r="IG465" s="7"/>
      <c r="IH465" s="7"/>
      <c r="II465" s="7"/>
      <c r="IJ465" s="7"/>
      <c r="IK465" s="7"/>
      <c r="IL465" s="7"/>
      <c r="IM465" s="7"/>
      <c r="IN465" s="7"/>
      <c r="IO465" s="7"/>
      <c r="IP465" s="7"/>
      <c r="IQ465" s="7"/>
      <c r="IR465" s="7"/>
      <c r="IS465" s="7"/>
      <c r="IT465" s="7"/>
      <c r="IU465" s="7"/>
    </row>
    <row r="466" spans="2:255" ht="15.6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  <c r="FK466" s="7"/>
      <c r="FL466" s="7"/>
      <c r="FM466" s="7"/>
      <c r="FN466" s="7"/>
      <c r="FO466" s="7"/>
      <c r="FP466" s="7"/>
      <c r="FQ466" s="7"/>
      <c r="FR466" s="7"/>
      <c r="FS466" s="7"/>
      <c r="FT466" s="7"/>
      <c r="FU466" s="7"/>
      <c r="FV466" s="7"/>
      <c r="FW466" s="7"/>
      <c r="FX466" s="7"/>
      <c r="FY466" s="7"/>
      <c r="FZ466" s="7"/>
      <c r="GA466" s="7"/>
      <c r="GB466" s="7"/>
      <c r="GC466" s="7"/>
      <c r="GD466" s="7"/>
      <c r="GE466" s="7"/>
      <c r="GF466" s="7"/>
      <c r="GG466" s="7"/>
      <c r="GH466" s="7"/>
      <c r="GI466" s="7"/>
      <c r="GJ466" s="7"/>
      <c r="GK466" s="7"/>
      <c r="GL466" s="7"/>
      <c r="GM466" s="7"/>
      <c r="GN466" s="7"/>
      <c r="GO466" s="7"/>
      <c r="GP466" s="7"/>
      <c r="GQ466" s="7"/>
      <c r="GR466" s="7"/>
      <c r="GS466" s="7"/>
      <c r="GT466" s="7"/>
      <c r="GU466" s="7"/>
      <c r="GV466" s="7"/>
      <c r="GW466" s="7"/>
      <c r="GX466" s="7"/>
      <c r="GY466" s="7"/>
      <c r="GZ466" s="7"/>
      <c r="HA466" s="7"/>
      <c r="HB466" s="7"/>
      <c r="HC466" s="7"/>
      <c r="HD466" s="7"/>
      <c r="HE466" s="7"/>
      <c r="HF466" s="7"/>
      <c r="HG466" s="7"/>
      <c r="HH466" s="7"/>
      <c r="HI466" s="7"/>
      <c r="HJ466" s="7"/>
      <c r="HK466" s="7"/>
      <c r="HL466" s="7"/>
      <c r="HM466" s="7"/>
      <c r="HN466" s="7"/>
      <c r="HO466" s="7"/>
      <c r="HP466" s="7"/>
      <c r="HQ466" s="7"/>
      <c r="HR466" s="7"/>
      <c r="HS466" s="7"/>
      <c r="HT466" s="7"/>
      <c r="HU466" s="7"/>
      <c r="HV466" s="7"/>
      <c r="HW466" s="7"/>
      <c r="HX466" s="7"/>
      <c r="HY466" s="7"/>
      <c r="HZ466" s="7"/>
      <c r="IA466" s="7"/>
      <c r="IB466" s="7"/>
      <c r="IC466" s="7"/>
      <c r="ID466" s="7"/>
      <c r="IE466" s="7"/>
      <c r="IF466" s="7"/>
      <c r="IG466" s="7"/>
      <c r="IH466" s="7"/>
      <c r="II466" s="7"/>
      <c r="IJ466" s="7"/>
      <c r="IK466" s="7"/>
      <c r="IL466" s="7"/>
      <c r="IM466" s="7"/>
      <c r="IN466" s="7"/>
      <c r="IO466" s="7"/>
      <c r="IP466" s="7"/>
      <c r="IQ466" s="7"/>
      <c r="IR466" s="7"/>
      <c r="IS466" s="7"/>
      <c r="IT466" s="7"/>
      <c r="IU466" s="7"/>
    </row>
    <row r="467" spans="2:255" ht="15.6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  <c r="FK467" s="7"/>
      <c r="FL467" s="7"/>
      <c r="FM467" s="7"/>
      <c r="FN467" s="7"/>
      <c r="FO467" s="7"/>
      <c r="FP467" s="7"/>
      <c r="FQ467" s="7"/>
      <c r="FR467" s="7"/>
      <c r="FS467" s="7"/>
      <c r="FT467" s="7"/>
      <c r="FU467" s="7"/>
      <c r="FV467" s="7"/>
      <c r="FW467" s="7"/>
      <c r="FX467" s="7"/>
      <c r="FY467" s="7"/>
      <c r="FZ467" s="7"/>
      <c r="GA467" s="7"/>
      <c r="GB467" s="7"/>
      <c r="GC467" s="7"/>
      <c r="GD467" s="7"/>
      <c r="GE467" s="7"/>
      <c r="GF467" s="7"/>
      <c r="GG467" s="7"/>
      <c r="GH467" s="7"/>
      <c r="GI467" s="7"/>
      <c r="GJ467" s="7"/>
      <c r="GK467" s="7"/>
      <c r="GL467" s="7"/>
      <c r="GM467" s="7"/>
      <c r="GN467" s="7"/>
      <c r="GO467" s="7"/>
      <c r="GP467" s="7"/>
      <c r="GQ467" s="7"/>
      <c r="GR467" s="7"/>
      <c r="GS467" s="7"/>
      <c r="GT467" s="7"/>
      <c r="GU467" s="7"/>
      <c r="GV467" s="7"/>
      <c r="GW467" s="7"/>
      <c r="GX467" s="7"/>
      <c r="GY467" s="7"/>
      <c r="GZ467" s="7"/>
      <c r="HA467" s="7"/>
      <c r="HB467" s="7"/>
      <c r="HC467" s="7"/>
      <c r="HD467" s="7"/>
      <c r="HE467" s="7"/>
      <c r="HF467" s="7"/>
      <c r="HG467" s="7"/>
      <c r="HH467" s="7"/>
      <c r="HI467" s="7"/>
      <c r="HJ467" s="7"/>
      <c r="HK467" s="7"/>
      <c r="HL467" s="7"/>
      <c r="HM467" s="7"/>
      <c r="HN467" s="7"/>
      <c r="HO467" s="7"/>
      <c r="HP467" s="7"/>
      <c r="HQ467" s="7"/>
      <c r="HR467" s="7"/>
      <c r="HS467" s="7"/>
      <c r="HT467" s="7"/>
      <c r="HU467" s="7"/>
      <c r="HV467" s="7"/>
      <c r="HW467" s="7"/>
      <c r="HX467" s="7"/>
      <c r="HY467" s="7"/>
      <c r="HZ467" s="7"/>
      <c r="IA467" s="7"/>
      <c r="IB467" s="7"/>
      <c r="IC467" s="7"/>
      <c r="ID467" s="7"/>
      <c r="IE467" s="7"/>
      <c r="IF467" s="7"/>
      <c r="IG467" s="7"/>
      <c r="IH467" s="7"/>
      <c r="II467" s="7"/>
      <c r="IJ467" s="7"/>
      <c r="IK467" s="7"/>
      <c r="IL467" s="7"/>
      <c r="IM467" s="7"/>
      <c r="IN467" s="7"/>
      <c r="IO467" s="7"/>
      <c r="IP467" s="7"/>
      <c r="IQ467" s="7"/>
      <c r="IR467" s="7"/>
      <c r="IS467" s="7"/>
      <c r="IT467" s="7"/>
      <c r="IU467" s="7"/>
    </row>
    <row r="468" spans="2:255" ht="15.6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  <c r="FK468" s="7"/>
      <c r="FL468" s="7"/>
      <c r="FM468" s="7"/>
      <c r="FN468" s="7"/>
      <c r="FO468" s="7"/>
      <c r="FP468" s="7"/>
      <c r="FQ468" s="7"/>
      <c r="FR468" s="7"/>
      <c r="FS468" s="7"/>
      <c r="FT468" s="7"/>
      <c r="FU468" s="7"/>
      <c r="FV468" s="7"/>
      <c r="FW468" s="7"/>
      <c r="FX468" s="7"/>
      <c r="FY468" s="7"/>
      <c r="FZ468" s="7"/>
      <c r="GA468" s="7"/>
      <c r="GB468" s="7"/>
      <c r="GC468" s="7"/>
      <c r="GD468" s="7"/>
      <c r="GE468" s="7"/>
      <c r="GF468" s="7"/>
      <c r="GG468" s="7"/>
      <c r="GH468" s="7"/>
      <c r="GI468" s="7"/>
      <c r="GJ468" s="7"/>
      <c r="GK468" s="7"/>
      <c r="GL468" s="7"/>
      <c r="GM468" s="7"/>
      <c r="GN468" s="7"/>
      <c r="GO468" s="7"/>
      <c r="GP468" s="7"/>
      <c r="GQ468" s="7"/>
      <c r="GR468" s="7"/>
      <c r="GS468" s="7"/>
      <c r="GT468" s="7"/>
      <c r="GU468" s="7"/>
      <c r="GV468" s="7"/>
      <c r="GW468" s="7"/>
      <c r="GX468" s="7"/>
      <c r="GY468" s="7"/>
      <c r="GZ468" s="7"/>
      <c r="HA468" s="7"/>
      <c r="HB468" s="7"/>
      <c r="HC468" s="7"/>
      <c r="HD468" s="7"/>
      <c r="HE468" s="7"/>
      <c r="HF468" s="7"/>
      <c r="HG468" s="7"/>
      <c r="HH468" s="7"/>
      <c r="HI468" s="7"/>
      <c r="HJ468" s="7"/>
      <c r="HK468" s="7"/>
      <c r="HL468" s="7"/>
      <c r="HM468" s="7"/>
      <c r="HN468" s="7"/>
      <c r="HO468" s="7"/>
      <c r="HP468" s="7"/>
      <c r="HQ468" s="7"/>
      <c r="HR468" s="7"/>
      <c r="HS468" s="7"/>
      <c r="HT468" s="7"/>
      <c r="HU468" s="7"/>
      <c r="HV468" s="7"/>
      <c r="HW468" s="7"/>
      <c r="HX468" s="7"/>
      <c r="HY468" s="7"/>
      <c r="HZ468" s="7"/>
      <c r="IA468" s="7"/>
      <c r="IB468" s="7"/>
      <c r="IC468" s="7"/>
      <c r="ID468" s="7"/>
      <c r="IE468" s="7"/>
      <c r="IF468" s="7"/>
      <c r="IG468" s="7"/>
      <c r="IH468" s="7"/>
      <c r="II468" s="7"/>
      <c r="IJ468" s="7"/>
      <c r="IK468" s="7"/>
      <c r="IL468" s="7"/>
      <c r="IM468" s="7"/>
      <c r="IN468" s="7"/>
      <c r="IO468" s="7"/>
      <c r="IP468" s="7"/>
      <c r="IQ468" s="7"/>
      <c r="IR468" s="7"/>
      <c r="IS468" s="7"/>
      <c r="IT468" s="7"/>
      <c r="IU468" s="7"/>
    </row>
    <row r="469" spans="2:255" ht="15.6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  <c r="FK469" s="7"/>
      <c r="FL469" s="7"/>
      <c r="FM469" s="7"/>
      <c r="FN469" s="7"/>
      <c r="FO469" s="7"/>
      <c r="FP469" s="7"/>
      <c r="FQ469" s="7"/>
      <c r="FR469" s="7"/>
      <c r="FS469" s="7"/>
      <c r="FT469" s="7"/>
      <c r="FU469" s="7"/>
      <c r="FV469" s="7"/>
      <c r="FW469" s="7"/>
      <c r="FX469" s="7"/>
      <c r="FY469" s="7"/>
      <c r="FZ469" s="7"/>
      <c r="GA469" s="7"/>
      <c r="GB469" s="7"/>
      <c r="GC469" s="7"/>
      <c r="GD469" s="7"/>
      <c r="GE469" s="7"/>
      <c r="GF469" s="7"/>
      <c r="GG469" s="7"/>
      <c r="GH469" s="7"/>
      <c r="GI469" s="7"/>
      <c r="GJ469" s="7"/>
      <c r="GK469" s="7"/>
      <c r="GL469" s="7"/>
      <c r="GM469" s="7"/>
      <c r="GN469" s="7"/>
      <c r="GO469" s="7"/>
      <c r="GP469" s="7"/>
      <c r="GQ469" s="7"/>
      <c r="GR469" s="7"/>
      <c r="GS469" s="7"/>
      <c r="GT469" s="7"/>
      <c r="GU469" s="7"/>
      <c r="GV469" s="7"/>
      <c r="GW469" s="7"/>
      <c r="GX469" s="7"/>
      <c r="GY469" s="7"/>
      <c r="GZ469" s="7"/>
      <c r="HA469" s="7"/>
      <c r="HB469" s="7"/>
      <c r="HC469" s="7"/>
      <c r="HD469" s="7"/>
      <c r="HE469" s="7"/>
      <c r="HF469" s="7"/>
      <c r="HG469" s="7"/>
      <c r="HH469" s="7"/>
      <c r="HI469" s="7"/>
      <c r="HJ469" s="7"/>
      <c r="HK469" s="7"/>
      <c r="HL469" s="7"/>
      <c r="HM469" s="7"/>
      <c r="HN469" s="7"/>
      <c r="HO469" s="7"/>
      <c r="HP469" s="7"/>
      <c r="HQ469" s="7"/>
      <c r="HR469" s="7"/>
      <c r="HS469" s="7"/>
      <c r="HT469" s="7"/>
      <c r="HU469" s="7"/>
      <c r="HV469" s="7"/>
      <c r="HW469" s="7"/>
      <c r="HX469" s="7"/>
      <c r="HY469" s="7"/>
      <c r="HZ469" s="7"/>
      <c r="IA469" s="7"/>
      <c r="IB469" s="7"/>
      <c r="IC469" s="7"/>
      <c r="ID469" s="7"/>
      <c r="IE469" s="7"/>
      <c r="IF469" s="7"/>
      <c r="IG469" s="7"/>
      <c r="IH469" s="7"/>
      <c r="II469" s="7"/>
      <c r="IJ469" s="7"/>
      <c r="IK469" s="7"/>
      <c r="IL469" s="7"/>
      <c r="IM469" s="7"/>
      <c r="IN469" s="7"/>
      <c r="IO469" s="7"/>
      <c r="IP469" s="7"/>
      <c r="IQ469" s="7"/>
      <c r="IR469" s="7"/>
      <c r="IS469" s="7"/>
      <c r="IT469" s="7"/>
      <c r="IU469" s="7"/>
    </row>
    <row r="470" spans="2:255" ht="15.6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  <c r="FK470" s="7"/>
      <c r="FL470" s="7"/>
      <c r="FM470" s="7"/>
      <c r="FN470" s="7"/>
      <c r="FO470" s="7"/>
      <c r="FP470" s="7"/>
      <c r="FQ470" s="7"/>
      <c r="FR470" s="7"/>
      <c r="FS470" s="7"/>
      <c r="FT470" s="7"/>
      <c r="FU470" s="7"/>
      <c r="FV470" s="7"/>
      <c r="FW470" s="7"/>
      <c r="FX470" s="7"/>
      <c r="FY470" s="7"/>
      <c r="FZ470" s="7"/>
      <c r="GA470" s="7"/>
      <c r="GB470" s="7"/>
      <c r="GC470" s="7"/>
      <c r="GD470" s="7"/>
      <c r="GE470" s="7"/>
      <c r="GF470" s="7"/>
      <c r="GG470" s="7"/>
      <c r="GH470" s="7"/>
      <c r="GI470" s="7"/>
      <c r="GJ470" s="7"/>
      <c r="GK470" s="7"/>
      <c r="GL470" s="7"/>
      <c r="GM470" s="7"/>
      <c r="GN470" s="7"/>
      <c r="GO470" s="7"/>
      <c r="GP470" s="7"/>
      <c r="GQ470" s="7"/>
      <c r="GR470" s="7"/>
      <c r="GS470" s="7"/>
      <c r="GT470" s="7"/>
      <c r="GU470" s="7"/>
      <c r="GV470" s="7"/>
      <c r="GW470" s="7"/>
      <c r="GX470" s="7"/>
      <c r="GY470" s="7"/>
      <c r="GZ470" s="7"/>
      <c r="HA470" s="7"/>
      <c r="HB470" s="7"/>
      <c r="HC470" s="7"/>
      <c r="HD470" s="7"/>
      <c r="HE470" s="7"/>
      <c r="HF470" s="7"/>
      <c r="HG470" s="7"/>
      <c r="HH470" s="7"/>
      <c r="HI470" s="7"/>
      <c r="HJ470" s="7"/>
      <c r="HK470" s="7"/>
      <c r="HL470" s="7"/>
      <c r="HM470" s="7"/>
      <c r="HN470" s="7"/>
      <c r="HO470" s="7"/>
      <c r="HP470" s="7"/>
      <c r="HQ470" s="7"/>
      <c r="HR470" s="7"/>
      <c r="HS470" s="7"/>
      <c r="HT470" s="7"/>
      <c r="HU470" s="7"/>
      <c r="HV470" s="7"/>
      <c r="HW470" s="7"/>
      <c r="HX470" s="7"/>
      <c r="HY470" s="7"/>
      <c r="HZ470" s="7"/>
      <c r="IA470" s="7"/>
      <c r="IB470" s="7"/>
      <c r="IC470" s="7"/>
      <c r="ID470" s="7"/>
      <c r="IE470" s="7"/>
      <c r="IF470" s="7"/>
      <c r="IG470" s="7"/>
      <c r="IH470" s="7"/>
      <c r="II470" s="7"/>
      <c r="IJ470" s="7"/>
      <c r="IK470" s="7"/>
      <c r="IL470" s="7"/>
      <c r="IM470" s="7"/>
      <c r="IN470" s="7"/>
      <c r="IO470" s="7"/>
      <c r="IP470" s="7"/>
      <c r="IQ470" s="7"/>
      <c r="IR470" s="7"/>
      <c r="IS470" s="7"/>
      <c r="IT470" s="7"/>
      <c r="IU470" s="7"/>
    </row>
    <row r="471" spans="2:255" ht="15.6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  <c r="FK471" s="7"/>
      <c r="FL471" s="7"/>
      <c r="FM471" s="7"/>
      <c r="FN471" s="7"/>
      <c r="FO471" s="7"/>
      <c r="FP471" s="7"/>
      <c r="FQ471" s="7"/>
      <c r="FR471" s="7"/>
      <c r="FS471" s="7"/>
      <c r="FT471" s="7"/>
      <c r="FU471" s="7"/>
      <c r="FV471" s="7"/>
      <c r="FW471" s="7"/>
      <c r="FX471" s="7"/>
      <c r="FY471" s="7"/>
      <c r="FZ471" s="7"/>
      <c r="GA471" s="7"/>
      <c r="GB471" s="7"/>
      <c r="GC471" s="7"/>
      <c r="GD471" s="7"/>
      <c r="GE471" s="7"/>
      <c r="GF471" s="7"/>
      <c r="GG471" s="7"/>
      <c r="GH471" s="7"/>
      <c r="GI471" s="7"/>
      <c r="GJ471" s="7"/>
      <c r="GK471" s="7"/>
      <c r="GL471" s="7"/>
      <c r="GM471" s="7"/>
      <c r="GN471" s="7"/>
      <c r="GO471" s="7"/>
      <c r="GP471" s="7"/>
      <c r="GQ471" s="7"/>
      <c r="GR471" s="7"/>
      <c r="GS471" s="7"/>
      <c r="GT471" s="7"/>
      <c r="GU471" s="7"/>
      <c r="GV471" s="7"/>
      <c r="GW471" s="7"/>
      <c r="GX471" s="7"/>
      <c r="GY471" s="7"/>
      <c r="GZ471" s="7"/>
      <c r="HA471" s="7"/>
      <c r="HB471" s="7"/>
      <c r="HC471" s="7"/>
      <c r="HD471" s="7"/>
      <c r="HE471" s="7"/>
      <c r="HF471" s="7"/>
      <c r="HG471" s="7"/>
      <c r="HH471" s="7"/>
      <c r="HI471" s="7"/>
      <c r="HJ471" s="7"/>
      <c r="HK471" s="7"/>
      <c r="HL471" s="7"/>
      <c r="HM471" s="7"/>
      <c r="HN471" s="7"/>
      <c r="HO471" s="7"/>
      <c r="HP471" s="7"/>
      <c r="HQ471" s="7"/>
      <c r="HR471" s="7"/>
      <c r="HS471" s="7"/>
      <c r="HT471" s="7"/>
      <c r="HU471" s="7"/>
      <c r="HV471" s="7"/>
      <c r="HW471" s="7"/>
      <c r="HX471" s="7"/>
      <c r="HY471" s="7"/>
      <c r="HZ471" s="7"/>
      <c r="IA471" s="7"/>
      <c r="IB471" s="7"/>
      <c r="IC471" s="7"/>
      <c r="ID471" s="7"/>
      <c r="IE471" s="7"/>
      <c r="IF471" s="7"/>
      <c r="IG471" s="7"/>
      <c r="IH471" s="7"/>
      <c r="II471" s="7"/>
      <c r="IJ471" s="7"/>
      <c r="IK471" s="7"/>
      <c r="IL471" s="7"/>
      <c r="IM471" s="7"/>
      <c r="IN471" s="7"/>
      <c r="IO471" s="7"/>
      <c r="IP471" s="7"/>
      <c r="IQ471" s="7"/>
      <c r="IR471" s="7"/>
      <c r="IS471" s="7"/>
      <c r="IT471" s="7"/>
      <c r="IU471" s="7"/>
    </row>
    <row r="472" spans="2:255" ht="15.6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  <c r="FK472" s="7"/>
      <c r="FL472" s="7"/>
      <c r="FM472" s="7"/>
      <c r="FN472" s="7"/>
      <c r="FO472" s="7"/>
      <c r="FP472" s="7"/>
      <c r="FQ472" s="7"/>
      <c r="FR472" s="7"/>
      <c r="FS472" s="7"/>
      <c r="FT472" s="7"/>
      <c r="FU472" s="7"/>
      <c r="FV472" s="7"/>
      <c r="FW472" s="7"/>
      <c r="FX472" s="7"/>
      <c r="FY472" s="7"/>
      <c r="FZ472" s="7"/>
      <c r="GA472" s="7"/>
      <c r="GB472" s="7"/>
      <c r="GC472" s="7"/>
      <c r="GD472" s="7"/>
      <c r="GE472" s="7"/>
      <c r="GF472" s="7"/>
      <c r="GG472" s="7"/>
      <c r="GH472" s="7"/>
      <c r="GI472" s="7"/>
      <c r="GJ472" s="7"/>
      <c r="GK472" s="7"/>
      <c r="GL472" s="7"/>
      <c r="GM472" s="7"/>
      <c r="GN472" s="7"/>
      <c r="GO472" s="7"/>
      <c r="GP472" s="7"/>
      <c r="GQ472" s="7"/>
      <c r="GR472" s="7"/>
      <c r="GS472" s="7"/>
      <c r="GT472" s="7"/>
      <c r="GU472" s="7"/>
      <c r="GV472" s="7"/>
      <c r="GW472" s="7"/>
      <c r="GX472" s="7"/>
      <c r="GY472" s="7"/>
      <c r="GZ472" s="7"/>
      <c r="HA472" s="7"/>
      <c r="HB472" s="7"/>
      <c r="HC472" s="7"/>
      <c r="HD472" s="7"/>
      <c r="HE472" s="7"/>
      <c r="HF472" s="7"/>
      <c r="HG472" s="7"/>
      <c r="HH472" s="7"/>
      <c r="HI472" s="7"/>
      <c r="HJ472" s="7"/>
      <c r="HK472" s="7"/>
      <c r="HL472" s="7"/>
      <c r="HM472" s="7"/>
      <c r="HN472" s="7"/>
      <c r="HO472" s="7"/>
      <c r="HP472" s="7"/>
      <c r="HQ472" s="7"/>
      <c r="HR472" s="7"/>
      <c r="HS472" s="7"/>
      <c r="HT472" s="7"/>
      <c r="HU472" s="7"/>
      <c r="HV472" s="7"/>
      <c r="HW472" s="7"/>
      <c r="HX472" s="7"/>
      <c r="HY472" s="7"/>
      <c r="HZ472" s="7"/>
      <c r="IA472" s="7"/>
      <c r="IB472" s="7"/>
      <c r="IC472" s="7"/>
      <c r="ID472" s="7"/>
      <c r="IE472" s="7"/>
      <c r="IF472" s="7"/>
      <c r="IG472" s="7"/>
      <c r="IH472" s="7"/>
      <c r="II472" s="7"/>
      <c r="IJ472" s="7"/>
      <c r="IK472" s="7"/>
      <c r="IL472" s="7"/>
      <c r="IM472" s="7"/>
      <c r="IN472" s="7"/>
      <c r="IO472" s="7"/>
      <c r="IP472" s="7"/>
      <c r="IQ472" s="7"/>
      <c r="IR472" s="7"/>
      <c r="IS472" s="7"/>
      <c r="IT472" s="7"/>
      <c r="IU472" s="7"/>
    </row>
    <row r="473" spans="2:255" ht="15.6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  <c r="FK473" s="7"/>
      <c r="FL473" s="7"/>
      <c r="FM473" s="7"/>
      <c r="FN473" s="7"/>
      <c r="FO473" s="7"/>
      <c r="FP473" s="7"/>
      <c r="FQ473" s="7"/>
      <c r="FR473" s="7"/>
      <c r="FS473" s="7"/>
      <c r="FT473" s="7"/>
      <c r="FU473" s="7"/>
      <c r="FV473" s="7"/>
      <c r="FW473" s="7"/>
      <c r="FX473" s="7"/>
      <c r="FY473" s="7"/>
      <c r="FZ473" s="7"/>
      <c r="GA473" s="7"/>
      <c r="GB473" s="7"/>
      <c r="GC473" s="7"/>
      <c r="GD473" s="7"/>
      <c r="GE473" s="7"/>
      <c r="GF473" s="7"/>
      <c r="GG473" s="7"/>
      <c r="GH473" s="7"/>
      <c r="GI473" s="7"/>
      <c r="GJ473" s="7"/>
      <c r="GK473" s="7"/>
      <c r="GL473" s="7"/>
      <c r="GM473" s="7"/>
      <c r="GN473" s="7"/>
      <c r="GO473" s="7"/>
      <c r="GP473" s="7"/>
      <c r="GQ473" s="7"/>
      <c r="GR473" s="7"/>
      <c r="GS473" s="7"/>
      <c r="GT473" s="7"/>
      <c r="GU473" s="7"/>
      <c r="GV473" s="7"/>
      <c r="GW473" s="7"/>
      <c r="GX473" s="7"/>
      <c r="GY473" s="7"/>
      <c r="GZ473" s="7"/>
      <c r="HA473" s="7"/>
      <c r="HB473" s="7"/>
      <c r="HC473" s="7"/>
      <c r="HD473" s="7"/>
      <c r="HE473" s="7"/>
      <c r="HF473" s="7"/>
      <c r="HG473" s="7"/>
      <c r="HH473" s="7"/>
      <c r="HI473" s="7"/>
      <c r="HJ473" s="7"/>
      <c r="HK473" s="7"/>
      <c r="HL473" s="7"/>
      <c r="HM473" s="7"/>
      <c r="HN473" s="7"/>
      <c r="HO473" s="7"/>
      <c r="HP473" s="7"/>
      <c r="HQ473" s="7"/>
      <c r="HR473" s="7"/>
      <c r="HS473" s="7"/>
      <c r="HT473" s="7"/>
      <c r="HU473" s="7"/>
      <c r="HV473" s="7"/>
      <c r="HW473" s="7"/>
      <c r="HX473" s="7"/>
      <c r="HY473" s="7"/>
      <c r="HZ473" s="7"/>
      <c r="IA473" s="7"/>
      <c r="IB473" s="7"/>
      <c r="IC473" s="7"/>
      <c r="ID473" s="7"/>
      <c r="IE473" s="7"/>
      <c r="IF473" s="7"/>
      <c r="IG473" s="7"/>
      <c r="IH473" s="7"/>
      <c r="II473" s="7"/>
      <c r="IJ473" s="7"/>
      <c r="IK473" s="7"/>
      <c r="IL473" s="7"/>
      <c r="IM473" s="7"/>
      <c r="IN473" s="7"/>
      <c r="IO473" s="7"/>
      <c r="IP473" s="7"/>
      <c r="IQ473" s="7"/>
      <c r="IR473" s="7"/>
      <c r="IS473" s="7"/>
      <c r="IT473" s="7"/>
      <c r="IU473" s="7"/>
    </row>
    <row r="474" spans="2:255" ht="15.6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  <c r="FK474" s="7"/>
      <c r="FL474" s="7"/>
      <c r="FM474" s="7"/>
      <c r="FN474" s="7"/>
      <c r="FO474" s="7"/>
      <c r="FP474" s="7"/>
      <c r="FQ474" s="7"/>
      <c r="FR474" s="7"/>
      <c r="FS474" s="7"/>
      <c r="FT474" s="7"/>
      <c r="FU474" s="7"/>
      <c r="FV474" s="7"/>
      <c r="FW474" s="7"/>
      <c r="FX474" s="7"/>
      <c r="FY474" s="7"/>
      <c r="FZ474" s="7"/>
      <c r="GA474" s="7"/>
      <c r="GB474" s="7"/>
      <c r="GC474" s="7"/>
      <c r="GD474" s="7"/>
      <c r="GE474" s="7"/>
      <c r="GF474" s="7"/>
      <c r="GG474" s="7"/>
      <c r="GH474" s="7"/>
      <c r="GI474" s="7"/>
      <c r="GJ474" s="7"/>
      <c r="GK474" s="7"/>
      <c r="GL474" s="7"/>
      <c r="GM474" s="7"/>
      <c r="GN474" s="7"/>
      <c r="GO474" s="7"/>
      <c r="GP474" s="7"/>
      <c r="GQ474" s="7"/>
      <c r="GR474" s="7"/>
      <c r="GS474" s="7"/>
      <c r="GT474" s="7"/>
      <c r="GU474" s="7"/>
      <c r="GV474" s="7"/>
      <c r="GW474" s="7"/>
      <c r="GX474" s="7"/>
      <c r="GY474" s="7"/>
      <c r="GZ474" s="7"/>
      <c r="HA474" s="7"/>
      <c r="HB474" s="7"/>
      <c r="HC474" s="7"/>
      <c r="HD474" s="7"/>
      <c r="HE474" s="7"/>
      <c r="HF474" s="7"/>
      <c r="HG474" s="7"/>
      <c r="HH474" s="7"/>
      <c r="HI474" s="7"/>
      <c r="HJ474" s="7"/>
      <c r="HK474" s="7"/>
      <c r="HL474" s="7"/>
      <c r="HM474" s="7"/>
      <c r="HN474" s="7"/>
      <c r="HO474" s="7"/>
      <c r="HP474" s="7"/>
      <c r="HQ474" s="7"/>
      <c r="HR474" s="7"/>
      <c r="HS474" s="7"/>
      <c r="HT474" s="7"/>
      <c r="HU474" s="7"/>
      <c r="HV474" s="7"/>
      <c r="HW474" s="7"/>
      <c r="HX474" s="7"/>
      <c r="HY474" s="7"/>
      <c r="HZ474" s="7"/>
      <c r="IA474" s="7"/>
      <c r="IB474" s="7"/>
      <c r="IC474" s="7"/>
      <c r="ID474" s="7"/>
      <c r="IE474" s="7"/>
      <c r="IF474" s="7"/>
      <c r="IG474" s="7"/>
      <c r="IH474" s="7"/>
      <c r="II474" s="7"/>
      <c r="IJ474" s="7"/>
      <c r="IK474" s="7"/>
      <c r="IL474" s="7"/>
      <c r="IM474" s="7"/>
      <c r="IN474" s="7"/>
      <c r="IO474" s="7"/>
      <c r="IP474" s="7"/>
      <c r="IQ474" s="7"/>
      <c r="IR474" s="7"/>
      <c r="IS474" s="7"/>
      <c r="IT474" s="7"/>
      <c r="IU474" s="7"/>
    </row>
    <row r="475" spans="2:255" ht="15.6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  <c r="FK475" s="7"/>
      <c r="FL475" s="7"/>
      <c r="FM475" s="7"/>
      <c r="FN475" s="7"/>
      <c r="FO475" s="7"/>
      <c r="FP475" s="7"/>
      <c r="FQ475" s="7"/>
      <c r="FR475" s="7"/>
      <c r="FS475" s="7"/>
      <c r="FT475" s="7"/>
      <c r="FU475" s="7"/>
      <c r="FV475" s="7"/>
      <c r="FW475" s="7"/>
      <c r="FX475" s="7"/>
      <c r="FY475" s="7"/>
      <c r="FZ475" s="7"/>
      <c r="GA475" s="7"/>
      <c r="GB475" s="7"/>
      <c r="GC475" s="7"/>
      <c r="GD475" s="7"/>
      <c r="GE475" s="7"/>
      <c r="GF475" s="7"/>
      <c r="GG475" s="7"/>
      <c r="GH475" s="7"/>
      <c r="GI475" s="7"/>
      <c r="GJ475" s="7"/>
      <c r="GK475" s="7"/>
      <c r="GL475" s="7"/>
      <c r="GM475" s="7"/>
      <c r="GN475" s="7"/>
      <c r="GO475" s="7"/>
      <c r="GP475" s="7"/>
      <c r="GQ475" s="7"/>
      <c r="GR475" s="7"/>
      <c r="GS475" s="7"/>
      <c r="GT475" s="7"/>
      <c r="GU475" s="7"/>
      <c r="GV475" s="7"/>
      <c r="GW475" s="7"/>
      <c r="GX475" s="7"/>
      <c r="GY475" s="7"/>
      <c r="GZ475" s="7"/>
      <c r="HA475" s="7"/>
      <c r="HB475" s="7"/>
      <c r="HC475" s="7"/>
      <c r="HD475" s="7"/>
      <c r="HE475" s="7"/>
      <c r="HF475" s="7"/>
      <c r="HG475" s="7"/>
      <c r="HH475" s="7"/>
      <c r="HI475" s="7"/>
      <c r="HJ475" s="7"/>
      <c r="HK475" s="7"/>
      <c r="HL475" s="7"/>
      <c r="HM475" s="7"/>
      <c r="HN475" s="7"/>
      <c r="HO475" s="7"/>
      <c r="HP475" s="7"/>
      <c r="HQ475" s="7"/>
      <c r="HR475" s="7"/>
      <c r="HS475" s="7"/>
      <c r="HT475" s="7"/>
      <c r="HU475" s="7"/>
      <c r="HV475" s="7"/>
      <c r="HW475" s="7"/>
      <c r="HX475" s="7"/>
      <c r="HY475" s="7"/>
      <c r="HZ475" s="7"/>
      <c r="IA475" s="7"/>
      <c r="IB475" s="7"/>
      <c r="IC475" s="7"/>
      <c r="ID475" s="7"/>
      <c r="IE475" s="7"/>
      <c r="IF475" s="7"/>
      <c r="IG475" s="7"/>
      <c r="IH475" s="7"/>
      <c r="II475" s="7"/>
      <c r="IJ475" s="7"/>
      <c r="IK475" s="7"/>
      <c r="IL475" s="7"/>
      <c r="IM475" s="7"/>
      <c r="IN475" s="7"/>
      <c r="IO475" s="7"/>
      <c r="IP475" s="7"/>
      <c r="IQ475" s="7"/>
      <c r="IR475" s="7"/>
      <c r="IS475" s="7"/>
      <c r="IT475" s="7"/>
      <c r="IU475" s="7"/>
    </row>
    <row r="476" spans="2:255" ht="15.6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  <c r="FK476" s="7"/>
      <c r="FL476" s="7"/>
      <c r="FM476" s="7"/>
      <c r="FN476" s="7"/>
      <c r="FO476" s="7"/>
      <c r="FP476" s="7"/>
      <c r="FQ476" s="7"/>
      <c r="FR476" s="7"/>
      <c r="FS476" s="7"/>
      <c r="FT476" s="7"/>
      <c r="FU476" s="7"/>
      <c r="FV476" s="7"/>
      <c r="FW476" s="7"/>
      <c r="FX476" s="7"/>
      <c r="FY476" s="7"/>
      <c r="FZ476" s="7"/>
      <c r="GA476" s="7"/>
      <c r="GB476" s="7"/>
      <c r="GC476" s="7"/>
      <c r="GD476" s="7"/>
      <c r="GE476" s="7"/>
      <c r="GF476" s="7"/>
      <c r="GG476" s="7"/>
      <c r="GH476" s="7"/>
      <c r="GI476" s="7"/>
      <c r="GJ476" s="7"/>
      <c r="GK476" s="7"/>
      <c r="GL476" s="7"/>
      <c r="GM476" s="7"/>
      <c r="GN476" s="7"/>
      <c r="GO476" s="7"/>
      <c r="GP476" s="7"/>
      <c r="GQ476" s="7"/>
      <c r="GR476" s="7"/>
      <c r="GS476" s="7"/>
      <c r="GT476" s="7"/>
      <c r="GU476" s="7"/>
      <c r="GV476" s="7"/>
      <c r="GW476" s="7"/>
      <c r="GX476" s="7"/>
      <c r="GY476" s="7"/>
      <c r="GZ476" s="7"/>
      <c r="HA476" s="7"/>
      <c r="HB476" s="7"/>
      <c r="HC476" s="7"/>
      <c r="HD476" s="7"/>
      <c r="HE476" s="7"/>
      <c r="HF476" s="7"/>
      <c r="HG476" s="7"/>
      <c r="HH476" s="7"/>
      <c r="HI476" s="7"/>
      <c r="HJ476" s="7"/>
      <c r="HK476" s="7"/>
      <c r="HL476" s="7"/>
      <c r="HM476" s="7"/>
      <c r="HN476" s="7"/>
      <c r="HO476" s="7"/>
      <c r="HP476" s="7"/>
      <c r="HQ476" s="7"/>
      <c r="HR476" s="7"/>
      <c r="HS476" s="7"/>
      <c r="HT476" s="7"/>
      <c r="HU476" s="7"/>
      <c r="HV476" s="7"/>
      <c r="HW476" s="7"/>
      <c r="HX476" s="7"/>
      <c r="HY476" s="7"/>
      <c r="HZ476" s="7"/>
      <c r="IA476" s="7"/>
      <c r="IB476" s="7"/>
      <c r="IC476" s="7"/>
      <c r="ID476" s="7"/>
      <c r="IE476" s="7"/>
      <c r="IF476" s="7"/>
      <c r="IG476" s="7"/>
      <c r="IH476" s="7"/>
      <c r="II476" s="7"/>
      <c r="IJ476" s="7"/>
      <c r="IK476" s="7"/>
      <c r="IL476" s="7"/>
      <c r="IM476" s="7"/>
      <c r="IN476" s="7"/>
      <c r="IO476" s="7"/>
      <c r="IP476" s="7"/>
      <c r="IQ476" s="7"/>
      <c r="IR476" s="7"/>
      <c r="IS476" s="7"/>
      <c r="IT476" s="7"/>
      <c r="IU476" s="7"/>
    </row>
    <row r="477" spans="2:255" ht="15.6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  <c r="FK477" s="7"/>
      <c r="FL477" s="7"/>
      <c r="FM477" s="7"/>
      <c r="FN477" s="7"/>
      <c r="FO477" s="7"/>
      <c r="FP477" s="7"/>
      <c r="FQ477" s="7"/>
      <c r="FR477" s="7"/>
      <c r="FS477" s="7"/>
      <c r="FT477" s="7"/>
      <c r="FU477" s="7"/>
      <c r="FV477" s="7"/>
      <c r="FW477" s="7"/>
      <c r="FX477" s="7"/>
      <c r="FY477" s="7"/>
      <c r="FZ477" s="7"/>
      <c r="GA477" s="7"/>
      <c r="GB477" s="7"/>
      <c r="GC477" s="7"/>
      <c r="GD477" s="7"/>
      <c r="GE477" s="7"/>
      <c r="GF477" s="7"/>
      <c r="GG477" s="7"/>
      <c r="GH477" s="7"/>
      <c r="GI477" s="7"/>
      <c r="GJ477" s="7"/>
      <c r="GK477" s="7"/>
      <c r="GL477" s="7"/>
      <c r="GM477" s="7"/>
      <c r="GN477" s="7"/>
      <c r="GO477" s="7"/>
      <c r="GP477" s="7"/>
      <c r="GQ477" s="7"/>
      <c r="GR477" s="7"/>
      <c r="GS477" s="7"/>
      <c r="GT477" s="7"/>
      <c r="GU477" s="7"/>
      <c r="GV477" s="7"/>
      <c r="GW477" s="7"/>
      <c r="GX477" s="7"/>
      <c r="GY477" s="7"/>
      <c r="GZ477" s="7"/>
      <c r="HA477" s="7"/>
      <c r="HB477" s="7"/>
      <c r="HC477" s="7"/>
      <c r="HD477" s="7"/>
      <c r="HE477" s="7"/>
      <c r="HF477" s="7"/>
      <c r="HG477" s="7"/>
      <c r="HH477" s="7"/>
      <c r="HI477" s="7"/>
      <c r="HJ477" s="7"/>
      <c r="HK477" s="7"/>
      <c r="HL477" s="7"/>
      <c r="HM477" s="7"/>
      <c r="HN477" s="7"/>
      <c r="HO477" s="7"/>
      <c r="HP477" s="7"/>
      <c r="HQ477" s="7"/>
      <c r="HR477" s="7"/>
      <c r="HS477" s="7"/>
      <c r="HT477" s="7"/>
      <c r="HU477" s="7"/>
      <c r="HV477" s="7"/>
      <c r="HW477" s="7"/>
      <c r="HX477" s="7"/>
      <c r="HY477" s="7"/>
      <c r="HZ477" s="7"/>
      <c r="IA477" s="7"/>
      <c r="IB477" s="7"/>
      <c r="IC477" s="7"/>
      <c r="ID477" s="7"/>
      <c r="IE477" s="7"/>
      <c r="IF477" s="7"/>
      <c r="IG477" s="7"/>
      <c r="IH477" s="7"/>
      <c r="II477" s="7"/>
      <c r="IJ477" s="7"/>
      <c r="IK477" s="7"/>
      <c r="IL477" s="7"/>
      <c r="IM477" s="7"/>
      <c r="IN477" s="7"/>
      <c r="IO477" s="7"/>
      <c r="IP477" s="7"/>
      <c r="IQ477" s="7"/>
      <c r="IR477" s="7"/>
      <c r="IS477" s="7"/>
      <c r="IT477" s="7"/>
      <c r="IU477" s="7"/>
    </row>
    <row r="478" spans="2:255" ht="15.6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  <c r="FK478" s="7"/>
      <c r="FL478" s="7"/>
      <c r="FM478" s="7"/>
      <c r="FN478" s="7"/>
      <c r="FO478" s="7"/>
      <c r="FP478" s="7"/>
      <c r="FQ478" s="7"/>
      <c r="FR478" s="7"/>
      <c r="FS478" s="7"/>
      <c r="FT478" s="7"/>
      <c r="FU478" s="7"/>
      <c r="FV478" s="7"/>
      <c r="FW478" s="7"/>
      <c r="FX478" s="7"/>
      <c r="FY478" s="7"/>
      <c r="FZ478" s="7"/>
      <c r="GA478" s="7"/>
      <c r="GB478" s="7"/>
      <c r="GC478" s="7"/>
      <c r="GD478" s="7"/>
      <c r="GE478" s="7"/>
      <c r="GF478" s="7"/>
      <c r="GG478" s="7"/>
      <c r="GH478" s="7"/>
      <c r="GI478" s="7"/>
      <c r="GJ478" s="7"/>
      <c r="GK478" s="7"/>
      <c r="GL478" s="7"/>
      <c r="GM478" s="7"/>
      <c r="GN478" s="7"/>
      <c r="GO478" s="7"/>
      <c r="GP478" s="7"/>
      <c r="GQ478" s="7"/>
      <c r="GR478" s="7"/>
      <c r="GS478" s="7"/>
      <c r="GT478" s="7"/>
      <c r="GU478" s="7"/>
      <c r="GV478" s="7"/>
      <c r="GW478" s="7"/>
      <c r="GX478" s="7"/>
      <c r="GY478" s="7"/>
      <c r="GZ478" s="7"/>
      <c r="HA478" s="7"/>
      <c r="HB478" s="7"/>
      <c r="HC478" s="7"/>
      <c r="HD478" s="7"/>
      <c r="HE478" s="7"/>
      <c r="HF478" s="7"/>
      <c r="HG478" s="7"/>
      <c r="HH478" s="7"/>
      <c r="HI478" s="7"/>
      <c r="HJ478" s="7"/>
      <c r="HK478" s="7"/>
      <c r="HL478" s="7"/>
      <c r="HM478" s="7"/>
      <c r="HN478" s="7"/>
      <c r="HO478" s="7"/>
      <c r="HP478" s="7"/>
      <c r="HQ478" s="7"/>
      <c r="HR478" s="7"/>
      <c r="HS478" s="7"/>
      <c r="HT478" s="7"/>
      <c r="HU478" s="7"/>
      <c r="HV478" s="7"/>
      <c r="HW478" s="7"/>
      <c r="HX478" s="7"/>
      <c r="HY478" s="7"/>
      <c r="HZ478" s="7"/>
      <c r="IA478" s="7"/>
      <c r="IB478" s="7"/>
      <c r="IC478" s="7"/>
      <c r="ID478" s="7"/>
      <c r="IE478" s="7"/>
      <c r="IF478" s="7"/>
      <c r="IG478" s="7"/>
      <c r="IH478" s="7"/>
      <c r="II478" s="7"/>
      <c r="IJ478" s="7"/>
      <c r="IK478" s="7"/>
      <c r="IL478" s="7"/>
      <c r="IM478" s="7"/>
      <c r="IN478" s="7"/>
      <c r="IO478" s="7"/>
      <c r="IP478" s="7"/>
      <c r="IQ478" s="7"/>
      <c r="IR478" s="7"/>
      <c r="IS478" s="7"/>
      <c r="IT478" s="7"/>
      <c r="IU478" s="7"/>
    </row>
    <row r="479" spans="2:255" ht="15.6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  <c r="FK479" s="7"/>
      <c r="FL479" s="7"/>
      <c r="FM479" s="7"/>
      <c r="FN479" s="7"/>
      <c r="FO479" s="7"/>
      <c r="FP479" s="7"/>
      <c r="FQ479" s="7"/>
      <c r="FR479" s="7"/>
      <c r="FS479" s="7"/>
      <c r="FT479" s="7"/>
      <c r="FU479" s="7"/>
      <c r="FV479" s="7"/>
      <c r="FW479" s="7"/>
      <c r="FX479" s="7"/>
      <c r="FY479" s="7"/>
      <c r="FZ479" s="7"/>
      <c r="GA479" s="7"/>
      <c r="GB479" s="7"/>
      <c r="GC479" s="7"/>
      <c r="GD479" s="7"/>
      <c r="GE479" s="7"/>
      <c r="GF479" s="7"/>
      <c r="GG479" s="7"/>
      <c r="GH479" s="7"/>
      <c r="GI479" s="7"/>
      <c r="GJ479" s="7"/>
      <c r="GK479" s="7"/>
      <c r="GL479" s="7"/>
      <c r="GM479" s="7"/>
      <c r="GN479" s="7"/>
      <c r="GO479" s="7"/>
      <c r="GP479" s="7"/>
      <c r="GQ479" s="7"/>
      <c r="GR479" s="7"/>
      <c r="GS479" s="7"/>
      <c r="GT479" s="7"/>
      <c r="GU479" s="7"/>
      <c r="GV479" s="7"/>
      <c r="GW479" s="7"/>
      <c r="GX479" s="7"/>
      <c r="GY479" s="7"/>
      <c r="GZ479" s="7"/>
      <c r="HA479" s="7"/>
      <c r="HB479" s="7"/>
      <c r="HC479" s="7"/>
      <c r="HD479" s="7"/>
      <c r="HE479" s="7"/>
      <c r="HF479" s="7"/>
      <c r="HG479" s="7"/>
      <c r="HH479" s="7"/>
      <c r="HI479" s="7"/>
      <c r="HJ479" s="7"/>
      <c r="HK479" s="7"/>
      <c r="HL479" s="7"/>
      <c r="HM479" s="7"/>
      <c r="HN479" s="7"/>
      <c r="HO479" s="7"/>
      <c r="HP479" s="7"/>
      <c r="HQ479" s="7"/>
      <c r="HR479" s="7"/>
      <c r="HS479" s="7"/>
      <c r="HT479" s="7"/>
      <c r="HU479" s="7"/>
      <c r="HV479" s="7"/>
      <c r="HW479" s="7"/>
      <c r="HX479" s="7"/>
      <c r="HY479" s="7"/>
      <c r="HZ479" s="7"/>
      <c r="IA479" s="7"/>
      <c r="IB479" s="7"/>
      <c r="IC479" s="7"/>
      <c r="ID479" s="7"/>
      <c r="IE479" s="7"/>
      <c r="IF479" s="7"/>
      <c r="IG479" s="7"/>
      <c r="IH479" s="7"/>
      <c r="II479" s="7"/>
      <c r="IJ479" s="7"/>
      <c r="IK479" s="7"/>
      <c r="IL479" s="7"/>
      <c r="IM479" s="7"/>
      <c r="IN479" s="7"/>
      <c r="IO479" s="7"/>
      <c r="IP479" s="7"/>
      <c r="IQ479" s="7"/>
      <c r="IR479" s="7"/>
      <c r="IS479" s="7"/>
      <c r="IT479" s="7"/>
      <c r="IU479" s="7"/>
    </row>
    <row r="480" spans="2:255" ht="15.6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  <c r="FK480" s="7"/>
      <c r="FL480" s="7"/>
      <c r="FM480" s="7"/>
      <c r="FN480" s="7"/>
      <c r="FO480" s="7"/>
      <c r="FP480" s="7"/>
      <c r="FQ480" s="7"/>
      <c r="FR480" s="7"/>
      <c r="FS480" s="7"/>
      <c r="FT480" s="7"/>
      <c r="FU480" s="7"/>
      <c r="FV480" s="7"/>
      <c r="FW480" s="7"/>
      <c r="FX480" s="7"/>
      <c r="FY480" s="7"/>
      <c r="FZ480" s="7"/>
      <c r="GA480" s="7"/>
      <c r="GB480" s="7"/>
      <c r="GC480" s="7"/>
      <c r="GD480" s="7"/>
      <c r="GE480" s="7"/>
      <c r="GF480" s="7"/>
      <c r="GG480" s="7"/>
      <c r="GH480" s="7"/>
      <c r="GI480" s="7"/>
      <c r="GJ480" s="7"/>
      <c r="GK480" s="7"/>
      <c r="GL480" s="7"/>
      <c r="GM480" s="7"/>
      <c r="GN480" s="7"/>
      <c r="GO480" s="7"/>
      <c r="GP480" s="7"/>
      <c r="GQ480" s="7"/>
      <c r="GR480" s="7"/>
      <c r="GS480" s="7"/>
      <c r="GT480" s="7"/>
      <c r="GU480" s="7"/>
      <c r="GV480" s="7"/>
      <c r="GW480" s="7"/>
      <c r="GX480" s="7"/>
      <c r="GY480" s="7"/>
      <c r="GZ480" s="7"/>
      <c r="HA480" s="7"/>
      <c r="HB480" s="7"/>
      <c r="HC480" s="7"/>
      <c r="HD480" s="7"/>
      <c r="HE480" s="7"/>
      <c r="HF480" s="7"/>
      <c r="HG480" s="7"/>
      <c r="HH480" s="7"/>
      <c r="HI480" s="7"/>
      <c r="HJ480" s="7"/>
      <c r="HK480" s="7"/>
      <c r="HL480" s="7"/>
      <c r="HM480" s="7"/>
      <c r="HN480" s="7"/>
      <c r="HO480" s="7"/>
      <c r="HP480" s="7"/>
      <c r="HQ480" s="7"/>
      <c r="HR480" s="7"/>
      <c r="HS480" s="7"/>
      <c r="HT480" s="7"/>
      <c r="HU480" s="7"/>
      <c r="HV480" s="7"/>
      <c r="HW480" s="7"/>
      <c r="HX480" s="7"/>
      <c r="HY480" s="7"/>
      <c r="HZ480" s="7"/>
      <c r="IA480" s="7"/>
      <c r="IB480" s="7"/>
      <c r="IC480" s="7"/>
      <c r="ID480" s="7"/>
      <c r="IE480" s="7"/>
      <c r="IF480" s="7"/>
      <c r="IG480" s="7"/>
      <c r="IH480" s="7"/>
      <c r="II480" s="7"/>
      <c r="IJ480" s="7"/>
      <c r="IK480" s="7"/>
      <c r="IL480" s="7"/>
      <c r="IM480" s="7"/>
      <c r="IN480" s="7"/>
      <c r="IO480" s="7"/>
      <c r="IP480" s="7"/>
      <c r="IQ480" s="7"/>
      <c r="IR480" s="7"/>
      <c r="IS480" s="7"/>
      <c r="IT480" s="7"/>
      <c r="IU480" s="7"/>
    </row>
    <row r="481" spans="2:255" ht="15.6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  <c r="FK481" s="7"/>
      <c r="FL481" s="7"/>
      <c r="FM481" s="7"/>
      <c r="FN481" s="7"/>
      <c r="FO481" s="7"/>
      <c r="FP481" s="7"/>
      <c r="FQ481" s="7"/>
      <c r="FR481" s="7"/>
      <c r="FS481" s="7"/>
      <c r="FT481" s="7"/>
      <c r="FU481" s="7"/>
      <c r="FV481" s="7"/>
      <c r="FW481" s="7"/>
      <c r="FX481" s="7"/>
      <c r="FY481" s="7"/>
      <c r="FZ481" s="7"/>
      <c r="GA481" s="7"/>
      <c r="GB481" s="7"/>
      <c r="GC481" s="7"/>
      <c r="GD481" s="7"/>
      <c r="GE481" s="7"/>
      <c r="GF481" s="7"/>
      <c r="GG481" s="7"/>
      <c r="GH481" s="7"/>
      <c r="GI481" s="7"/>
      <c r="GJ481" s="7"/>
      <c r="GK481" s="7"/>
      <c r="GL481" s="7"/>
      <c r="GM481" s="7"/>
      <c r="GN481" s="7"/>
      <c r="GO481" s="7"/>
      <c r="GP481" s="7"/>
      <c r="GQ481" s="7"/>
      <c r="GR481" s="7"/>
      <c r="GS481" s="7"/>
      <c r="GT481" s="7"/>
      <c r="GU481" s="7"/>
      <c r="GV481" s="7"/>
      <c r="GW481" s="7"/>
      <c r="GX481" s="7"/>
      <c r="GY481" s="7"/>
      <c r="GZ481" s="7"/>
      <c r="HA481" s="7"/>
      <c r="HB481" s="7"/>
      <c r="HC481" s="7"/>
      <c r="HD481" s="7"/>
      <c r="HE481" s="7"/>
      <c r="HF481" s="7"/>
      <c r="HG481" s="7"/>
      <c r="HH481" s="7"/>
      <c r="HI481" s="7"/>
      <c r="HJ481" s="7"/>
      <c r="HK481" s="7"/>
      <c r="HL481" s="7"/>
      <c r="HM481" s="7"/>
      <c r="HN481" s="7"/>
      <c r="HO481" s="7"/>
      <c r="HP481" s="7"/>
      <c r="HQ481" s="7"/>
      <c r="HR481" s="7"/>
      <c r="HS481" s="7"/>
      <c r="HT481" s="7"/>
      <c r="HU481" s="7"/>
      <c r="HV481" s="7"/>
      <c r="HW481" s="7"/>
      <c r="HX481" s="7"/>
      <c r="HY481" s="7"/>
      <c r="HZ481" s="7"/>
      <c r="IA481" s="7"/>
      <c r="IB481" s="7"/>
      <c r="IC481" s="7"/>
      <c r="ID481" s="7"/>
      <c r="IE481" s="7"/>
      <c r="IF481" s="7"/>
      <c r="IG481" s="7"/>
      <c r="IH481" s="7"/>
      <c r="II481" s="7"/>
      <c r="IJ481" s="7"/>
      <c r="IK481" s="7"/>
      <c r="IL481" s="7"/>
      <c r="IM481" s="7"/>
      <c r="IN481" s="7"/>
      <c r="IO481" s="7"/>
      <c r="IP481" s="7"/>
      <c r="IQ481" s="7"/>
      <c r="IR481" s="7"/>
      <c r="IS481" s="7"/>
      <c r="IT481" s="7"/>
      <c r="IU481" s="7"/>
    </row>
    <row r="482" spans="2:255" ht="15.6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  <c r="FK482" s="7"/>
      <c r="FL482" s="7"/>
      <c r="FM482" s="7"/>
      <c r="FN482" s="7"/>
      <c r="FO482" s="7"/>
      <c r="FP482" s="7"/>
      <c r="FQ482" s="7"/>
      <c r="FR482" s="7"/>
      <c r="FS482" s="7"/>
      <c r="FT482" s="7"/>
      <c r="FU482" s="7"/>
      <c r="FV482" s="7"/>
      <c r="FW482" s="7"/>
      <c r="FX482" s="7"/>
      <c r="FY482" s="7"/>
      <c r="FZ482" s="7"/>
      <c r="GA482" s="7"/>
      <c r="GB482" s="7"/>
      <c r="GC482" s="7"/>
      <c r="GD482" s="7"/>
      <c r="GE482" s="7"/>
      <c r="GF482" s="7"/>
      <c r="GG482" s="7"/>
      <c r="GH482" s="7"/>
      <c r="GI482" s="7"/>
      <c r="GJ482" s="7"/>
      <c r="GK482" s="7"/>
      <c r="GL482" s="7"/>
      <c r="GM482" s="7"/>
      <c r="GN482" s="7"/>
      <c r="GO482" s="7"/>
      <c r="GP482" s="7"/>
      <c r="GQ482" s="7"/>
      <c r="GR482" s="7"/>
      <c r="GS482" s="7"/>
      <c r="GT482" s="7"/>
      <c r="GU482" s="7"/>
      <c r="GV482" s="7"/>
      <c r="GW482" s="7"/>
      <c r="GX482" s="7"/>
      <c r="GY482" s="7"/>
      <c r="GZ482" s="7"/>
      <c r="HA482" s="7"/>
      <c r="HB482" s="7"/>
      <c r="HC482" s="7"/>
      <c r="HD482" s="7"/>
      <c r="HE482" s="7"/>
      <c r="HF482" s="7"/>
      <c r="HG482" s="7"/>
      <c r="HH482" s="7"/>
      <c r="HI482" s="7"/>
      <c r="HJ482" s="7"/>
      <c r="HK482" s="7"/>
      <c r="HL482" s="7"/>
      <c r="HM482" s="7"/>
      <c r="HN482" s="7"/>
      <c r="HO482" s="7"/>
      <c r="HP482" s="7"/>
      <c r="HQ482" s="7"/>
      <c r="HR482" s="7"/>
      <c r="HS482" s="7"/>
      <c r="HT482" s="7"/>
      <c r="HU482" s="7"/>
      <c r="HV482" s="7"/>
      <c r="HW482" s="7"/>
      <c r="HX482" s="7"/>
      <c r="HY482" s="7"/>
      <c r="HZ482" s="7"/>
      <c r="IA482" s="7"/>
      <c r="IB482" s="7"/>
      <c r="IC482" s="7"/>
      <c r="ID482" s="7"/>
      <c r="IE482" s="7"/>
      <c r="IF482" s="7"/>
      <c r="IG482" s="7"/>
      <c r="IH482" s="7"/>
      <c r="II482" s="7"/>
      <c r="IJ482" s="7"/>
      <c r="IK482" s="7"/>
      <c r="IL482" s="7"/>
      <c r="IM482" s="7"/>
      <c r="IN482" s="7"/>
      <c r="IO482" s="7"/>
      <c r="IP482" s="7"/>
      <c r="IQ482" s="7"/>
      <c r="IR482" s="7"/>
      <c r="IS482" s="7"/>
      <c r="IT482" s="7"/>
      <c r="IU482" s="7"/>
    </row>
    <row r="483" spans="2:255" ht="15.6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  <c r="FK483" s="7"/>
      <c r="FL483" s="7"/>
      <c r="FM483" s="7"/>
      <c r="FN483" s="7"/>
      <c r="FO483" s="7"/>
      <c r="FP483" s="7"/>
      <c r="FQ483" s="7"/>
      <c r="FR483" s="7"/>
      <c r="FS483" s="7"/>
      <c r="FT483" s="7"/>
      <c r="FU483" s="7"/>
      <c r="FV483" s="7"/>
      <c r="FW483" s="7"/>
      <c r="FX483" s="7"/>
      <c r="FY483" s="7"/>
      <c r="FZ483" s="7"/>
      <c r="GA483" s="7"/>
      <c r="GB483" s="7"/>
      <c r="GC483" s="7"/>
      <c r="GD483" s="7"/>
      <c r="GE483" s="7"/>
      <c r="GF483" s="7"/>
      <c r="GG483" s="7"/>
      <c r="GH483" s="7"/>
      <c r="GI483" s="7"/>
      <c r="GJ483" s="7"/>
      <c r="GK483" s="7"/>
      <c r="GL483" s="7"/>
      <c r="GM483" s="7"/>
      <c r="GN483" s="7"/>
      <c r="GO483" s="7"/>
      <c r="GP483" s="7"/>
      <c r="GQ483" s="7"/>
      <c r="GR483" s="7"/>
      <c r="GS483" s="7"/>
      <c r="GT483" s="7"/>
      <c r="GU483" s="7"/>
      <c r="GV483" s="7"/>
      <c r="GW483" s="7"/>
      <c r="GX483" s="7"/>
      <c r="GY483" s="7"/>
      <c r="GZ483" s="7"/>
      <c r="HA483" s="7"/>
      <c r="HB483" s="7"/>
      <c r="HC483" s="7"/>
      <c r="HD483" s="7"/>
      <c r="HE483" s="7"/>
      <c r="HF483" s="7"/>
      <c r="HG483" s="7"/>
      <c r="HH483" s="7"/>
      <c r="HI483" s="7"/>
      <c r="HJ483" s="7"/>
      <c r="HK483" s="7"/>
      <c r="HL483" s="7"/>
      <c r="HM483" s="7"/>
      <c r="HN483" s="7"/>
      <c r="HO483" s="7"/>
      <c r="HP483" s="7"/>
      <c r="HQ483" s="7"/>
      <c r="HR483" s="7"/>
      <c r="HS483" s="7"/>
      <c r="HT483" s="7"/>
      <c r="HU483" s="7"/>
      <c r="HV483" s="7"/>
      <c r="HW483" s="7"/>
      <c r="HX483" s="7"/>
      <c r="HY483" s="7"/>
      <c r="HZ483" s="7"/>
      <c r="IA483" s="7"/>
      <c r="IB483" s="7"/>
      <c r="IC483" s="7"/>
      <c r="ID483" s="7"/>
      <c r="IE483" s="7"/>
      <c r="IF483" s="7"/>
      <c r="IG483" s="7"/>
      <c r="IH483" s="7"/>
      <c r="II483" s="7"/>
      <c r="IJ483" s="7"/>
      <c r="IK483" s="7"/>
      <c r="IL483" s="7"/>
      <c r="IM483" s="7"/>
      <c r="IN483" s="7"/>
      <c r="IO483" s="7"/>
      <c r="IP483" s="7"/>
      <c r="IQ483" s="7"/>
      <c r="IR483" s="7"/>
      <c r="IS483" s="7"/>
      <c r="IT483" s="7"/>
      <c r="IU483" s="7"/>
    </row>
    <row r="484" spans="2:255" ht="15.6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  <c r="FK484" s="7"/>
      <c r="FL484" s="7"/>
      <c r="FM484" s="7"/>
      <c r="FN484" s="7"/>
      <c r="FO484" s="7"/>
      <c r="FP484" s="7"/>
      <c r="FQ484" s="7"/>
      <c r="FR484" s="7"/>
      <c r="FS484" s="7"/>
      <c r="FT484" s="7"/>
      <c r="FU484" s="7"/>
      <c r="FV484" s="7"/>
      <c r="FW484" s="7"/>
      <c r="FX484" s="7"/>
      <c r="FY484" s="7"/>
      <c r="FZ484" s="7"/>
      <c r="GA484" s="7"/>
      <c r="GB484" s="7"/>
      <c r="GC484" s="7"/>
      <c r="GD484" s="7"/>
      <c r="GE484" s="7"/>
      <c r="GF484" s="7"/>
      <c r="GG484" s="7"/>
      <c r="GH484" s="7"/>
      <c r="GI484" s="7"/>
      <c r="GJ484" s="7"/>
      <c r="GK484" s="7"/>
      <c r="GL484" s="7"/>
      <c r="GM484" s="7"/>
      <c r="GN484" s="7"/>
      <c r="GO484" s="7"/>
      <c r="GP484" s="7"/>
      <c r="GQ484" s="7"/>
      <c r="GR484" s="7"/>
      <c r="GS484" s="7"/>
      <c r="GT484" s="7"/>
      <c r="GU484" s="7"/>
      <c r="GV484" s="7"/>
      <c r="GW484" s="7"/>
      <c r="GX484" s="7"/>
      <c r="GY484" s="7"/>
      <c r="GZ484" s="7"/>
      <c r="HA484" s="7"/>
      <c r="HB484" s="7"/>
      <c r="HC484" s="7"/>
      <c r="HD484" s="7"/>
      <c r="HE484" s="7"/>
      <c r="HF484" s="7"/>
      <c r="HG484" s="7"/>
      <c r="HH484" s="7"/>
      <c r="HI484" s="7"/>
      <c r="HJ484" s="7"/>
      <c r="HK484" s="7"/>
      <c r="HL484" s="7"/>
      <c r="HM484" s="7"/>
      <c r="HN484" s="7"/>
      <c r="HO484" s="7"/>
      <c r="HP484" s="7"/>
      <c r="HQ484" s="7"/>
      <c r="HR484" s="7"/>
      <c r="HS484" s="7"/>
      <c r="HT484" s="7"/>
      <c r="HU484" s="7"/>
      <c r="HV484" s="7"/>
      <c r="HW484" s="7"/>
      <c r="HX484" s="7"/>
      <c r="HY484" s="7"/>
      <c r="HZ484" s="7"/>
      <c r="IA484" s="7"/>
      <c r="IB484" s="7"/>
      <c r="IC484" s="7"/>
      <c r="ID484" s="7"/>
      <c r="IE484" s="7"/>
      <c r="IF484" s="7"/>
      <c r="IG484" s="7"/>
      <c r="IH484" s="7"/>
      <c r="II484" s="7"/>
      <c r="IJ484" s="7"/>
      <c r="IK484" s="7"/>
      <c r="IL484" s="7"/>
      <c r="IM484" s="7"/>
      <c r="IN484" s="7"/>
      <c r="IO484" s="7"/>
      <c r="IP484" s="7"/>
      <c r="IQ484" s="7"/>
      <c r="IR484" s="7"/>
      <c r="IS484" s="7"/>
      <c r="IT484" s="7"/>
      <c r="IU484" s="7"/>
    </row>
    <row r="485" spans="2:255" ht="15.6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  <c r="FK485" s="7"/>
      <c r="FL485" s="7"/>
      <c r="FM485" s="7"/>
      <c r="FN485" s="7"/>
      <c r="FO485" s="7"/>
      <c r="FP485" s="7"/>
      <c r="FQ485" s="7"/>
      <c r="FR485" s="7"/>
      <c r="FS485" s="7"/>
      <c r="FT485" s="7"/>
      <c r="FU485" s="7"/>
      <c r="FV485" s="7"/>
      <c r="FW485" s="7"/>
      <c r="FX485" s="7"/>
      <c r="FY485" s="7"/>
      <c r="FZ485" s="7"/>
      <c r="GA485" s="7"/>
      <c r="GB485" s="7"/>
      <c r="GC485" s="7"/>
      <c r="GD485" s="7"/>
      <c r="GE485" s="7"/>
      <c r="GF485" s="7"/>
      <c r="GG485" s="7"/>
      <c r="GH485" s="7"/>
      <c r="GI485" s="7"/>
      <c r="GJ485" s="7"/>
      <c r="GK485" s="7"/>
      <c r="GL485" s="7"/>
      <c r="GM485" s="7"/>
      <c r="GN485" s="7"/>
      <c r="GO485" s="7"/>
      <c r="GP485" s="7"/>
      <c r="GQ485" s="7"/>
      <c r="GR485" s="7"/>
      <c r="GS485" s="7"/>
      <c r="GT485" s="7"/>
      <c r="GU485" s="7"/>
      <c r="GV485" s="7"/>
      <c r="GW485" s="7"/>
      <c r="GX485" s="7"/>
      <c r="GY485" s="7"/>
      <c r="GZ485" s="7"/>
      <c r="HA485" s="7"/>
      <c r="HB485" s="7"/>
      <c r="HC485" s="7"/>
      <c r="HD485" s="7"/>
      <c r="HE485" s="7"/>
      <c r="HF485" s="7"/>
      <c r="HG485" s="7"/>
      <c r="HH485" s="7"/>
      <c r="HI485" s="7"/>
      <c r="HJ485" s="7"/>
      <c r="HK485" s="7"/>
      <c r="HL485" s="7"/>
      <c r="HM485" s="7"/>
      <c r="HN485" s="7"/>
      <c r="HO485" s="7"/>
      <c r="HP485" s="7"/>
      <c r="HQ485" s="7"/>
      <c r="HR485" s="7"/>
      <c r="HS485" s="7"/>
      <c r="HT485" s="7"/>
      <c r="HU485" s="7"/>
      <c r="HV485" s="7"/>
      <c r="HW485" s="7"/>
      <c r="HX485" s="7"/>
      <c r="HY485" s="7"/>
      <c r="HZ485" s="7"/>
      <c r="IA485" s="7"/>
      <c r="IB485" s="7"/>
      <c r="IC485" s="7"/>
      <c r="ID485" s="7"/>
      <c r="IE485" s="7"/>
      <c r="IF485" s="7"/>
      <c r="IG485" s="7"/>
      <c r="IH485" s="7"/>
      <c r="II485" s="7"/>
      <c r="IJ485" s="7"/>
      <c r="IK485" s="7"/>
      <c r="IL485" s="7"/>
      <c r="IM485" s="7"/>
      <c r="IN485" s="7"/>
      <c r="IO485" s="7"/>
      <c r="IP485" s="7"/>
      <c r="IQ485" s="7"/>
      <c r="IR485" s="7"/>
      <c r="IS485" s="7"/>
      <c r="IT485" s="7"/>
      <c r="IU485" s="7"/>
    </row>
    <row r="486" spans="2:255" ht="15.6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  <c r="FK486" s="7"/>
      <c r="FL486" s="7"/>
      <c r="FM486" s="7"/>
      <c r="FN486" s="7"/>
      <c r="FO486" s="7"/>
      <c r="FP486" s="7"/>
      <c r="FQ486" s="7"/>
      <c r="FR486" s="7"/>
      <c r="FS486" s="7"/>
      <c r="FT486" s="7"/>
      <c r="FU486" s="7"/>
      <c r="FV486" s="7"/>
      <c r="FW486" s="7"/>
      <c r="FX486" s="7"/>
      <c r="FY486" s="7"/>
      <c r="FZ486" s="7"/>
      <c r="GA486" s="7"/>
      <c r="GB486" s="7"/>
      <c r="GC486" s="7"/>
      <c r="GD486" s="7"/>
      <c r="GE486" s="7"/>
      <c r="GF486" s="7"/>
      <c r="GG486" s="7"/>
      <c r="GH486" s="7"/>
      <c r="GI486" s="7"/>
      <c r="GJ486" s="7"/>
      <c r="GK486" s="7"/>
      <c r="GL486" s="7"/>
      <c r="GM486" s="7"/>
      <c r="GN486" s="7"/>
      <c r="GO486" s="7"/>
      <c r="GP486" s="7"/>
      <c r="GQ486" s="7"/>
      <c r="GR486" s="7"/>
      <c r="GS486" s="7"/>
      <c r="GT486" s="7"/>
      <c r="GU486" s="7"/>
      <c r="GV486" s="7"/>
      <c r="GW486" s="7"/>
      <c r="GX486" s="7"/>
      <c r="GY486" s="7"/>
      <c r="GZ486" s="7"/>
      <c r="HA486" s="7"/>
      <c r="HB486" s="7"/>
      <c r="HC486" s="7"/>
      <c r="HD486" s="7"/>
      <c r="HE486" s="7"/>
      <c r="HF486" s="7"/>
      <c r="HG486" s="7"/>
      <c r="HH486" s="7"/>
      <c r="HI486" s="7"/>
      <c r="HJ486" s="7"/>
      <c r="HK486" s="7"/>
      <c r="HL486" s="7"/>
      <c r="HM486" s="7"/>
      <c r="HN486" s="7"/>
      <c r="HO486" s="7"/>
      <c r="HP486" s="7"/>
      <c r="HQ486" s="7"/>
      <c r="HR486" s="7"/>
      <c r="HS486" s="7"/>
      <c r="HT486" s="7"/>
      <c r="HU486" s="7"/>
      <c r="HV486" s="7"/>
      <c r="HW486" s="7"/>
      <c r="HX486" s="7"/>
      <c r="HY486" s="7"/>
      <c r="HZ486" s="7"/>
      <c r="IA486" s="7"/>
      <c r="IB486" s="7"/>
      <c r="IC486" s="7"/>
      <c r="ID486" s="7"/>
      <c r="IE486" s="7"/>
      <c r="IF486" s="7"/>
      <c r="IG486" s="7"/>
      <c r="IH486" s="7"/>
      <c r="II486" s="7"/>
      <c r="IJ486" s="7"/>
      <c r="IK486" s="7"/>
      <c r="IL486" s="7"/>
      <c r="IM486" s="7"/>
      <c r="IN486" s="7"/>
      <c r="IO486" s="7"/>
      <c r="IP486" s="7"/>
      <c r="IQ486" s="7"/>
      <c r="IR486" s="7"/>
      <c r="IS486" s="7"/>
      <c r="IT486" s="7"/>
      <c r="IU486" s="7"/>
    </row>
    <row r="487" spans="2:255" ht="15.6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  <c r="FK487" s="7"/>
      <c r="FL487" s="7"/>
      <c r="FM487" s="7"/>
      <c r="FN487" s="7"/>
      <c r="FO487" s="7"/>
      <c r="FP487" s="7"/>
      <c r="FQ487" s="7"/>
      <c r="FR487" s="7"/>
      <c r="FS487" s="7"/>
      <c r="FT487" s="7"/>
      <c r="FU487" s="7"/>
      <c r="FV487" s="7"/>
      <c r="FW487" s="7"/>
      <c r="FX487" s="7"/>
      <c r="FY487" s="7"/>
      <c r="FZ487" s="7"/>
      <c r="GA487" s="7"/>
      <c r="GB487" s="7"/>
      <c r="GC487" s="7"/>
      <c r="GD487" s="7"/>
      <c r="GE487" s="7"/>
      <c r="GF487" s="7"/>
      <c r="GG487" s="7"/>
      <c r="GH487" s="7"/>
      <c r="GI487" s="7"/>
      <c r="GJ487" s="7"/>
      <c r="GK487" s="7"/>
      <c r="GL487" s="7"/>
      <c r="GM487" s="7"/>
      <c r="GN487" s="7"/>
      <c r="GO487" s="7"/>
      <c r="GP487" s="7"/>
      <c r="GQ487" s="7"/>
      <c r="GR487" s="7"/>
      <c r="GS487" s="7"/>
      <c r="GT487" s="7"/>
      <c r="GU487" s="7"/>
      <c r="GV487" s="7"/>
      <c r="GW487" s="7"/>
      <c r="GX487" s="7"/>
      <c r="GY487" s="7"/>
      <c r="GZ487" s="7"/>
      <c r="HA487" s="7"/>
      <c r="HB487" s="7"/>
      <c r="HC487" s="7"/>
      <c r="HD487" s="7"/>
      <c r="HE487" s="7"/>
      <c r="HF487" s="7"/>
      <c r="HG487" s="7"/>
      <c r="HH487" s="7"/>
      <c r="HI487" s="7"/>
      <c r="HJ487" s="7"/>
      <c r="HK487" s="7"/>
      <c r="HL487" s="7"/>
      <c r="HM487" s="7"/>
      <c r="HN487" s="7"/>
      <c r="HO487" s="7"/>
      <c r="HP487" s="7"/>
      <c r="HQ487" s="7"/>
      <c r="HR487" s="7"/>
      <c r="HS487" s="7"/>
      <c r="HT487" s="7"/>
      <c r="HU487" s="7"/>
      <c r="HV487" s="7"/>
      <c r="HW487" s="7"/>
      <c r="HX487" s="7"/>
      <c r="HY487" s="7"/>
      <c r="HZ487" s="7"/>
      <c r="IA487" s="7"/>
      <c r="IB487" s="7"/>
      <c r="IC487" s="7"/>
      <c r="ID487" s="7"/>
      <c r="IE487" s="7"/>
      <c r="IF487" s="7"/>
      <c r="IG487" s="7"/>
      <c r="IH487" s="7"/>
      <c r="II487" s="7"/>
      <c r="IJ487" s="7"/>
      <c r="IK487" s="7"/>
      <c r="IL487" s="7"/>
      <c r="IM487" s="7"/>
      <c r="IN487" s="7"/>
      <c r="IO487" s="7"/>
      <c r="IP487" s="7"/>
      <c r="IQ487" s="7"/>
      <c r="IR487" s="7"/>
      <c r="IS487" s="7"/>
      <c r="IT487" s="7"/>
      <c r="IU487" s="7"/>
    </row>
    <row r="488" spans="2:255" ht="15.6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  <c r="FK488" s="7"/>
      <c r="FL488" s="7"/>
      <c r="FM488" s="7"/>
      <c r="FN488" s="7"/>
      <c r="FO488" s="7"/>
      <c r="FP488" s="7"/>
      <c r="FQ488" s="7"/>
      <c r="FR488" s="7"/>
      <c r="FS488" s="7"/>
      <c r="FT488" s="7"/>
      <c r="FU488" s="7"/>
      <c r="FV488" s="7"/>
      <c r="FW488" s="7"/>
      <c r="FX488" s="7"/>
      <c r="FY488" s="7"/>
      <c r="FZ488" s="7"/>
      <c r="GA488" s="7"/>
      <c r="GB488" s="7"/>
      <c r="GC488" s="7"/>
      <c r="GD488" s="7"/>
      <c r="GE488" s="7"/>
      <c r="GF488" s="7"/>
      <c r="GG488" s="7"/>
      <c r="GH488" s="7"/>
      <c r="GI488" s="7"/>
      <c r="GJ488" s="7"/>
      <c r="GK488" s="7"/>
      <c r="GL488" s="7"/>
      <c r="GM488" s="7"/>
      <c r="GN488" s="7"/>
      <c r="GO488" s="7"/>
      <c r="GP488" s="7"/>
      <c r="GQ488" s="7"/>
      <c r="GR488" s="7"/>
      <c r="GS488" s="7"/>
      <c r="GT488" s="7"/>
      <c r="GU488" s="7"/>
      <c r="GV488" s="7"/>
      <c r="GW488" s="7"/>
      <c r="GX488" s="7"/>
      <c r="GY488" s="7"/>
      <c r="GZ488" s="7"/>
      <c r="HA488" s="7"/>
      <c r="HB488" s="7"/>
      <c r="HC488" s="7"/>
      <c r="HD488" s="7"/>
      <c r="HE488" s="7"/>
      <c r="HF488" s="7"/>
      <c r="HG488" s="7"/>
      <c r="HH488" s="7"/>
      <c r="HI488" s="7"/>
      <c r="HJ488" s="7"/>
      <c r="HK488" s="7"/>
      <c r="HL488" s="7"/>
      <c r="HM488" s="7"/>
      <c r="HN488" s="7"/>
      <c r="HO488" s="7"/>
      <c r="HP488" s="7"/>
      <c r="HQ488" s="7"/>
      <c r="HR488" s="7"/>
      <c r="HS488" s="7"/>
      <c r="HT488" s="7"/>
      <c r="HU488" s="7"/>
      <c r="HV488" s="7"/>
      <c r="HW488" s="7"/>
      <c r="HX488" s="7"/>
      <c r="HY488" s="7"/>
      <c r="HZ488" s="7"/>
      <c r="IA488" s="7"/>
      <c r="IB488" s="7"/>
      <c r="IC488" s="7"/>
      <c r="ID488" s="7"/>
      <c r="IE488" s="7"/>
      <c r="IF488" s="7"/>
      <c r="IG488" s="7"/>
      <c r="IH488" s="7"/>
      <c r="II488" s="7"/>
      <c r="IJ488" s="7"/>
      <c r="IK488" s="7"/>
      <c r="IL488" s="7"/>
      <c r="IM488" s="7"/>
      <c r="IN488" s="7"/>
      <c r="IO488" s="7"/>
      <c r="IP488" s="7"/>
      <c r="IQ488" s="7"/>
      <c r="IR488" s="7"/>
      <c r="IS488" s="7"/>
      <c r="IT488" s="7"/>
      <c r="IU488" s="7"/>
    </row>
    <row r="489" spans="2:255" ht="15.6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  <c r="FK489" s="7"/>
      <c r="FL489" s="7"/>
      <c r="FM489" s="7"/>
      <c r="FN489" s="7"/>
      <c r="FO489" s="7"/>
      <c r="FP489" s="7"/>
      <c r="FQ489" s="7"/>
      <c r="FR489" s="7"/>
      <c r="FS489" s="7"/>
      <c r="FT489" s="7"/>
      <c r="FU489" s="7"/>
      <c r="FV489" s="7"/>
      <c r="FW489" s="7"/>
      <c r="FX489" s="7"/>
      <c r="FY489" s="7"/>
      <c r="FZ489" s="7"/>
      <c r="GA489" s="7"/>
      <c r="GB489" s="7"/>
      <c r="GC489" s="7"/>
      <c r="GD489" s="7"/>
      <c r="GE489" s="7"/>
      <c r="GF489" s="7"/>
      <c r="GG489" s="7"/>
      <c r="GH489" s="7"/>
      <c r="GI489" s="7"/>
      <c r="GJ489" s="7"/>
      <c r="GK489" s="7"/>
      <c r="GL489" s="7"/>
      <c r="GM489" s="7"/>
      <c r="GN489" s="7"/>
      <c r="GO489" s="7"/>
      <c r="GP489" s="7"/>
      <c r="GQ489" s="7"/>
      <c r="GR489" s="7"/>
      <c r="GS489" s="7"/>
      <c r="GT489" s="7"/>
      <c r="GU489" s="7"/>
      <c r="GV489" s="7"/>
      <c r="GW489" s="7"/>
      <c r="GX489" s="7"/>
      <c r="GY489" s="7"/>
      <c r="GZ489" s="7"/>
      <c r="HA489" s="7"/>
      <c r="HB489" s="7"/>
      <c r="HC489" s="7"/>
      <c r="HD489" s="7"/>
      <c r="HE489" s="7"/>
      <c r="HF489" s="7"/>
      <c r="HG489" s="7"/>
      <c r="HH489" s="7"/>
      <c r="HI489" s="7"/>
      <c r="HJ489" s="7"/>
      <c r="HK489" s="7"/>
      <c r="HL489" s="7"/>
      <c r="HM489" s="7"/>
      <c r="HN489" s="7"/>
      <c r="HO489" s="7"/>
      <c r="HP489" s="7"/>
      <c r="HQ489" s="7"/>
      <c r="HR489" s="7"/>
      <c r="HS489" s="7"/>
      <c r="HT489" s="7"/>
      <c r="HU489" s="7"/>
      <c r="HV489" s="7"/>
      <c r="HW489" s="7"/>
      <c r="HX489" s="7"/>
      <c r="HY489" s="7"/>
      <c r="HZ489" s="7"/>
      <c r="IA489" s="7"/>
      <c r="IB489" s="7"/>
      <c r="IC489" s="7"/>
      <c r="ID489" s="7"/>
      <c r="IE489" s="7"/>
      <c r="IF489" s="7"/>
      <c r="IG489" s="7"/>
      <c r="IH489" s="7"/>
      <c r="II489" s="7"/>
      <c r="IJ489" s="7"/>
      <c r="IK489" s="7"/>
      <c r="IL489" s="7"/>
      <c r="IM489" s="7"/>
      <c r="IN489" s="7"/>
      <c r="IO489" s="7"/>
      <c r="IP489" s="7"/>
      <c r="IQ489" s="7"/>
      <c r="IR489" s="7"/>
      <c r="IS489" s="7"/>
      <c r="IT489" s="7"/>
      <c r="IU489" s="7"/>
    </row>
    <row r="490" spans="2:255" ht="15.6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  <c r="FK490" s="7"/>
      <c r="FL490" s="7"/>
      <c r="FM490" s="7"/>
      <c r="FN490" s="7"/>
      <c r="FO490" s="7"/>
      <c r="FP490" s="7"/>
      <c r="FQ490" s="7"/>
      <c r="FR490" s="7"/>
      <c r="FS490" s="7"/>
      <c r="FT490" s="7"/>
      <c r="FU490" s="7"/>
      <c r="FV490" s="7"/>
      <c r="FW490" s="7"/>
      <c r="FX490" s="7"/>
      <c r="FY490" s="7"/>
      <c r="FZ490" s="7"/>
      <c r="GA490" s="7"/>
      <c r="GB490" s="7"/>
      <c r="GC490" s="7"/>
      <c r="GD490" s="7"/>
      <c r="GE490" s="7"/>
      <c r="GF490" s="7"/>
      <c r="GG490" s="7"/>
      <c r="GH490" s="7"/>
      <c r="GI490" s="7"/>
      <c r="GJ490" s="7"/>
      <c r="GK490" s="7"/>
      <c r="GL490" s="7"/>
      <c r="GM490" s="7"/>
      <c r="GN490" s="7"/>
      <c r="GO490" s="7"/>
      <c r="GP490" s="7"/>
      <c r="GQ490" s="7"/>
      <c r="GR490" s="7"/>
      <c r="GS490" s="7"/>
      <c r="GT490" s="7"/>
      <c r="GU490" s="7"/>
      <c r="GV490" s="7"/>
      <c r="GW490" s="7"/>
      <c r="GX490" s="7"/>
      <c r="GY490" s="7"/>
      <c r="GZ490" s="7"/>
      <c r="HA490" s="7"/>
      <c r="HB490" s="7"/>
      <c r="HC490" s="7"/>
      <c r="HD490" s="7"/>
      <c r="HE490" s="7"/>
      <c r="HF490" s="7"/>
      <c r="HG490" s="7"/>
      <c r="HH490" s="7"/>
      <c r="HI490" s="7"/>
      <c r="HJ490" s="7"/>
      <c r="HK490" s="7"/>
      <c r="HL490" s="7"/>
      <c r="HM490" s="7"/>
      <c r="HN490" s="7"/>
      <c r="HO490" s="7"/>
      <c r="HP490" s="7"/>
      <c r="HQ490" s="7"/>
      <c r="HR490" s="7"/>
      <c r="HS490" s="7"/>
      <c r="HT490" s="7"/>
      <c r="HU490" s="7"/>
      <c r="HV490" s="7"/>
      <c r="HW490" s="7"/>
      <c r="HX490" s="7"/>
      <c r="HY490" s="7"/>
      <c r="HZ490" s="7"/>
      <c r="IA490" s="7"/>
      <c r="IB490" s="7"/>
      <c r="IC490" s="7"/>
      <c r="ID490" s="7"/>
      <c r="IE490" s="7"/>
      <c r="IF490" s="7"/>
      <c r="IG490" s="7"/>
      <c r="IH490" s="7"/>
      <c r="II490" s="7"/>
      <c r="IJ490" s="7"/>
      <c r="IK490" s="7"/>
      <c r="IL490" s="7"/>
      <c r="IM490" s="7"/>
      <c r="IN490" s="7"/>
      <c r="IO490" s="7"/>
      <c r="IP490" s="7"/>
      <c r="IQ490" s="7"/>
      <c r="IR490" s="7"/>
      <c r="IS490" s="7"/>
      <c r="IT490" s="7"/>
      <c r="IU490" s="7"/>
    </row>
    <row r="491" spans="2:255" ht="15.6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  <c r="FK491" s="7"/>
      <c r="FL491" s="7"/>
      <c r="FM491" s="7"/>
      <c r="FN491" s="7"/>
      <c r="FO491" s="7"/>
      <c r="FP491" s="7"/>
      <c r="FQ491" s="7"/>
      <c r="FR491" s="7"/>
      <c r="FS491" s="7"/>
      <c r="FT491" s="7"/>
      <c r="FU491" s="7"/>
      <c r="FV491" s="7"/>
      <c r="FW491" s="7"/>
      <c r="FX491" s="7"/>
      <c r="FY491" s="7"/>
      <c r="FZ491" s="7"/>
      <c r="GA491" s="7"/>
      <c r="GB491" s="7"/>
      <c r="GC491" s="7"/>
      <c r="GD491" s="7"/>
      <c r="GE491" s="7"/>
      <c r="GF491" s="7"/>
      <c r="GG491" s="7"/>
      <c r="GH491" s="7"/>
      <c r="GI491" s="7"/>
      <c r="GJ491" s="7"/>
      <c r="GK491" s="7"/>
      <c r="GL491" s="7"/>
      <c r="GM491" s="7"/>
      <c r="GN491" s="7"/>
      <c r="GO491" s="7"/>
      <c r="GP491" s="7"/>
      <c r="GQ491" s="7"/>
      <c r="GR491" s="7"/>
      <c r="GS491" s="7"/>
      <c r="GT491" s="7"/>
      <c r="GU491" s="7"/>
      <c r="GV491" s="7"/>
      <c r="GW491" s="7"/>
      <c r="GX491" s="7"/>
      <c r="GY491" s="7"/>
      <c r="GZ491" s="7"/>
      <c r="HA491" s="7"/>
      <c r="HB491" s="7"/>
      <c r="HC491" s="7"/>
      <c r="HD491" s="7"/>
      <c r="HE491" s="7"/>
      <c r="HF491" s="7"/>
      <c r="HG491" s="7"/>
      <c r="HH491" s="7"/>
      <c r="HI491" s="7"/>
      <c r="HJ491" s="7"/>
      <c r="HK491" s="7"/>
      <c r="HL491" s="7"/>
      <c r="HM491" s="7"/>
      <c r="HN491" s="7"/>
      <c r="HO491" s="7"/>
      <c r="HP491" s="7"/>
      <c r="HQ491" s="7"/>
      <c r="HR491" s="7"/>
      <c r="HS491" s="7"/>
      <c r="HT491" s="7"/>
      <c r="HU491" s="7"/>
      <c r="HV491" s="7"/>
      <c r="HW491" s="7"/>
      <c r="HX491" s="7"/>
      <c r="HY491" s="7"/>
      <c r="HZ491" s="7"/>
      <c r="IA491" s="7"/>
      <c r="IB491" s="7"/>
      <c r="IC491" s="7"/>
      <c r="ID491" s="7"/>
      <c r="IE491" s="7"/>
      <c r="IF491" s="7"/>
      <c r="IG491" s="7"/>
      <c r="IH491" s="7"/>
      <c r="II491" s="7"/>
      <c r="IJ491" s="7"/>
      <c r="IK491" s="7"/>
      <c r="IL491" s="7"/>
      <c r="IM491" s="7"/>
      <c r="IN491" s="7"/>
      <c r="IO491" s="7"/>
      <c r="IP491" s="7"/>
      <c r="IQ491" s="7"/>
      <c r="IR491" s="7"/>
      <c r="IS491" s="7"/>
      <c r="IT491" s="7"/>
      <c r="IU491" s="7"/>
    </row>
    <row r="492" spans="2:255" ht="15.6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  <c r="FK492" s="7"/>
      <c r="FL492" s="7"/>
      <c r="FM492" s="7"/>
      <c r="FN492" s="7"/>
      <c r="FO492" s="7"/>
      <c r="FP492" s="7"/>
      <c r="FQ492" s="7"/>
      <c r="FR492" s="7"/>
      <c r="FS492" s="7"/>
      <c r="FT492" s="7"/>
      <c r="FU492" s="7"/>
      <c r="FV492" s="7"/>
      <c r="FW492" s="7"/>
      <c r="FX492" s="7"/>
      <c r="FY492" s="7"/>
      <c r="FZ492" s="7"/>
      <c r="GA492" s="7"/>
      <c r="GB492" s="7"/>
      <c r="GC492" s="7"/>
      <c r="GD492" s="7"/>
      <c r="GE492" s="7"/>
      <c r="GF492" s="7"/>
      <c r="GG492" s="7"/>
      <c r="GH492" s="7"/>
      <c r="GI492" s="7"/>
      <c r="GJ492" s="7"/>
      <c r="GK492" s="7"/>
      <c r="GL492" s="7"/>
      <c r="GM492" s="7"/>
      <c r="GN492" s="7"/>
      <c r="GO492" s="7"/>
      <c r="GP492" s="7"/>
      <c r="GQ492" s="7"/>
      <c r="GR492" s="7"/>
      <c r="GS492" s="7"/>
      <c r="GT492" s="7"/>
      <c r="GU492" s="7"/>
      <c r="GV492" s="7"/>
      <c r="GW492" s="7"/>
      <c r="GX492" s="7"/>
      <c r="GY492" s="7"/>
      <c r="GZ492" s="7"/>
      <c r="HA492" s="7"/>
      <c r="HB492" s="7"/>
      <c r="HC492" s="7"/>
      <c r="HD492" s="7"/>
      <c r="HE492" s="7"/>
      <c r="HF492" s="7"/>
      <c r="HG492" s="7"/>
      <c r="HH492" s="7"/>
      <c r="HI492" s="7"/>
      <c r="HJ492" s="7"/>
      <c r="HK492" s="7"/>
      <c r="HL492" s="7"/>
      <c r="HM492" s="7"/>
      <c r="HN492" s="7"/>
      <c r="HO492" s="7"/>
      <c r="HP492" s="7"/>
      <c r="HQ492" s="7"/>
      <c r="HR492" s="7"/>
      <c r="HS492" s="7"/>
      <c r="HT492" s="7"/>
      <c r="HU492" s="7"/>
      <c r="HV492" s="7"/>
      <c r="HW492" s="7"/>
      <c r="HX492" s="7"/>
      <c r="HY492" s="7"/>
      <c r="HZ492" s="7"/>
      <c r="IA492" s="7"/>
      <c r="IB492" s="7"/>
      <c r="IC492" s="7"/>
      <c r="ID492" s="7"/>
      <c r="IE492" s="7"/>
      <c r="IF492" s="7"/>
      <c r="IG492" s="7"/>
      <c r="IH492" s="7"/>
      <c r="II492" s="7"/>
      <c r="IJ492" s="7"/>
      <c r="IK492" s="7"/>
      <c r="IL492" s="7"/>
      <c r="IM492" s="7"/>
      <c r="IN492" s="7"/>
      <c r="IO492" s="7"/>
      <c r="IP492" s="7"/>
      <c r="IQ492" s="7"/>
      <c r="IR492" s="7"/>
      <c r="IS492" s="7"/>
      <c r="IT492" s="7"/>
      <c r="IU492" s="7"/>
    </row>
    <row r="493" spans="2:255" ht="15.6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  <c r="FK493" s="7"/>
      <c r="FL493" s="7"/>
      <c r="FM493" s="7"/>
      <c r="FN493" s="7"/>
      <c r="FO493" s="7"/>
      <c r="FP493" s="7"/>
      <c r="FQ493" s="7"/>
      <c r="FR493" s="7"/>
      <c r="FS493" s="7"/>
      <c r="FT493" s="7"/>
      <c r="FU493" s="7"/>
      <c r="FV493" s="7"/>
      <c r="FW493" s="7"/>
      <c r="FX493" s="7"/>
      <c r="FY493" s="7"/>
      <c r="FZ493" s="7"/>
      <c r="GA493" s="7"/>
      <c r="GB493" s="7"/>
      <c r="GC493" s="7"/>
      <c r="GD493" s="7"/>
      <c r="GE493" s="7"/>
      <c r="GF493" s="7"/>
      <c r="GG493" s="7"/>
      <c r="GH493" s="7"/>
      <c r="GI493" s="7"/>
      <c r="GJ493" s="7"/>
      <c r="GK493" s="7"/>
      <c r="GL493" s="7"/>
      <c r="GM493" s="7"/>
      <c r="GN493" s="7"/>
      <c r="GO493" s="7"/>
      <c r="GP493" s="7"/>
      <c r="GQ493" s="7"/>
      <c r="GR493" s="7"/>
      <c r="GS493" s="7"/>
      <c r="GT493" s="7"/>
      <c r="GU493" s="7"/>
      <c r="GV493" s="7"/>
      <c r="GW493" s="7"/>
      <c r="GX493" s="7"/>
      <c r="GY493" s="7"/>
      <c r="GZ493" s="7"/>
      <c r="HA493" s="7"/>
      <c r="HB493" s="7"/>
      <c r="HC493" s="7"/>
      <c r="HD493" s="7"/>
      <c r="HE493" s="7"/>
      <c r="HF493" s="7"/>
      <c r="HG493" s="7"/>
      <c r="HH493" s="7"/>
      <c r="HI493" s="7"/>
      <c r="HJ493" s="7"/>
      <c r="HK493" s="7"/>
      <c r="HL493" s="7"/>
      <c r="HM493" s="7"/>
      <c r="HN493" s="7"/>
      <c r="HO493" s="7"/>
      <c r="HP493" s="7"/>
      <c r="HQ493" s="7"/>
      <c r="HR493" s="7"/>
      <c r="HS493" s="7"/>
      <c r="HT493" s="7"/>
      <c r="HU493" s="7"/>
      <c r="HV493" s="7"/>
      <c r="HW493" s="7"/>
      <c r="HX493" s="7"/>
      <c r="HY493" s="7"/>
      <c r="HZ493" s="7"/>
      <c r="IA493" s="7"/>
      <c r="IB493" s="7"/>
      <c r="IC493" s="7"/>
      <c r="ID493" s="7"/>
      <c r="IE493" s="7"/>
      <c r="IF493" s="7"/>
      <c r="IG493" s="7"/>
      <c r="IH493" s="7"/>
      <c r="II493" s="7"/>
      <c r="IJ493" s="7"/>
      <c r="IK493" s="7"/>
      <c r="IL493" s="7"/>
      <c r="IM493" s="7"/>
      <c r="IN493" s="7"/>
      <c r="IO493" s="7"/>
      <c r="IP493" s="7"/>
      <c r="IQ493" s="7"/>
      <c r="IR493" s="7"/>
      <c r="IS493" s="7"/>
      <c r="IT493" s="7"/>
      <c r="IU493" s="7"/>
    </row>
    <row r="494" spans="2:255" ht="15.6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  <c r="FK494" s="7"/>
      <c r="FL494" s="7"/>
      <c r="FM494" s="7"/>
      <c r="FN494" s="7"/>
      <c r="FO494" s="7"/>
      <c r="FP494" s="7"/>
      <c r="FQ494" s="7"/>
      <c r="FR494" s="7"/>
      <c r="FS494" s="7"/>
      <c r="FT494" s="7"/>
      <c r="FU494" s="7"/>
      <c r="FV494" s="7"/>
      <c r="FW494" s="7"/>
      <c r="FX494" s="7"/>
      <c r="FY494" s="7"/>
      <c r="FZ494" s="7"/>
      <c r="GA494" s="7"/>
      <c r="GB494" s="7"/>
      <c r="GC494" s="7"/>
      <c r="GD494" s="7"/>
      <c r="GE494" s="7"/>
      <c r="GF494" s="7"/>
      <c r="GG494" s="7"/>
      <c r="GH494" s="7"/>
      <c r="GI494" s="7"/>
      <c r="GJ494" s="7"/>
      <c r="GK494" s="7"/>
      <c r="GL494" s="7"/>
      <c r="GM494" s="7"/>
      <c r="GN494" s="7"/>
      <c r="GO494" s="7"/>
      <c r="GP494" s="7"/>
      <c r="GQ494" s="7"/>
      <c r="GR494" s="7"/>
      <c r="GS494" s="7"/>
      <c r="GT494" s="7"/>
      <c r="GU494" s="7"/>
      <c r="GV494" s="7"/>
      <c r="GW494" s="7"/>
      <c r="GX494" s="7"/>
      <c r="GY494" s="7"/>
      <c r="GZ494" s="7"/>
      <c r="HA494" s="7"/>
      <c r="HB494" s="7"/>
      <c r="HC494" s="7"/>
      <c r="HD494" s="7"/>
      <c r="HE494" s="7"/>
      <c r="HF494" s="7"/>
      <c r="HG494" s="7"/>
      <c r="HH494" s="7"/>
      <c r="HI494" s="7"/>
      <c r="HJ494" s="7"/>
      <c r="HK494" s="7"/>
      <c r="HL494" s="7"/>
      <c r="HM494" s="7"/>
      <c r="HN494" s="7"/>
      <c r="HO494" s="7"/>
      <c r="HP494" s="7"/>
      <c r="HQ494" s="7"/>
      <c r="HR494" s="7"/>
      <c r="HS494" s="7"/>
      <c r="HT494" s="7"/>
      <c r="HU494" s="7"/>
      <c r="HV494" s="7"/>
      <c r="HW494" s="7"/>
      <c r="HX494" s="7"/>
      <c r="HY494" s="7"/>
      <c r="HZ494" s="7"/>
      <c r="IA494" s="7"/>
      <c r="IB494" s="7"/>
      <c r="IC494" s="7"/>
      <c r="ID494" s="7"/>
      <c r="IE494" s="7"/>
      <c r="IF494" s="7"/>
      <c r="IG494" s="7"/>
      <c r="IH494" s="7"/>
      <c r="II494" s="7"/>
      <c r="IJ494" s="7"/>
      <c r="IK494" s="7"/>
      <c r="IL494" s="7"/>
      <c r="IM494" s="7"/>
      <c r="IN494" s="7"/>
      <c r="IO494" s="7"/>
      <c r="IP494" s="7"/>
      <c r="IQ494" s="7"/>
      <c r="IR494" s="7"/>
      <c r="IS494" s="7"/>
      <c r="IT494" s="7"/>
      <c r="IU494" s="7"/>
    </row>
    <row r="496" spans="2:255" ht="15.6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  <c r="FK496" s="7"/>
      <c r="FL496" s="7"/>
      <c r="FM496" s="7"/>
      <c r="FN496" s="7"/>
      <c r="FO496" s="7"/>
      <c r="FP496" s="7"/>
      <c r="FQ496" s="7"/>
      <c r="FR496" s="7"/>
      <c r="FS496" s="7"/>
      <c r="FT496" s="7"/>
      <c r="FU496" s="7"/>
      <c r="FV496" s="7"/>
      <c r="FW496" s="7"/>
      <c r="FX496" s="7"/>
      <c r="FY496" s="7"/>
      <c r="FZ496" s="7"/>
      <c r="GA496" s="7"/>
      <c r="GB496" s="7"/>
      <c r="GC496" s="7"/>
      <c r="GD496" s="7"/>
      <c r="GE496" s="7"/>
      <c r="GF496" s="7"/>
      <c r="GG496" s="7"/>
      <c r="GH496" s="7"/>
      <c r="GI496" s="7"/>
      <c r="GJ496" s="7"/>
      <c r="GK496" s="7"/>
      <c r="GL496" s="7"/>
      <c r="GM496" s="7"/>
      <c r="GN496" s="7"/>
      <c r="GO496" s="7"/>
      <c r="GP496" s="7"/>
      <c r="GQ496" s="7"/>
      <c r="GR496" s="7"/>
      <c r="GS496" s="7"/>
      <c r="GT496" s="7"/>
      <c r="GU496" s="7"/>
      <c r="GV496" s="7"/>
      <c r="GW496" s="7"/>
      <c r="GX496" s="7"/>
      <c r="GY496" s="7"/>
      <c r="GZ496" s="7"/>
      <c r="HA496" s="7"/>
      <c r="HB496" s="7"/>
      <c r="HC496" s="7"/>
      <c r="HD496" s="7"/>
      <c r="HE496" s="7"/>
      <c r="HF496" s="7"/>
      <c r="HG496" s="7"/>
      <c r="HH496" s="7"/>
      <c r="HI496" s="7"/>
      <c r="HJ496" s="7"/>
      <c r="HK496" s="7"/>
      <c r="HL496" s="7"/>
      <c r="HM496" s="7"/>
      <c r="HN496" s="7"/>
      <c r="HO496" s="7"/>
      <c r="HP496" s="7"/>
      <c r="HQ496" s="7"/>
      <c r="HR496" s="7"/>
      <c r="HS496" s="7"/>
      <c r="HT496" s="7"/>
      <c r="HU496" s="7"/>
      <c r="HV496" s="7"/>
      <c r="HW496" s="7"/>
      <c r="HX496" s="7"/>
      <c r="HY496" s="7"/>
      <c r="HZ496" s="7"/>
      <c r="IA496" s="7"/>
      <c r="IB496" s="7"/>
      <c r="IC496" s="7"/>
      <c r="ID496" s="7"/>
      <c r="IE496" s="7"/>
      <c r="IF496" s="7"/>
      <c r="IG496" s="7"/>
      <c r="IH496" s="7"/>
      <c r="II496" s="7"/>
      <c r="IJ496" s="7"/>
      <c r="IK496" s="7"/>
      <c r="IL496" s="7"/>
      <c r="IM496" s="7"/>
      <c r="IN496" s="7"/>
      <c r="IO496" s="7"/>
      <c r="IP496" s="7"/>
      <c r="IQ496" s="7"/>
      <c r="IR496" s="7"/>
      <c r="IS496" s="7"/>
      <c r="IT496" s="7"/>
      <c r="IU496" s="7"/>
    </row>
    <row r="497" spans="2:255" ht="15.6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  <c r="FK497" s="7"/>
      <c r="FL497" s="7"/>
      <c r="FM497" s="7"/>
      <c r="FN497" s="7"/>
      <c r="FO497" s="7"/>
      <c r="FP497" s="7"/>
      <c r="FQ497" s="7"/>
      <c r="FR497" s="7"/>
      <c r="FS497" s="7"/>
      <c r="FT497" s="7"/>
      <c r="FU497" s="7"/>
      <c r="FV497" s="7"/>
      <c r="FW497" s="7"/>
      <c r="FX497" s="7"/>
      <c r="FY497" s="7"/>
      <c r="FZ497" s="7"/>
      <c r="GA497" s="7"/>
      <c r="GB497" s="7"/>
      <c r="GC497" s="7"/>
      <c r="GD497" s="7"/>
      <c r="GE497" s="7"/>
      <c r="GF497" s="7"/>
      <c r="GG497" s="7"/>
      <c r="GH497" s="7"/>
      <c r="GI497" s="7"/>
      <c r="GJ497" s="7"/>
      <c r="GK497" s="7"/>
      <c r="GL497" s="7"/>
      <c r="GM497" s="7"/>
      <c r="GN497" s="7"/>
      <c r="GO497" s="7"/>
      <c r="GP497" s="7"/>
      <c r="GQ497" s="7"/>
      <c r="GR497" s="7"/>
      <c r="GS497" s="7"/>
      <c r="GT497" s="7"/>
      <c r="GU497" s="7"/>
      <c r="GV497" s="7"/>
      <c r="GW497" s="7"/>
      <c r="GX497" s="7"/>
      <c r="GY497" s="7"/>
      <c r="GZ497" s="7"/>
      <c r="HA497" s="7"/>
      <c r="HB497" s="7"/>
      <c r="HC497" s="7"/>
      <c r="HD497" s="7"/>
      <c r="HE497" s="7"/>
      <c r="HF497" s="7"/>
      <c r="HG497" s="7"/>
      <c r="HH497" s="7"/>
      <c r="HI497" s="7"/>
      <c r="HJ497" s="7"/>
      <c r="HK497" s="7"/>
      <c r="HL497" s="7"/>
      <c r="HM497" s="7"/>
      <c r="HN497" s="7"/>
      <c r="HO497" s="7"/>
      <c r="HP497" s="7"/>
      <c r="HQ497" s="7"/>
      <c r="HR497" s="7"/>
      <c r="HS497" s="7"/>
      <c r="HT497" s="7"/>
      <c r="HU497" s="7"/>
      <c r="HV497" s="7"/>
      <c r="HW497" s="7"/>
      <c r="HX497" s="7"/>
      <c r="HY497" s="7"/>
      <c r="HZ497" s="7"/>
      <c r="IA497" s="7"/>
      <c r="IB497" s="7"/>
      <c r="IC497" s="7"/>
      <c r="ID497" s="7"/>
      <c r="IE497" s="7"/>
      <c r="IF497" s="7"/>
      <c r="IG497" s="7"/>
      <c r="IH497" s="7"/>
      <c r="II497" s="7"/>
      <c r="IJ497" s="7"/>
      <c r="IK497" s="7"/>
      <c r="IL497" s="7"/>
      <c r="IM497" s="7"/>
      <c r="IN497" s="7"/>
      <c r="IO497" s="7"/>
      <c r="IP497" s="7"/>
      <c r="IQ497" s="7"/>
      <c r="IR497" s="7"/>
      <c r="IS497" s="7"/>
      <c r="IT497" s="7"/>
      <c r="IU497" s="7"/>
    </row>
    <row r="498" spans="2:255" ht="15.6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  <c r="FK498" s="7"/>
      <c r="FL498" s="7"/>
      <c r="FM498" s="7"/>
      <c r="FN498" s="7"/>
      <c r="FO498" s="7"/>
      <c r="FP498" s="7"/>
      <c r="FQ498" s="7"/>
      <c r="FR498" s="7"/>
      <c r="FS498" s="7"/>
      <c r="FT498" s="7"/>
      <c r="FU498" s="7"/>
      <c r="FV498" s="7"/>
      <c r="FW498" s="7"/>
      <c r="FX498" s="7"/>
      <c r="FY498" s="7"/>
      <c r="FZ498" s="7"/>
      <c r="GA498" s="7"/>
      <c r="GB498" s="7"/>
      <c r="GC498" s="7"/>
      <c r="GD498" s="7"/>
      <c r="GE498" s="7"/>
      <c r="GF498" s="7"/>
      <c r="GG498" s="7"/>
      <c r="GH498" s="7"/>
      <c r="GI498" s="7"/>
      <c r="GJ498" s="7"/>
      <c r="GK498" s="7"/>
      <c r="GL498" s="7"/>
      <c r="GM498" s="7"/>
      <c r="GN498" s="7"/>
      <c r="GO498" s="7"/>
      <c r="GP498" s="7"/>
      <c r="GQ498" s="7"/>
      <c r="GR498" s="7"/>
      <c r="GS498" s="7"/>
      <c r="GT498" s="7"/>
      <c r="GU498" s="7"/>
      <c r="GV498" s="7"/>
      <c r="GW498" s="7"/>
      <c r="GX498" s="7"/>
      <c r="GY498" s="7"/>
      <c r="GZ498" s="7"/>
      <c r="HA498" s="7"/>
      <c r="HB498" s="7"/>
      <c r="HC498" s="7"/>
      <c r="HD498" s="7"/>
      <c r="HE498" s="7"/>
      <c r="HF498" s="7"/>
      <c r="HG498" s="7"/>
      <c r="HH498" s="7"/>
      <c r="HI498" s="7"/>
      <c r="HJ498" s="7"/>
      <c r="HK498" s="7"/>
      <c r="HL498" s="7"/>
      <c r="HM498" s="7"/>
      <c r="HN498" s="7"/>
      <c r="HO498" s="7"/>
      <c r="HP498" s="7"/>
      <c r="HQ498" s="7"/>
      <c r="HR498" s="7"/>
      <c r="HS498" s="7"/>
      <c r="HT498" s="7"/>
      <c r="HU498" s="7"/>
      <c r="HV498" s="7"/>
      <c r="HW498" s="7"/>
      <c r="HX498" s="7"/>
      <c r="HY498" s="7"/>
      <c r="HZ498" s="7"/>
      <c r="IA498" s="7"/>
      <c r="IB498" s="7"/>
      <c r="IC498" s="7"/>
      <c r="ID498" s="7"/>
      <c r="IE498" s="7"/>
      <c r="IF498" s="7"/>
      <c r="IG498" s="7"/>
      <c r="IH498" s="7"/>
      <c r="II498" s="7"/>
      <c r="IJ498" s="7"/>
      <c r="IK498" s="7"/>
      <c r="IL498" s="7"/>
      <c r="IM498" s="7"/>
      <c r="IN498" s="7"/>
      <c r="IO498" s="7"/>
      <c r="IP498" s="7"/>
      <c r="IQ498" s="7"/>
      <c r="IR498" s="7"/>
      <c r="IS498" s="7"/>
      <c r="IT498" s="7"/>
      <c r="IU498" s="7"/>
    </row>
    <row r="499" spans="2:255" ht="15.6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  <c r="FK499" s="7"/>
      <c r="FL499" s="7"/>
      <c r="FM499" s="7"/>
      <c r="FN499" s="7"/>
      <c r="FO499" s="7"/>
      <c r="FP499" s="7"/>
      <c r="FQ499" s="7"/>
      <c r="FR499" s="7"/>
      <c r="FS499" s="7"/>
      <c r="FT499" s="7"/>
      <c r="FU499" s="7"/>
      <c r="FV499" s="7"/>
      <c r="FW499" s="7"/>
      <c r="FX499" s="7"/>
      <c r="FY499" s="7"/>
      <c r="FZ499" s="7"/>
      <c r="GA499" s="7"/>
      <c r="GB499" s="7"/>
      <c r="GC499" s="7"/>
      <c r="GD499" s="7"/>
      <c r="GE499" s="7"/>
      <c r="GF499" s="7"/>
      <c r="GG499" s="7"/>
      <c r="GH499" s="7"/>
      <c r="GI499" s="7"/>
      <c r="GJ499" s="7"/>
      <c r="GK499" s="7"/>
      <c r="GL499" s="7"/>
      <c r="GM499" s="7"/>
      <c r="GN499" s="7"/>
      <c r="GO499" s="7"/>
      <c r="GP499" s="7"/>
      <c r="GQ499" s="7"/>
      <c r="GR499" s="7"/>
      <c r="GS499" s="7"/>
      <c r="GT499" s="7"/>
      <c r="GU499" s="7"/>
      <c r="GV499" s="7"/>
      <c r="GW499" s="7"/>
      <c r="GX499" s="7"/>
      <c r="GY499" s="7"/>
      <c r="GZ499" s="7"/>
      <c r="HA499" s="7"/>
      <c r="HB499" s="7"/>
      <c r="HC499" s="7"/>
      <c r="HD499" s="7"/>
      <c r="HE499" s="7"/>
      <c r="HF499" s="7"/>
      <c r="HG499" s="7"/>
      <c r="HH499" s="7"/>
      <c r="HI499" s="7"/>
      <c r="HJ499" s="7"/>
      <c r="HK499" s="7"/>
      <c r="HL499" s="7"/>
      <c r="HM499" s="7"/>
      <c r="HN499" s="7"/>
      <c r="HO499" s="7"/>
      <c r="HP499" s="7"/>
      <c r="HQ499" s="7"/>
      <c r="HR499" s="7"/>
      <c r="HS499" s="7"/>
      <c r="HT499" s="7"/>
      <c r="HU499" s="7"/>
      <c r="HV499" s="7"/>
      <c r="HW499" s="7"/>
      <c r="HX499" s="7"/>
      <c r="HY499" s="7"/>
      <c r="HZ499" s="7"/>
      <c r="IA499" s="7"/>
      <c r="IB499" s="7"/>
      <c r="IC499" s="7"/>
      <c r="ID499" s="7"/>
      <c r="IE499" s="7"/>
      <c r="IF499" s="7"/>
      <c r="IG499" s="7"/>
      <c r="IH499" s="7"/>
      <c r="II499" s="7"/>
      <c r="IJ499" s="7"/>
      <c r="IK499" s="7"/>
      <c r="IL499" s="7"/>
      <c r="IM499" s="7"/>
      <c r="IN499" s="7"/>
      <c r="IO499" s="7"/>
      <c r="IP499" s="7"/>
      <c r="IQ499" s="7"/>
      <c r="IR499" s="7"/>
      <c r="IS499" s="7"/>
      <c r="IT499" s="7"/>
      <c r="IU499" s="7"/>
    </row>
    <row r="500" spans="2:255" ht="15.6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  <c r="FK500" s="7"/>
      <c r="FL500" s="7"/>
      <c r="FM500" s="7"/>
      <c r="FN500" s="7"/>
      <c r="FO500" s="7"/>
      <c r="FP500" s="7"/>
      <c r="FQ500" s="7"/>
      <c r="FR500" s="7"/>
      <c r="FS500" s="7"/>
      <c r="FT500" s="7"/>
      <c r="FU500" s="7"/>
      <c r="FV500" s="7"/>
      <c r="FW500" s="7"/>
      <c r="FX500" s="7"/>
      <c r="FY500" s="7"/>
      <c r="FZ500" s="7"/>
      <c r="GA500" s="7"/>
      <c r="GB500" s="7"/>
      <c r="GC500" s="7"/>
      <c r="GD500" s="7"/>
      <c r="GE500" s="7"/>
      <c r="GF500" s="7"/>
      <c r="GG500" s="7"/>
      <c r="GH500" s="7"/>
      <c r="GI500" s="7"/>
      <c r="GJ500" s="7"/>
      <c r="GK500" s="7"/>
      <c r="GL500" s="7"/>
      <c r="GM500" s="7"/>
      <c r="GN500" s="7"/>
      <c r="GO500" s="7"/>
      <c r="GP500" s="7"/>
      <c r="GQ500" s="7"/>
      <c r="GR500" s="7"/>
      <c r="GS500" s="7"/>
      <c r="GT500" s="7"/>
      <c r="GU500" s="7"/>
      <c r="GV500" s="7"/>
      <c r="GW500" s="7"/>
      <c r="GX500" s="7"/>
      <c r="GY500" s="7"/>
      <c r="GZ500" s="7"/>
      <c r="HA500" s="7"/>
      <c r="HB500" s="7"/>
      <c r="HC500" s="7"/>
      <c r="HD500" s="7"/>
      <c r="HE500" s="7"/>
      <c r="HF500" s="7"/>
      <c r="HG500" s="7"/>
      <c r="HH500" s="7"/>
      <c r="HI500" s="7"/>
      <c r="HJ500" s="7"/>
      <c r="HK500" s="7"/>
      <c r="HL500" s="7"/>
      <c r="HM500" s="7"/>
      <c r="HN500" s="7"/>
      <c r="HO500" s="7"/>
      <c r="HP500" s="7"/>
      <c r="HQ500" s="7"/>
      <c r="HR500" s="7"/>
      <c r="HS500" s="7"/>
      <c r="HT500" s="7"/>
      <c r="HU500" s="7"/>
      <c r="HV500" s="7"/>
      <c r="HW500" s="7"/>
      <c r="HX500" s="7"/>
      <c r="HY500" s="7"/>
      <c r="HZ500" s="7"/>
      <c r="IA500" s="7"/>
      <c r="IB500" s="7"/>
      <c r="IC500" s="7"/>
      <c r="ID500" s="7"/>
      <c r="IE500" s="7"/>
      <c r="IF500" s="7"/>
      <c r="IG500" s="7"/>
      <c r="IH500" s="7"/>
      <c r="II500" s="7"/>
      <c r="IJ500" s="7"/>
      <c r="IK500" s="7"/>
      <c r="IL500" s="7"/>
      <c r="IM500" s="7"/>
      <c r="IN500" s="7"/>
      <c r="IO500" s="7"/>
      <c r="IP500" s="7"/>
      <c r="IQ500" s="7"/>
      <c r="IR500" s="7"/>
      <c r="IS500" s="7"/>
      <c r="IT500" s="7"/>
      <c r="IU500" s="7"/>
    </row>
    <row r="501" spans="2:255" ht="15.6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  <c r="FK501" s="7"/>
      <c r="FL501" s="7"/>
      <c r="FM501" s="7"/>
      <c r="FN501" s="7"/>
      <c r="FO501" s="7"/>
      <c r="FP501" s="7"/>
      <c r="FQ501" s="7"/>
      <c r="FR501" s="7"/>
      <c r="FS501" s="7"/>
      <c r="FT501" s="7"/>
      <c r="FU501" s="7"/>
      <c r="FV501" s="7"/>
      <c r="FW501" s="7"/>
      <c r="FX501" s="7"/>
      <c r="FY501" s="7"/>
      <c r="FZ501" s="7"/>
      <c r="GA501" s="7"/>
      <c r="GB501" s="7"/>
      <c r="GC501" s="7"/>
      <c r="GD501" s="7"/>
      <c r="GE501" s="7"/>
      <c r="GF501" s="7"/>
      <c r="GG501" s="7"/>
      <c r="GH501" s="7"/>
      <c r="GI501" s="7"/>
      <c r="GJ501" s="7"/>
      <c r="GK501" s="7"/>
      <c r="GL501" s="7"/>
      <c r="GM501" s="7"/>
      <c r="GN501" s="7"/>
      <c r="GO501" s="7"/>
      <c r="GP501" s="7"/>
      <c r="GQ501" s="7"/>
      <c r="GR501" s="7"/>
      <c r="GS501" s="7"/>
      <c r="GT501" s="7"/>
      <c r="GU501" s="7"/>
      <c r="GV501" s="7"/>
      <c r="GW501" s="7"/>
      <c r="GX501" s="7"/>
      <c r="GY501" s="7"/>
      <c r="GZ501" s="7"/>
      <c r="HA501" s="7"/>
      <c r="HB501" s="7"/>
      <c r="HC501" s="7"/>
      <c r="HD501" s="7"/>
      <c r="HE501" s="7"/>
      <c r="HF501" s="7"/>
      <c r="HG501" s="7"/>
      <c r="HH501" s="7"/>
      <c r="HI501" s="7"/>
      <c r="HJ501" s="7"/>
      <c r="HK501" s="7"/>
      <c r="HL501" s="7"/>
      <c r="HM501" s="7"/>
      <c r="HN501" s="7"/>
      <c r="HO501" s="7"/>
      <c r="HP501" s="7"/>
      <c r="HQ501" s="7"/>
      <c r="HR501" s="7"/>
      <c r="HS501" s="7"/>
      <c r="HT501" s="7"/>
      <c r="HU501" s="7"/>
      <c r="HV501" s="7"/>
      <c r="HW501" s="7"/>
      <c r="HX501" s="7"/>
      <c r="HY501" s="7"/>
      <c r="HZ501" s="7"/>
      <c r="IA501" s="7"/>
      <c r="IB501" s="7"/>
      <c r="IC501" s="7"/>
      <c r="ID501" s="7"/>
      <c r="IE501" s="7"/>
      <c r="IF501" s="7"/>
      <c r="IG501" s="7"/>
      <c r="IH501" s="7"/>
      <c r="II501" s="7"/>
      <c r="IJ501" s="7"/>
      <c r="IK501" s="7"/>
      <c r="IL501" s="7"/>
      <c r="IM501" s="7"/>
      <c r="IN501" s="7"/>
      <c r="IO501" s="7"/>
      <c r="IP501" s="7"/>
      <c r="IQ501" s="7"/>
      <c r="IR501" s="7"/>
      <c r="IS501" s="7"/>
      <c r="IT501" s="7"/>
      <c r="IU501" s="7"/>
    </row>
    <row r="502" spans="2:255" ht="15.6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  <c r="FK502" s="7"/>
      <c r="FL502" s="7"/>
      <c r="FM502" s="7"/>
      <c r="FN502" s="7"/>
      <c r="FO502" s="7"/>
      <c r="FP502" s="7"/>
      <c r="FQ502" s="7"/>
      <c r="FR502" s="7"/>
      <c r="FS502" s="7"/>
      <c r="FT502" s="7"/>
      <c r="FU502" s="7"/>
      <c r="FV502" s="7"/>
      <c r="FW502" s="7"/>
      <c r="FX502" s="7"/>
      <c r="FY502" s="7"/>
      <c r="FZ502" s="7"/>
      <c r="GA502" s="7"/>
      <c r="GB502" s="7"/>
      <c r="GC502" s="7"/>
      <c r="GD502" s="7"/>
      <c r="GE502" s="7"/>
      <c r="GF502" s="7"/>
      <c r="GG502" s="7"/>
      <c r="GH502" s="7"/>
      <c r="GI502" s="7"/>
      <c r="GJ502" s="7"/>
      <c r="GK502" s="7"/>
      <c r="GL502" s="7"/>
      <c r="GM502" s="7"/>
      <c r="GN502" s="7"/>
      <c r="GO502" s="7"/>
      <c r="GP502" s="7"/>
      <c r="GQ502" s="7"/>
      <c r="GR502" s="7"/>
      <c r="GS502" s="7"/>
      <c r="GT502" s="7"/>
      <c r="GU502" s="7"/>
      <c r="GV502" s="7"/>
      <c r="GW502" s="7"/>
      <c r="GX502" s="7"/>
      <c r="GY502" s="7"/>
      <c r="GZ502" s="7"/>
      <c r="HA502" s="7"/>
      <c r="HB502" s="7"/>
      <c r="HC502" s="7"/>
      <c r="HD502" s="7"/>
      <c r="HE502" s="7"/>
      <c r="HF502" s="7"/>
      <c r="HG502" s="7"/>
      <c r="HH502" s="7"/>
      <c r="HI502" s="7"/>
      <c r="HJ502" s="7"/>
      <c r="HK502" s="7"/>
      <c r="HL502" s="7"/>
      <c r="HM502" s="7"/>
      <c r="HN502" s="7"/>
      <c r="HO502" s="7"/>
      <c r="HP502" s="7"/>
      <c r="HQ502" s="7"/>
      <c r="HR502" s="7"/>
      <c r="HS502" s="7"/>
      <c r="HT502" s="7"/>
      <c r="HU502" s="7"/>
      <c r="HV502" s="7"/>
      <c r="HW502" s="7"/>
      <c r="HX502" s="7"/>
      <c r="HY502" s="7"/>
      <c r="HZ502" s="7"/>
      <c r="IA502" s="7"/>
      <c r="IB502" s="7"/>
      <c r="IC502" s="7"/>
      <c r="ID502" s="7"/>
      <c r="IE502" s="7"/>
      <c r="IF502" s="7"/>
      <c r="IG502" s="7"/>
      <c r="IH502" s="7"/>
      <c r="II502" s="7"/>
      <c r="IJ502" s="7"/>
      <c r="IK502" s="7"/>
      <c r="IL502" s="7"/>
      <c r="IM502" s="7"/>
      <c r="IN502" s="7"/>
      <c r="IO502" s="7"/>
      <c r="IP502" s="7"/>
      <c r="IQ502" s="7"/>
      <c r="IR502" s="7"/>
      <c r="IS502" s="7"/>
      <c r="IT502" s="7"/>
      <c r="IU502" s="7"/>
    </row>
    <row r="503" spans="2:255" ht="15.6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  <c r="FK503" s="7"/>
      <c r="FL503" s="7"/>
      <c r="FM503" s="7"/>
      <c r="FN503" s="7"/>
      <c r="FO503" s="7"/>
      <c r="FP503" s="7"/>
      <c r="FQ503" s="7"/>
      <c r="FR503" s="7"/>
      <c r="FS503" s="7"/>
      <c r="FT503" s="7"/>
      <c r="FU503" s="7"/>
      <c r="FV503" s="7"/>
      <c r="FW503" s="7"/>
      <c r="FX503" s="7"/>
      <c r="FY503" s="7"/>
      <c r="FZ503" s="7"/>
      <c r="GA503" s="7"/>
      <c r="GB503" s="7"/>
      <c r="GC503" s="7"/>
      <c r="GD503" s="7"/>
      <c r="GE503" s="7"/>
      <c r="GF503" s="7"/>
      <c r="GG503" s="7"/>
      <c r="GH503" s="7"/>
      <c r="GI503" s="7"/>
      <c r="GJ503" s="7"/>
      <c r="GK503" s="7"/>
      <c r="GL503" s="7"/>
      <c r="GM503" s="7"/>
      <c r="GN503" s="7"/>
      <c r="GO503" s="7"/>
      <c r="GP503" s="7"/>
      <c r="GQ503" s="7"/>
      <c r="GR503" s="7"/>
      <c r="GS503" s="7"/>
      <c r="GT503" s="7"/>
      <c r="GU503" s="7"/>
      <c r="GV503" s="7"/>
      <c r="GW503" s="7"/>
      <c r="GX503" s="7"/>
      <c r="GY503" s="7"/>
      <c r="GZ503" s="7"/>
      <c r="HA503" s="7"/>
      <c r="HB503" s="7"/>
      <c r="HC503" s="7"/>
      <c r="HD503" s="7"/>
      <c r="HE503" s="7"/>
      <c r="HF503" s="7"/>
      <c r="HG503" s="7"/>
      <c r="HH503" s="7"/>
      <c r="HI503" s="7"/>
      <c r="HJ503" s="7"/>
      <c r="HK503" s="7"/>
      <c r="HL503" s="7"/>
      <c r="HM503" s="7"/>
      <c r="HN503" s="7"/>
      <c r="HO503" s="7"/>
      <c r="HP503" s="7"/>
      <c r="HQ503" s="7"/>
      <c r="HR503" s="7"/>
      <c r="HS503" s="7"/>
      <c r="HT503" s="7"/>
      <c r="HU503" s="7"/>
      <c r="HV503" s="7"/>
      <c r="HW503" s="7"/>
      <c r="HX503" s="7"/>
      <c r="HY503" s="7"/>
      <c r="HZ503" s="7"/>
      <c r="IA503" s="7"/>
      <c r="IB503" s="7"/>
      <c r="IC503" s="7"/>
      <c r="ID503" s="7"/>
      <c r="IE503" s="7"/>
      <c r="IF503" s="7"/>
      <c r="IG503" s="7"/>
      <c r="IH503" s="7"/>
      <c r="II503" s="7"/>
      <c r="IJ503" s="7"/>
      <c r="IK503" s="7"/>
      <c r="IL503" s="7"/>
      <c r="IM503" s="7"/>
      <c r="IN503" s="7"/>
      <c r="IO503" s="7"/>
      <c r="IP503" s="7"/>
      <c r="IQ503" s="7"/>
      <c r="IR503" s="7"/>
      <c r="IS503" s="7"/>
      <c r="IT503" s="7"/>
      <c r="IU503" s="7"/>
    </row>
    <row r="504" spans="2:255" ht="15.6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  <c r="HH504" s="7"/>
      <c r="HI504" s="7"/>
      <c r="HJ504" s="7"/>
      <c r="HK504" s="7"/>
      <c r="HL504" s="7"/>
      <c r="HM504" s="7"/>
      <c r="HN504" s="7"/>
      <c r="HO504" s="7"/>
      <c r="HP504" s="7"/>
      <c r="HQ504" s="7"/>
      <c r="HR504" s="7"/>
      <c r="HS504" s="7"/>
      <c r="HT504" s="7"/>
      <c r="HU504" s="7"/>
      <c r="HV504" s="7"/>
      <c r="HW504" s="7"/>
      <c r="HX504" s="7"/>
      <c r="HY504" s="7"/>
      <c r="HZ504" s="7"/>
      <c r="IA504" s="7"/>
      <c r="IB504" s="7"/>
      <c r="IC504" s="7"/>
      <c r="ID504" s="7"/>
      <c r="IE504" s="7"/>
      <c r="IF504" s="7"/>
      <c r="IG504" s="7"/>
      <c r="IH504" s="7"/>
      <c r="II504" s="7"/>
      <c r="IJ504" s="7"/>
      <c r="IK504" s="7"/>
      <c r="IL504" s="7"/>
      <c r="IM504" s="7"/>
      <c r="IN504" s="7"/>
      <c r="IO504" s="7"/>
      <c r="IP504" s="7"/>
      <c r="IQ504" s="7"/>
      <c r="IR504" s="7"/>
      <c r="IS504" s="7"/>
      <c r="IT504" s="7"/>
      <c r="IU504" s="7"/>
    </row>
    <row r="505" spans="2:255" ht="15.6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  <c r="FK505" s="7"/>
      <c r="FL505" s="7"/>
      <c r="FM505" s="7"/>
      <c r="FN505" s="7"/>
      <c r="FO505" s="7"/>
      <c r="FP505" s="7"/>
      <c r="FQ505" s="7"/>
      <c r="FR505" s="7"/>
      <c r="FS505" s="7"/>
      <c r="FT505" s="7"/>
      <c r="FU505" s="7"/>
      <c r="FV505" s="7"/>
      <c r="FW505" s="7"/>
      <c r="FX505" s="7"/>
      <c r="FY505" s="7"/>
      <c r="FZ505" s="7"/>
      <c r="GA505" s="7"/>
      <c r="GB505" s="7"/>
      <c r="GC505" s="7"/>
      <c r="GD505" s="7"/>
      <c r="GE505" s="7"/>
      <c r="GF505" s="7"/>
      <c r="GG505" s="7"/>
      <c r="GH505" s="7"/>
      <c r="GI505" s="7"/>
      <c r="GJ505" s="7"/>
      <c r="GK505" s="7"/>
      <c r="GL505" s="7"/>
      <c r="GM505" s="7"/>
      <c r="GN505" s="7"/>
      <c r="GO505" s="7"/>
      <c r="GP505" s="7"/>
      <c r="GQ505" s="7"/>
      <c r="GR505" s="7"/>
      <c r="GS505" s="7"/>
      <c r="GT505" s="7"/>
      <c r="GU505" s="7"/>
      <c r="GV505" s="7"/>
      <c r="GW505" s="7"/>
      <c r="GX505" s="7"/>
      <c r="GY505" s="7"/>
      <c r="GZ505" s="7"/>
      <c r="HA505" s="7"/>
      <c r="HB505" s="7"/>
      <c r="HC505" s="7"/>
      <c r="HD505" s="7"/>
      <c r="HE505" s="7"/>
      <c r="HF505" s="7"/>
      <c r="HG505" s="7"/>
      <c r="HH505" s="7"/>
      <c r="HI505" s="7"/>
      <c r="HJ505" s="7"/>
      <c r="HK505" s="7"/>
      <c r="HL505" s="7"/>
      <c r="HM505" s="7"/>
      <c r="HN505" s="7"/>
      <c r="HO505" s="7"/>
      <c r="HP505" s="7"/>
      <c r="HQ505" s="7"/>
      <c r="HR505" s="7"/>
      <c r="HS505" s="7"/>
      <c r="HT505" s="7"/>
      <c r="HU505" s="7"/>
      <c r="HV505" s="7"/>
      <c r="HW505" s="7"/>
      <c r="HX505" s="7"/>
      <c r="HY505" s="7"/>
      <c r="HZ505" s="7"/>
      <c r="IA505" s="7"/>
      <c r="IB505" s="7"/>
      <c r="IC505" s="7"/>
      <c r="ID505" s="7"/>
      <c r="IE505" s="7"/>
      <c r="IF505" s="7"/>
      <c r="IG505" s="7"/>
      <c r="IH505" s="7"/>
      <c r="II505" s="7"/>
      <c r="IJ505" s="7"/>
      <c r="IK505" s="7"/>
      <c r="IL505" s="7"/>
      <c r="IM505" s="7"/>
      <c r="IN505" s="7"/>
      <c r="IO505" s="7"/>
      <c r="IP505" s="7"/>
      <c r="IQ505" s="7"/>
      <c r="IR505" s="7"/>
      <c r="IS505" s="7"/>
      <c r="IT505" s="7"/>
      <c r="IU505" s="7"/>
    </row>
    <row r="506" spans="2:255" ht="15.6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  <c r="FK506" s="7"/>
      <c r="FL506" s="7"/>
      <c r="FM506" s="7"/>
      <c r="FN506" s="7"/>
      <c r="FO506" s="7"/>
      <c r="FP506" s="7"/>
      <c r="FQ506" s="7"/>
      <c r="FR506" s="7"/>
      <c r="FS506" s="7"/>
      <c r="FT506" s="7"/>
      <c r="FU506" s="7"/>
      <c r="FV506" s="7"/>
      <c r="FW506" s="7"/>
      <c r="FX506" s="7"/>
      <c r="FY506" s="7"/>
      <c r="FZ506" s="7"/>
      <c r="GA506" s="7"/>
      <c r="GB506" s="7"/>
      <c r="GC506" s="7"/>
      <c r="GD506" s="7"/>
      <c r="GE506" s="7"/>
      <c r="GF506" s="7"/>
      <c r="GG506" s="7"/>
      <c r="GH506" s="7"/>
      <c r="GI506" s="7"/>
      <c r="GJ506" s="7"/>
      <c r="GK506" s="7"/>
      <c r="GL506" s="7"/>
      <c r="GM506" s="7"/>
      <c r="GN506" s="7"/>
      <c r="GO506" s="7"/>
      <c r="GP506" s="7"/>
      <c r="GQ506" s="7"/>
      <c r="GR506" s="7"/>
      <c r="GS506" s="7"/>
      <c r="GT506" s="7"/>
      <c r="GU506" s="7"/>
      <c r="GV506" s="7"/>
      <c r="GW506" s="7"/>
      <c r="GX506" s="7"/>
      <c r="GY506" s="7"/>
      <c r="GZ506" s="7"/>
      <c r="HA506" s="7"/>
      <c r="HB506" s="7"/>
      <c r="HC506" s="7"/>
      <c r="HD506" s="7"/>
      <c r="HE506" s="7"/>
      <c r="HF506" s="7"/>
      <c r="HG506" s="7"/>
      <c r="HH506" s="7"/>
      <c r="HI506" s="7"/>
      <c r="HJ506" s="7"/>
      <c r="HK506" s="7"/>
      <c r="HL506" s="7"/>
      <c r="HM506" s="7"/>
      <c r="HN506" s="7"/>
      <c r="HO506" s="7"/>
      <c r="HP506" s="7"/>
      <c r="HQ506" s="7"/>
      <c r="HR506" s="7"/>
      <c r="HS506" s="7"/>
      <c r="HT506" s="7"/>
      <c r="HU506" s="7"/>
      <c r="HV506" s="7"/>
      <c r="HW506" s="7"/>
      <c r="HX506" s="7"/>
      <c r="HY506" s="7"/>
      <c r="HZ506" s="7"/>
      <c r="IA506" s="7"/>
      <c r="IB506" s="7"/>
      <c r="IC506" s="7"/>
      <c r="ID506" s="7"/>
      <c r="IE506" s="7"/>
      <c r="IF506" s="7"/>
      <c r="IG506" s="7"/>
      <c r="IH506" s="7"/>
      <c r="II506" s="7"/>
      <c r="IJ506" s="7"/>
      <c r="IK506" s="7"/>
      <c r="IL506" s="7"/>
      <c r="IM506" s="7"/>
      <c r="IN506" s="7"/>
      <c r="IO506" s="7"/>
      <c r="IP506" s="7"/>
      <c r="IQ506" s="7"/>
      <c r="IR506" s="7"/>
      <c r="IS506" s="7"/>
      <c r="IT506" s="7"/>
      <c r="IU506" s="7"/>
    </row>
    <row r="507" spans="2:255" ht="15.6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  <c r="FK507" s="7"/>
      <c r="FL507" s="7"/>
      <c r="FM507" s="7"/>
      <c r="FN507" s="7"/>
      <c r="FO507" s="7"/>
      <c r="FP507" s="7"/>
      <c r="FQ507" s="7"/>
      <c r="FR507" s="7"/>
      <c r="FS507" s="7"/>
      <c r="FT507" s="7"/>
      <c r="FU507" s="7"/>
      <c r="FV507" s="7"/>
      <c r="FW507" s="7"/>
      <c r="FX507" s="7"/>
      <c r="FY507" s="7"/>
      <c r="FZ507" s="7"/>
      <c r="GA507" s="7"/>
      <c r="GB507" s="7"/>
      <c r="GC507" s="7"/>
      <c r="GD507" s="7"/>
      <c r="GE507" s="7"/>
      <c r="GF507" s="7"/>
      <c r="GG507" s="7"/>
      <c r="GH507" s="7"/>
      <c r="GI507" s="7"/>
      <c r="GJ507" s="7"/>
      <c r="GK507" s="7"/>
      <c r="GL507" s="7"/>
      <c r="GM507" s="7"/>
      <c r="GN507" s="7"/>
      <c r="GO507" s="7"/>
      <c r="GP507" s="7"/>
      <c r="GQ507" s="7"/>
      <c r="GR507" s="7"/>
      <c r="GS507" s="7"/>
      <c r="GT507" s="7"/>
      <c r="GU507" s="7"/>
      <c r="GV507" s="7"/>
      <c r="GW507" s="7"/>
      <c r="GX507" s="7"/>
      <c r="GY507" s="7"/>
      <c r="GZ507" s="7"/>
      <c r="HA507" s="7"/>
      <c r="HB507" s="7"/>
      <c r="HC507" s="7"/>
      <c r="HD507" s="7"/>
      <c r="HE507" s="7"/>
      <c r="HF507" s="7"/>
      <c r="HG507" s="7"/>
      <c r="HH507" s="7"/>
      <c r="HI507" s="7"/>
      <c r="HJ507" s="7"/>
      <c r="HK507" s="7"/>
      <c r="HL507" s="7"/>
      <c r="HM507" s="7"/>
      <c r="HN507" s="7"/>
      <c r="HO507" s="7"/>
      <c r="HP507" s="7"/>
      <c r="HQ507" s="7"/>
      <c r="HR507" s="7"/>
      <c r="HS507" s="7"/>
      <c r="HT507" s="7"/>
      <c r="HU507" s="7"/>
      <c r="HV507" s="7"/>
      <c r="HW507" s="7"/>
      <c r="HX507" s="7"/>
      <c r="HY507" s="7"/>
      <c r="HZ507" s="7"/>
      <c r="IA507" s="7"/>
      <c r="IB507" s="7"/>
      <c r="IC507" s="7"/>
      <c r="ID507" s="7"/>
      <c r="IE507" s="7"/>
      <c r="IF507" s="7"/>
      <c r="IG507" s="7"/>
      <c r="IH507" s="7"/>
      <c r="II507" s="7"/>
      <c r="IJ507" s="7"/>
      <c r="IK507" s="7"/>
      <c r="IL507" s="7"/>
      <c r="IM507" s="7"/>
      <c r="IN507" s="7"/>
      <c r="IO507" s="7"/>
      <c r="IP507" s="7"/>
      <c r="IQ507" s="7"/>
      <c r="IR507" s="7"/>
      <c r="IS507" s="7"/>
      <c r="IT507" s="7"/>
      <c r="IU507" s="7"/>
    </row>
    <row r="508" spans="2:255" ht="15.6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  <c r="FK508" s="7"/>
      <c r="FL508" s="7"/>
      <c r="FM508" s="7"/>
      <c r="FN508" s="7"/>
      <c r="FO508" s="7"/>
      <c r="FP508" s="7"/>
      <c r="FQ508" s="7"/>
      <c r="FR508" s="7"/>
      <c r="FS508" s="7"/>
      <c r="FT508" s="7"/>
      <c r="FU508" s="7"/>
      <c r="FV508" s="7"/>
      <c r="FW508" s="7"/>
      <c r="FX508" s="7"/>
      <c r="FY508" s="7"/>
      <c r="FZ508" s="7"/>
      <c r="GA508" s="7"/>
      <c r="GB508" s="7"/>
      <c r="GC508" s="7"/>
      <c r="GD508" s="7"/>
      <c r="GE508" s="7"/>
      <c r="GF508" s="7"/>
      <c r="GG508" s="7"/>
      <c r="GH508" s="7"/>
      <c r="GI508" s="7"/>
      <c r="GJ508" s="7"/>
      <c r="GK508" s="7"/>
      <c r="GL508" s="7"/>
      <c r="GM508" s="7"/>
      <c r="GN508" s="7"/>
      <c r="GO508" s="7"/>
      <c r="GP508" s="7"/>
      <c r="GQ508" s="7"/>
      <c r="GR508" s="7"/>
      <c r="GS508" s="7"/>
      <c r="GT508" s="7"/>
      <c r="GU508" s="7"/>
      <c r="GV508" s="7"/>
      <c r="GW508" s="7"/>
      <c r="GX508" s="7"/>
      <c r="GY508" s="7"/>
      <c r="GZ508" s="7"/>
      <c r="HA508" s="7"/>
      <c r="HB508" s="7"/>
      <c r="HC508" s="7"/>
      <c r="HD508" s="7"/>
      <c r="HE508" s="7"/>
      <c r="HF508" s="7"/>
      <c r="HG508" s="7"/>
      <c r="HH508" s="7"/>
      <c r="HI508" s="7"/>
      <c r="HJ508" s="7"/>
      <c r="HK508" s="7"/>
      <c r="HL508" s="7"/>
      <c r="HM508" s="7"/>
      <c r="HN508" s="7"/>
      <c r="HO508" s="7"/>
      <c r="HP508" s="7"/>
      <c r="HQ508" s="7"/>
      <c r="HR508" s="7"/>
      <c r="HS508" s="7"/>
      <c r="HT508" s="7"/>
      <c r="HU508" s="7"/>
      <c r="HV508" s="7"/>
      <c r="HW508" s="7"/>
      <c r="HX508" s="7"/>
      <c r="HY508" s="7"/>
      <c r="HZ508" s="7"/>
      <c r="IA508" s="7"/>
      <c r="IB508" s="7"/>
      <c r="IC508" s="7"/>
      <c r="ID508" s="7"/>
      <c r="IE508" s="7"/>
      <c r="IF508" s="7"/>
      <c r="IG508" s="7"/>
      <c r="IH508" s="7"/>
      <c r="II508" s="7"/>
      <c r="IJ508" s="7"/>
      <c r="IK508" s="7"/>
      <c r="IL508" s="7"/>
      <c r="IM508" s="7"/>
      <c r="IN508" s="7"/>
      <c r="IO508" s="7"/>
      <c r="IP508" s="7"/>
      <c r="IQ508" s="7"/>
      <c r="IR508" s="7"/>
      <c r="IS508" s="7"/>
      <c r="IT508" s="7"/>
      <c r="IU508" s="7"/>
    </row>
    <row r="509" spans="2:255" ht="15.6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  <c r="FK509" s="7"/>
      <c r="FL509" s="7"/>
      <c r="FM509" s="7"/>
      <c r="FN509" s="7"/>
      <c r="FO509" s="7"/>
      <c r="FP509" s="7"/>
      <c r="FQ509" s="7"/>
      <c r="FR509" s="7"/>
      <c r="FS509" s="7"/>
      <c r="FT509" s="7"/>
      <c r="FU509" s="7"/>
      <c r="FV509" s="7"/>
      <c r="FW509" s="7"/>
      <c r="FX509" s="7"/>
      <c r="FY509" s="7"/>
      <c r="FZ509" s="7"/>
      <c r="GA509" s="7"/>
      <c r="GB509" s="7"/>
      <c r="GC509" s="7"/>
      <c r="GD509" s="7"/>
      <c r="GE509" s="7"/>
      <c r="GF509" s="7"/>
      <c r="GG509" s="7"/>
      <c r="GH509" s="7"/>
      <c r="GI509" s="7"/>
      <c r="GJ509" s="7"/>
      <c r="GK509" s="7"/>
      <c r="GL509" s="7"/>
      <c r="GM509" s="7"/>
      <c r="GN509" s="7"/>
      <c r="GO509" s="7"/>
      <c r="GP509" s="7"/>
      <c r="GQ509" s="7"/>
      <c r="GR509" s="7"/>
      <c r="GS509" s="7"/>
      <c r="GT509" s="7"/>
      <c r="GU509" s="7"/>
      <c r="GV509" s="7"/>
      <c r="GW509" s="7"/>
      <c r="GX509" s="7"/>
      <c r="GY509" s="7"/>
      <c r="GZ509" s="7"/>
      <c r="HA509" s="7"/>
      <c r="HB509" s="7"/>
      <c r="HC509" s="7"/>
      <c r="HD509" s="7"/>
      <c r="HE509" s="7"/>
      <c r="HF509" s="7"/>
      <c r="HG509" s="7"/>
      <c r="HH509" s="7"/>
      <c r="HI509" s="7"/>
      <c r="HJ509" s="7"/>
      <c r="HK509" s="7"/>
      <c r="HL509" s="7"/>
      <c r="HM509" s="7"/>
      <c r="HN509" s="7"/>
      <c r="HO509" s="7"/>
      <c r="HP509" s="7"/>
      <c r="HQ509" s="7"/>
      <c r="HR509" s="7"/>
      <c r="HS509" s="7"/>
      <c r="HT509" s="7"/>
      <c r="HU509" s="7"/>
      <c r="HV509" s="7"/>
      <c r="HW509" s="7"/>
      <c r="HX509" s="7"/>
      <c r="HY509" s="7"/>
      <c r="HZ509" s="7"/>
      <c r="IA509" s="7"/>
      <c r="IB509" s="7"/>
      <c r="IC509" s="7"/>
      <c r="ID509" s="7"/>
      <c r="IE509" s="7"/>
      <c r="IF509" s="7"/>
      <c r="IG509" s="7"/>
      <c r="IH509" s="7"/>
      <c r="II509" s="7"/>
      <c r="IJ509" s="7"/>
      <c r="IK509" s="7"/>
      <c r="IL509" s="7"/>
      <c r="IM509" s="7"/>
      <c r="IN509" s="7"/>
      <c r="IO509" s="7"/>
      <c r="IP509" s="7"/>
      <c r="IQ509" s="7"/>
      <c r="IR509" s="7"/>
      <c r="IS509" s="7"/>
      <c r="IT509" s="7"/>
      <c r="IU509" s="7"/>
    </row>
    <row r="510" spans="2:255" ht="15.6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  <c r="FK510" s="7"/>
      <c r="FL510" s="7"/>
      <c r="FM510" s="7"/>
      <c r="FN510" s="7"/>
      <c r="FO510" s="7"/>
      <c r="FP510" s="7"/>
      <c r="FQ510" s="7"/>
      <c r="FR510" s="7"/>
      <c r="FS510" s="7"/>
      <c r="FT510" s="7"/>
      <c r="FU510" s="7"/>
      <c r="FV510" s="7"/>
      <c r="FW510" s="7"/>
      <c r="FX510" s="7"/>
      <c r="FY510" s="7"/>
      <c r="FZ510" s="7"/>
      <c r="GA510" s="7"/>
      <c r="GB510" s="7"/>
      <c r="GC510" s="7"/>
      <c r="GD510" s="7"/>
      <c r="GE510" s="7"/>
      <c r="GF510" s="7"/>
      <c r="GG510" s="7"/>
      <c r="GH510" s="7"/>
      <c r="GI510" s="7"/>
      <c r="GJ510" s="7"/>
      <c r="GK510" s="7"/>
      <c r="GL510" s="7"/>
      <c r="GM510" s="7"/>
      <c r="GN510" s="7"/>
      <c r="GO510" s="7"/>
      <c r="GP510" s="7"/>
      <c r="GQ510" s="7"/>
      <c r="GR510" s="7"/>
      <c r="GS510" s="7"/>
      <c r="GT510" s="7"/>
      <c r="GU510" s="7"/>
      <c r="GV510" s="7"/>
      <c r="GW510" s="7"/>
      <c r="GX510" s="7"/>
      <c r="GY510" s="7"/>
      <c r="GZ510" s="7"/>
      <c r="HA510" s="7"/>
      <c r="HB510" s="7"/>
      <c r="HC510" s="7"/>
      <c r="HD510" s="7"/>
      <c r="HE510" s="7"/>
      <c r="HF510" s="7"/>
      <c r="HG510" s="7"/>
      <c r="HH510" s="7"/>
      <c r="HI510" s="7"/>
      <c r="HJ510" s="7"/>
      <c r="HK510" s="7"/>
      <c r="HL510" s="7"/>
      <c r="HM510" s="7"/>
      <c r="HN510" s="7"/>
      <c r="HO510" s="7"/>
      <c r="HP510" s="7"/>
      <c r="HQ510" s="7"/>
      <c r="HR510" s="7"/>
      <c r="HS510" s="7"/>
      <c r="HT510" s="7"/>
      <c r="HU510" s="7"/>
      <c r="HV510" s="7"/>
      <c r="HW510" s="7"/>
      <c r="HX510" s="7"/>
      <c r="HY510" s="7"/>
      <c r="HZ510" s="7"/>
      <c r="IA510" s="7"/>
      <c r="IB510" s="7"/>
      <c r="IC510" s="7"/>
      <c r="ID510" s="7"/>
      <c r="IE510" s="7"/>
      <c r="IF510" s="7"/>
      <c r="IG510" s="7"/>
      <c r="IH510" s="7"/>
      <c r="II510" s="7"/>
      <c r="IJ510" s="7"/>
      <c r="IK510" s="7"/>
      <c r="IL510" s="7"/>
      <c r="IM510" s="7"/>
      <c r="IN510" s="7"/>
      <c r="IO510" s="7"/>
      <c r="IP510" s="7"/>
      <c r="IQ510" s="7"/>
      <c r="IR510" s="7"/>
      <c r="IS510" s="7"/>
      <c r="IT510" s="7"/>
      <c r="IU510" s="7"/>
    </row>
    <row r="511" spans="2:255" ht="15.6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  <c r="FK511" s="7"/>
      <c r="FL511" s="7"/>
      <c r="FM511" s="7"/>
      <c r="FN511" s="7"/>
      <c r="FO511" s="7"/>
      <c r="FP511" s="7"/>
      <c r="FQ511" s="7"/>
      <c r="FR511" s="7"/>
      <c r="FS511" s="7"/>
      <c r="FT511" s="7"/>
      <c r="FU511" s="7"/>
      <c r="FV511" s="7"/>
      <c r="FW511" s="7"/>
      <c r="FX511" s="7"/>
      <c r="FY511" s="7"/>
      <c r="FZ511" s="7"/>
      <c r="GA511" s="7"/>
      <c r="GB511" s="7"/>
      <c r="GC511" s="7"/>
      <c r="GD511" s="7"/>
      <c r="GE511" s="7"/>
      <c r="GF511" s="7"/>
      <c r="GG511" s="7"/>
      <c r="GH511" s="7"/>
      <c r="GI511" s="7"/>
      <c r="GJ511" s="7"/>
      <c r="GK511" s="7"/>
      <c r="GL511" s="7"/>
      <c r="GM511" s="7"/>
      <c r="GN511" s="7"/>
      <c r="GO511" s="7"/>
      <c r="GP511" s="7"/>
      <c r="GQ511" s="7"/>
      <c r="GR511" s="7"/>
      <c r="GS511" s="7"/>
      <c r="GT511" s="7"/>
      <c r="GU511" s="7"/>
      <c r="GV511" s="7"/>
      <c r="GW511" s="7"/>
      <c r="GX511" s="7"/>
      <c r="GY511" s="7"/>
      <c r="GZ511" s="7"/>
      <c r="HA511" s="7"/>
      <c r="HB511" s="7"/>
      <c r="HC511" s="7"/>
      <c r="HD511" s="7"/>
      <c r="HE511" s="7"/>
      <c r="HF511" s="7"/>
      <c r="HG511" s="7"/>
      <c r="HH511" s="7"/>
      <c r="HI511" s="7"/>
      <c r="HJ511" s="7"/>
      <c r="HK511" s="7"/>
      <c r="HL511" s="7"/>
      <c r="HM511" s="7"/>
      <c r="HN511" s="7"/>
      <c r="HO511" s="7"/>
      <c r="HP511" s="7"/>
      <c r="HQ511" s="7"/>
      <c r="HR511" s="7"/>
      <c r="HS511" s="7"/>
      <c r="HT511" s="7"/>
      <c r="HU511" s="7"/>
      <c r="HV511" s="7"/>
      <c r="HW511" s="7"/>
      <c r="HX511" s="7"/>
      <c r="HY511" s="7"/>
      <c r="HZ511" s="7"/>
      <c r="IA511" s="7"/>
      <c r="IB511" s="7"/>
      <c r="IC511" s="7"/>
      <c r="ID511" s="7"/>
      <c r="IE511" s="7"/>
      <c r="IF511" s="7"/>
      <c r="IG511" s="7"/>
      <c r="IH511" s="7"/>
      <c r="II511" s="7"/>
      <c r="IJ511" s="7"/>
      <c r="IK511" s="7"/>
      <c r="IL511" s="7"/>
      <c r="IM511" s="7"/>
      <c r="IN511" s="7"/>
      <c r="IO511" s="7"/>
      <c r="IP511" s="7"/>
      <c r="IQ511" s="7"/>
      <c r="IR511" s="7"/>
      <c r="IS511" s="7"/>
      <c r="IT511" s="7"/>
      <c r="IU511" s="7"/>
    </row>
    <row r="512" spans="2:255" ht="15.6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  <c r="FK512" s="7"/>
      <c r="FL512" s="7"/>
      <c r="FM512" s="7"/>
      <c r="FN512" s="7"/>
      <c r="FO512" s="7"/>
      <c r="FP512" s="7"/>
      <c r="FQ512" s="7"/>
      <c r="FR512" s="7"/>
      <c r="FS512" s="7"/>
      <c r="FT512" s="7"/>
      <c r="FU512" s="7"/>
      <c r="FV512" s="7"/>
      <c r="FW512" s="7"/>
      <c r="FX512" s="7"/>
      <c r="FY512" s="7"/>
      <c r="FZ512" s="7"/>
      <c r="GA512" s="7"/>
      <c r="GB512" s="7"/>
      <c r="GC512" s="7"/>
      <c r="GD512" s="7"/>
      <c r="GE512" s="7"/>
      <c r="GF512" s="7"/>
      <c r="GG512" s="7"/>
      <c r="GH512" s="7"/>
      <c r="GI512" s="7"/>
      <c r="GJ512" s="7"/>
      <c r="GK512" s="7"/>
      <c r="GL512" s="7"/>
      <c r="GM512" s="7"/>
      <c r="GN512" s="7"/>
      <c r="GO512" s="7"/>
      <c r="GP512" s="7"/>
      <c r="GQ512" s="7"/>
      <c r="GR512" s="7"/>
      <c r="GS512" s="7"/>
      <c r="GT512" s="7"/>
      <c r="GU512" s="7"/>
      <c r="GV512" s="7"/>
      <c r="GW512" s="7"/>
      <c r="GX512" s="7"/>
      <c r="GY512" s="7"/>
      <c r="GZ512" s="7"/>
      <c r="HA512" s="7"/>
      <c r="HB512" s="7"/>
      <c r="HC512" s="7"/>
      <c r="HD512" s="7"/>
      <c r="HE512" s="7"/>
      <c r="HF512" s="7"/>
      <c r="HG512" s="7"/>
      <c r="HH512" s="7"/>
      <c r="HI512" s="7"/>
      <c r="HJ512" s="7"/>
      <c r="HK512" s="7"/>
      <c r="HL512" s="7"/>
      <c r="HM512" s="7"/>
      <c r="HN512" s="7"/>
      <c r="HO512" s="7"/>
      <c r="HP512" s="7"/>
      <c r="HQ512" s="7"/>
      <c r="HR512" s="7"/>
      <c r="HS512" s="7"/>
      <c r="HT512" s="7"/>
      <c r="HU512" s="7"/>
      <c r="HV512" s="7"/>
      <c r="HW512" s="7"/>
      <c r="HX512" s="7"/>
      <c r="HY512" s="7"/>
      <c r="HZ512" s="7"/>
      <c r="IA512" s="7"/>
      <c r="IB512" s="7"/>
      <c r="IC512" s="7"/>
      <c r="ID512" s="7"/>
      <c r="IE512" s="7"/>
      <c r="IF512" s="7"/>
      <c r="IG512" s="7"/>
      <c r="IH512" s="7"/>
      <c r="II512" s="7"/>
      <c r="IJ512" s="7"/>
      <c r="IK512" s="7"/>
      <c r="IL512" s="7"/>
      <c r="IM512" s="7"/>
      <c r="IN512" s="7"/>
      <c r="IO512" s="7"/>
      <c r="IP512" s="7"/>
      <c r="IQ512" s="7"/>
      <c r="IR512" s="7"/>
      <c r="IS512" s="7"/>
      <c r="IT512" s="7"/>
      <c r="IU512" s="7"/>
    </row>
    <row r="513" spans="2:255" ht="15.6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  <c r="FK513" s="7"/>
      <c r="FL513" s="7"/>
      <c r="FM513" s="7"/>
      <c r="FN513" s="7"/>
      <c r="FO513" s="7"/>
      <c r="FP513" s="7"/>
      <c r="FQ513" s="7"/>
      <c r="FR513" s="7"/>
      <c r="FS513" s="7"/>
      <c r="FT513" s="7"/>
      <c r="FU513" s="7"/>
      <c r="FV513" s="7"/>
      <c r="FW513" s="7"/>
      <c r="FX513" s="7"/>
      <c r="FY513" s="7"/>
      <c r="FZ513" s="7"/>
      <c r="GA513" s="7"/>
      <c r="GB513" s="7"/>
      <c r="GC513" s="7"/>
      <c r="GD513" s="7"/>
      <c r="GE513" s="7"/>
      <c r="GF513" s="7"/>
      <c r="GG513" s="7"/>
      <c r="GH513" s="7"/>
      <c r="GI513" s="7"/>
      <c r="GJ513" s="7"/>
      <c r="GK513" s="7"/>
      <c r="GL513" s="7"/>
      <c r="GM513" s="7"/>
      <c r="GN513" s="7"/>
      <c r="GO513" s="7"/>
      <c r="GP513" s="7"/>
      <c r="GQ513" s="7"/>
      <c r="GR513" s="7"/>
      <c r="GS513" s="7"/>
      <c r="GT513" s="7"/>
      <c r="GU513" s="7"/>
      <c r="GV513" s="7"/>
      <c r="GW513" s="7"/>
      <c r="GX513" s="7"/>
      <c r="GY513" s="7"/>
      <c r="GZ513" s="7"/>
      <c r="HA513" s="7"/>
      <c r="HB513" s="7"/>
      <c r="HC513" s="7"/>
      <c r="HD513" s="7"/>
      <c r="HE513" s="7"/>
      <c r="HF513" s="7"/>
      <c r="HG513" s="7"/>
      <c r="HH513" s="7"/>
      <c r="HI513" s="7"/>
      <c r="HJ513" s="7"/>
      <c r="HK513" s="7"/>
      <c r="HL513" s="7"/>
      <c r="HM513" s="7"/>
      <c r="HN513" s="7"/>
      <c r="HO513" s="7"/>
      <c r="HP513" s="7"/>
      <c r="HQ513" s="7"/>
      <c r="HR513" s="7"/>
      <c r="HS513" s="7"/>
      <c r="HT513" s="7"/>
      <c r="HU513" s="7"/>
      <c r="HV513" s="7"/>
      <c r="HW513" s="7"/>
      <c r="HX513" s="7"/>
      <c r="HY513" s="7"/>
      <c r="HZ513" s="7"/>
      <c r="IA513" s="7"/>
      <c r="IB513" s="7"/>
      <c r="IC513" s="7"/>
      <c r="ID513" s="7"/>
      <c r="IE513" s="7"/>
      <c r="IF513" s="7"/>
      <c r="IG513" s="7"/>
      <c r="IH513" s="7"/>
      <c r="II513" s="7"/>
      <c r="IJ513" s="7"/>
      <c r="IK513" s="7"/>
      <c r="IL513" s="7"/>
      <c r="IM513" s="7"/>
      <c r="IN513" s="7"/>
      <c r="IO513" s="7"/>
      <c r="IP513" s="7"/>
      <c r="IQ513" s="7"/>
      <c r="IR513" s="7"/>
      <c r="IS513" s="7"/>
      <c r="IT513" s="7"/>
      <c r="IU513" s="7"/>
    </row>
    <row r="514" spans="2:255" ht="15.6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  <c r="FK514" s="7"/>
      <c r="FL514" s="7"/>
      <c r="FM514" s="7"/>
      <c r="FN514" s="7"/>
      <c r="FO514" s="7"/>
      <c r="FP514" s="7"/>
      <c r="FQ514" s="7"/>
      <c r="FR514" s="7"/>
      <c r="FS514" s="7"/>
      <c r="FT514" s="7"/>
      <c r="FU514" s="7"/>
      <c r="FV514" s="7"/>
      <c r="FW514" s="7"/>
      <c r="FX514" s="7"/>
      <c r="FY514" s="7"/>
      <c r="FZ514" s="7"/>
      <c r="GA514" s="7"/>
      <c r="GB514" s="7"/>
      <c r="GC514" s="7"/>
      <c r="GD514" s="7"/>
      <c r="GE514" s="7"/>
      <c r="GF514" s="7"/>
      <c r="GG514" s="7"/>
      <c r="GH514" s="7"/>
      <c r="GI514" s="7"/>
      <c r="GJ514" s="7"/>
      <c r="GK514" s="7"/>
      <c r="GL514" s="7"/>
      <c r="GM514" s="7"/>
      <c r="GN514" s="7"/>
      <c r="GO514" s="7"/>
      <c r="GP514" s="7"/>
      <c r="GQ514" s="7"/>
      <c r="GR514" s="7"/>
      <c r="GS514" s="7"/>
      <c r="GT514" s="7"/>
      <c r="GU514" s="7"/>
      <c r="GV514" s="7"/>
      <c r="GW514" s="7"/>
      <c r="GX514" s="7"/>
      <c r="GY514" s="7"/>
      <c r="GZ514" s="7"/>
      <c r="HA514" s="7"/>
      <c r="HB514" s="7"/>
      <c r="HC514" s="7"/>
      <c r="HD514" s="7"/>
      <c r="HE514" s="7"/>
      <c r="HF514" s="7"/>
      <c r="HG514" s="7"/>
      <c r="HH514" s="7"/>
      <c r="HI514" s="7"/>
      <c r="HJ514" s="7"/>
      <c r="HK514" s="7"/>
      <c r="HL514" s="7"/>
      <c r="HM514" s="7"/>
      <c r="HN514" s="7"/>
      <c r="HO514" s="7"/>
      <c r="HP514" s="7"/>
      <c r="HQ514" s="7"/>
      <c r="HR514" s="7"/>
      <c r="HS514" s="7"/>
      <c r="HT514" s="7"/>
      <c r="HU514" s="7"/>
      <c r="HV514" s="7"/>
      <c r="HW514" s="7"/>
      <c r="HX514" s="7"/>
      <c r="HY514" s="7"/>
      <c r="HZ514" s="7"/>
      <c r="IA514" s="7"/>
      <c r="IB514" s="7"/>
      <c r="IC514" s="7"/>
      <c r="ID514" s="7"/>
      <c r="IE514" s="7"/>
      <c r="IF514" s="7"/>
      <c r="IG514" s="7"/>
      <c r="IH514" s="7"/>
      <c r="II514" s="7"/>
      <c r="IJ514" s="7"/>
      <c r="IK514" s="7"/>
      <c r="IL514" s="7"/>
      <c r="IM514" s="7"/>
      <c r="IN514" s="7"/>
      <c r="IO514" s="7"/>
      <c r="IP514" s="7"/>
      <c r="IQ514" s="7"/>
      <c r="IR514" s="7"/>
      <c r="IS514" s="7"/>
      <c r="IT514" s="7"/>
      <c r="IU514" s="7"/>
    </row>
    <row r="515" spans="2:255" ht="15.6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  <c r="FK515" s="7"/>
      <c r="FL515" s="7"/>
      <c r="FM515" s="7"/>
      <c r="FN515" s="7"/>
      <c r="FO515" s="7"/>
      <c r="FP515" s="7"/>
      <c r="FQ515" s="7"/>
      <c r="FR515" s="7"/>
      <c r="FS515" s="7"/>
      <c r="FT515" s="7"/>
      <c r="FU515" s="7"/>
      <c r="FV515" s="7"/>
      <c r="FW515" s="7"/>
      <c r="FX515" s="7"/>
      <c r="FY515" s="7"/>
      <c r="FZ515" s="7"/>
      <c r="GA515" s="7"/>
      <c r="GB515" s="7"/>
      <c r="GC515" s="7"/>
      <c r="GD515" s="7"/>
      <c r="GE515" s="7"/>
      <c r="GF515" s="7"/>
      <c r="GG515" s="7"/>
      <c r="GH515" s="7"/>
      <c r="GI515" s="7"/>
      <c r="GJ515" s="7"/>
      <c r="GK515" s="7"/>
      <c r="GL515" s="7"/>
      <c r="GM515" s="7"/>
      <c r="GN515" s="7"/>
      <c r="GO515" s="7"/>
      <c r="GP515" s="7"/>
      <c r="GQ515" s="7"/>
      <c r="GR515" s="7"/>
      <c r="GS515" s="7"/>
      <c r="GT515" s="7"/>
      <c r="GU515" s="7"/>
      <c r="GV515" s="7"/>
      <c r="GW515" s="7"/>
      <c r="GX515" s="7"/>
      <c r="GY515" s="7"/>
      <c r="GZ515" s="7"/>
      <c r="HA515" s="7"/>
      <c r="HB515" s="7"/>
      <c r="HC515" s="7"/>
      <c r="HD515" s="7"/>
      <c r="HE515" s="7"/>
      <c r="HF515" s="7"/>
      <c r="HG515" s="7"/>
      <c r="HH515" s="7"/>
      <c r="HI515" s="7"/>
      <c r="HJ515" s="7"/>
      <c r="HK515" s="7"/>
      <c r="HL515" s="7"/>
      <c r="HM515" s="7"/>
      <c r="HN515" s="7"/>
      <c r="HO515" s="7"/>
      <c r="HP515" s="7"/>
      <c r="HQ515" s="7"/>
      <c r="HR515" s="7"/>
      <c r="HS515" s="7"/>
      <c r="HT515" s="7"/>
      <c r="HU515" s="7"/>
      <c r="HV515" s="7"/>
      <c r="HW515" s="7"/>
      <c r="HX515" s="7"/>
      <c r="HY515" s="7"/>
      <c r="HZ515" s="7"/>
      <c r="IA515" s="7"/>
      <c r="IB515" s="7"/>
      <c r="IC515" s="7"/>
      <c r="ID515" s="7"/>
      <c r="IE515" s="7"/>
      <c r="IF515" s="7"/>
      <c r="IG515" s="7"/>
      <c r="IH515" s="7"/>
      <c r="II515" s="7"/>
      <c r="IJ515" s="7"/>
      <c r="IK515" s="7"/>
      <c r="IL515" s="7"/>
      <c r="IM515" s="7"/>
      <c r="IN515" s="7"/>
      <c r="IO515" s="7"/>
      <c r="IP515" s="7"/>
      <c r="IQ515" s="7"/>
      <c r="IR515" s="7"/>
      <c r="IS515" s="7"/>
      <c r="IT515" s="7"/>
      <c r="IU515" s="7"/>
    </row>
    <row r="516" spans="2:255" ht="15.6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  <c r="FK516" s="7"/>
      <c r="FL516" s="7"/>
      <c r="FM516" s="7"/>
      <c r="FN516" s="7"/>
      <c r="FO516" s="7"/>
      <c r="FP516" s="7"/>
      <c r="FQ516" s="7"/>
      <c r="FR516" s="7"/>
      <c r="FS516" s="7"/>
      <c r="FT516" s="7"/>
      <c r="FU516" s="7"/>
      <c r="FV516" s="7"/>
      <c r="FW516" s="7"/>
      <c r="FX516" s="7"/>
      <c r="FY516" s="7"/>
      <c r="FZ516" s="7"/>
      <c r="GA516" s="7"/>
      <c r="GB516" s="7"/>
      <c r="GC516" s="7"/>
      <c r="GD516" s="7"/>
      <c r="GE516" s="7"/>
      <c r="GF516" s="7"/>
      <c r="GG516" s="7"/>
      <c r="GH516" s="7"/>
      <c r="GI516" s="7"/>
      <c r="GJ516" s="7"/>
      <c r="GK516" s="7"/>
      <c r="GL516" s="7"/>
      <c r="GM516" s="7"/>
      <c r="GN516" s="7"/>
      <c r="GO516" s="7"/>
      <c r="GP516" s="7"/>
      <c r="GQ516" s="7"/>
      <c r="GR516" s="7"/>
      <c r="GS516" s="7"/>
      <c r="GT516" s="7"/>
      <c r="GU516" s="7"/>
      <c r="GV516" s="7"/>
      <c r="GW516" s="7"/>
      <c r="GX516" s="7"/>
      <c r="GY516" s="7"/>
      <c r="GZ516" s="7"/>
      <c r="HA516" s="7"/>
      <c r="HB516" s="7"/>
      <c r="HC516" s="7"/>
      <c r="HD516" s="7"/>
      <c r="HE516" s="7"/>
      <c r="HF516" s="7"/>
      <c r="HG516" s="7"/>
      <c r="HH516" s="7"/>
      <c r="HI516" s="7"/>
      <c r="HJ516" s="7"/>
      <c r="HK516" s="7"/>
      <c r="HL516" s="7"/>
      <c r="HM516" s="7"/>
      <c r="HN516" s="7"/>
      <c r="HO516" s="7"/>
      <c r="HP516" s="7"/>
      <c r="HQ516" s="7"/>
      <c r="HR516" s="7"/>
      <c r="HS516" s="7"/>
      <c r="HT516" s="7"/>
      <c r="HU516" s="7"/>
      <c r="HV516" s="7"/>
      <c r="HW516" s="7"/>
      <c r="HX516" s="7"/>
      <c r="HY516" s="7"/>
      <c r="HZ516" s="7"/>
      <c r="IA516" s="7"/>
      <c r="IB516" s="7"/>
      <c r="IC516" s="7"/>
      <c r="ID516" s="7"/>
      <c r="IE516" s="7"/>
      <c r="IF516" s="7"/>
      <c r="IG516" s="7"/>
      <c r="IH516" s="7"/>
      <c r="II516" s="7"/>
      <c r="IJ516" s="7"/>
      <c r="IK516" s="7"/>
      <c r="IL516" s="7"/>
      <c r="IM516" s="7"/>
      <c r="IN516" s="7"/>
      <c r="IO516" s="7"/>
      <c r="IP516" s="7"/>
      <c r="IQ516" s="7"/>
      <c r="IR516" s="7"/>
      <c r="IS516" s="7"/>
      <c r="IT516" s="7"/>
      <c r="IU516" s="7"/>
    </row>
    <row r="517" spans="2:255" ht="15.6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  <c r="FK517" s="7"/>
      <c r="FL517" s="7"/>
      <c r="FM517" s="7"/>
      <c r="FN517" s="7"/>
      <c r="FO517" s="7"/>
      <c r="FP517" s="7"/>
      <c r="FQ517" s="7"/>
      <c r="FR517" s="7"/>
      <c r="FS517" s="7"/>
      <c r="FT517" s="7"/>
      <c r="FU517" s="7"/>
      <c r="FV517" s="7"/>
      <c r="FW517" s="7"/>
      <c r="FX517" s="7"/>
      <c r="FY517" s="7"/>
      <c r="FZ517" s="7"/>
      <c r="GA517" s="7"/>
      <c r="GB517" s="7"/>
      <c r="GC517" s="7"/>
      <c r="GD517" s="7"/>
      <c r="GE517" s="7"/>
      <c r="GF517" s="7"/>
      <c r="GG517" s="7"/>
      <c r="GH517" s="7"/>
      <c r="GI517" s="7"/>
      <c r="GJ517" s="7"/>
      <c r="GK517" s="7"/>
      <c r="GL517" s="7"/>
      <c r="GM517" s="7"/>
      <c r="GN517" s="7"/>
      <c r="GO517" s="7"/>
      <c r="GP517" s="7"/>
      <c r="GQ517" s="7"/>
      <c r="GR517" s="7"/>
      <c r="GS517" s="7"/>
      <c r="GT517" s="7"/>
      <c r="GU517" s="7"/>
      <c r="GV517" s="7"/>
      <c r="GW517" s="7"/>
      <c r="GX517" s="7"/>
      <c r="GY517" s="7"/>
      <c r="GZ517" s="7"/>
      <c r="HA517" s="7"/>
      <c r="HB517" s="7"/>
      <c r="HC517" s="7"/>
      <c r="HD517" s="7"/>
      <c r="HE517" s="7"/>
      <c r="HF517" s="7"/>
      <c r="HG517" s="7"/>
      <c r="HH517" s="7"/>
      <c r="HI517" s="7"/>
      <c r="HJ517" s="7"/>
      <c r="HK517" s="7"/>
      <c r="HL517" s="7"/>
      <c r="HM517" s="7"/>
      <c r="HN517" s="7"/>
      <c r="HO517" s="7"/>
      <c r="HP517" s="7"/>
      <c r="HQ517" s="7"/>
      <c r="HR517" s="7"/>
      <c r="HS517" s="7"/>
      <c r="HT517" s="7"/>
      <c r="HU517" s="7"/>
      <c r="HV517" s="7"/>
      <c r="HW517" s="7"/>
      <c r="HX517" s="7"/>
      <c r="HY517" s="7"/>
      <c r="HZ517" s="7"/>
      <c r="IA517" s="7"/>
      <c r="IB517" s="7"/>
      <c r="IC517" s="7"/>
      <c r="ID517" s="7"/>
      <c r="IE517" s="7"/>
      <c r="IF517" s="7"/>
      <c r="IG517" s="7"/>
      <c r="IH517" s="7"/>
      <c r="II517" s="7"/>
      <c r="IJ517" s="7"/>
      <c r="IK517" s="7"/>
      <c r="IL517" s="7"/>
      <c r="IM517" s="7"/>
      <c r="IN517" s="7"/>
      <c r="IO517" s="7"/>
      <c r="IP517" s="7"/>
      <c r="IQ517" s="7"/>
      <c r="IR517" s="7"/>
      <c r="IS517" s="7"/>
      <c r="IT517" s="7"/>
      <c r="IU517" s="7"/>
    </row>
    <row r="518" spans="2:255" ht="15.6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  <c r="FK518" s="7"/>
      <c r="FL518" s="7"/>
      <c r="FM518" s="7"/>
      <c r="FN518" s="7"/>
      <c r="FO518" s="7"/>
      <c r="FP518" s="7"/>
      <c r="FQ518" s="7"/>
      <c r="FR518" s="7"/>
      <c r="FS518" s="7"/>
      <c r="FT518" s="7"/>
      <c r="FU518" s="7"/>
      <c r="FV518" s="7"/>
      <c r="FW518" s="7"/>
      <c r="FX518" s="7"/>
      <c r="FY518" s="7"/>
      <c r="FZ518" s="7"/>
      <c r="GA518" s="7"/>
      <c r="GB518" s="7"/>
      <c r="GC518" s="7"/>
      <c r="GD518" s="7"/>
      <c r="GE518" s="7"/>
      <c r="GF518" s="7"/>
      <c r="GG518" s="7"/>
      <c r="GH518" s="7"/>
      <c r="GI518" s="7"/>
      <c r="GJ518" s="7"/>
      <c r="GK518" s="7"/>
      <c r="GL518" s="7"/>
      <c r="GM518" s="7"/>
      <c r="GN518" s="7"/>
      <c r="GO518" s="7"/>
      <c r="GP518" s="7"/>
      <c r="GQ518" s="7"/>
      <c r="GR518" s="7"/>
      <c r="GS518" s="7"/>
      <c r="GT518" s="7"/>
      <c r="GU518" s="7"/>
      <c r="GV518" s="7"/>
      <c r="GW518" s="7"/>
      <c r="GX518" s="7"/>
      <c r="GY518" s="7"/>
      <c r="GZ518" s="7"/>
      <c r="HA518" s="7"/>
      <c r="HB518" s="7"/>
      <c r="HC518" s="7"/>
      <c r="HD518" s="7"/>
      <c r="HE518" s="7"/>
      <c r="HF518" s="7"/>
      <c r="HG518" s="7"/>
      <c r="HH518" s="7"/>
      <c r="HI518" s="7"/>
      <c r="HJ518" s="7"/>
      <c r="HK518" s="7"/>
      <c r="HL518" s="7"/>
      <c r="HM518" s="7"/>
      <c r="HN518" s="7"/>
      <c r="HO518" s="7"/>
      <c r="HP518" s="7"/>
      <c r="HQ518" s="7"/>
      <c r="HR518" s="7"/>
      <c r="HS518" s="7"/>
      <c r="HT518" s="7"/>
      <c r="HU518" s="7"/>
      <c r="HV518" s="7"/>
      <c r="HW518" s="7"/>
      <c r="HX518" s="7"/>
      <c r="HY518" s="7"/>
      <c r="HZ518" s="7"/>
      <c r="IA518" s="7"/>
      <c r="IB518" s="7"/>
      <c r="IC518" s="7"/>
      <c r="ID518" s="7"/>
      <c r="IE518" s="7"/>
      <c r="IF518" s="7"/>
      <c r="IG518" s="7"/>
      <c r="IH518" s="7"/>
      <c r="II518" s="7"/>
      <c r="IJ518" s="7"/>
      <c r="IK518" s="7"/>
      <c r="IL518" s="7"/>
      <c r="IM518" s="7"/>
      <c r="IN518" s="7"/>
      <c r="IO518" s="7"/>
      <c r="IP518" s="7"/>
      <c r="IQ518" s="7"/>
      <c r="IR518" s="7"/>
      <c r="IS518" s="7"/>
      <c r="IT518" s="7"/>
      <c r="IU518" s="7"/>
    </row>
    <row r="519" spans="2:255" ht="15.6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  <c r="FK519" s="7"/>
      <c r="FL519" s="7"/>
      <c r="FM519" s="7"/>
      <c r="FN519" s="7"/>
      <c r="FO519" s="7"/>
      <c r="FP519" s="7"/>
      <c r="FQ519" s="7"/>
      <c r="FR519" s="7"/>
      <c r="FS519" s="7"/>
      <c r="FT519" s="7"/>
      <c r="FU519" s="7"/>
      <c r="FV519" s="7"/>
      <c r="FW519" s="7"/>
      <c r="FX519" s="7"/>
      <c r="FY519" s="7"/>
      <c r="FZ519" s="7"/>
      <c r="GA519" s="7"/>
      <c r="GB519" s="7"/>
      <c r="GC519" s="7"/>
      <c r="GD519" s="7"/>
      <c r="GE519" s="7"/>
      <c r="GF519" s="7"/>
      <c r="GG519" s="7"/>
      <c r="GH519" s="7"/>
      <c r="GI519" s="7"/>
      <c r="GJ519" s="7"/>
      <c r="GK519" s="7"/>
      <c r="GL519" s="7"/>
      <c r="GM519" s="7"/>
      <c r="GN519" s="7"/>
      <c r="GO519" s="7"/>
      <c r="GP519" s="7"/>
      <c r="GQ519" s="7"/>
      <c r="GR519" s="7"/>
      <c r="GS519" s="7"/>
      <c r="GT519" s="7"/>
      <c r="GU519" s="7"/>
      <c r="GV519" s="7"/>
      <c r="GW519" s="7"/>
      <c r="GX519" s="7"/>
      <c r="GY519" s="7"/>
      <c r="GZ519" s="7"/>
      <c r="HA519" s="7"/>
      <c r="HB519" s="7"/>
      <c r="HC519" s="7"/>
      <c r="HD519" s="7"/>
      <c r="HE519" s="7"/>
      <c r="HF519" s="7"/>
      <c r="HG519" s="7"/>
      <c r="HH519" s="7"/>
      <c r="HI519" s="7"/>
      <c r="HJ519" s="7"/>
      <c r="HK519" s="7"/>
      <c r="HL519" s="7"/>
      <c r="HM519" s="7"/>
      <c r="HN519" s="7"/>
      <c r="HO519" s="7"/>
      <c r="HP519" s="7"/>
      <c r="HQ519" s="7"/>
      <c r="HR519" s="7"/>
      <c r="HS519" s="7"/>
      <c r="HT519" s="7"/>
      <c r="HU519" s="7"/>
      <c r="HV519" s="7"/>
      <c r="HW519" s="7"/>
      <c r="HX519" s="7"/>
      <c r="HY519" s="7"/>
      <c r="HZ519" s="7"/>
      <c r="IA519" s="7"/>
      <c r="IB519" s="7"/>
      <c r="IC519" s="7"/>
      <c r="ID519" s="7"/>
      <c r="IE519" s="7"/>
      <c r="IF519" s="7"/>
      <c r="IG519" s="7"/>
      <c r="IH519" s="7"/>
      <c r="II519" s="7"/>
      <c r="IJ519" s="7"/>
      <c r="IK519" s="7"/>
      <c r="IL519" s="7"/>
      <c r="IM519" s="7"/>
      <c r="IN519" s="7"/>
      <c r="IO519" s="7"/>
      <c r="IP519" s="7"/>
      <c r="IQ519" s="7"/>
      <c r="IR519" s="7"/>
      <c r="IS519" s="7"/>
      <c r="IT519" s="7"/>
      <c r="IU519" s="7"/>
    </row>
    <row r="520" spans="2:255" ht="15.6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  <c r="FK520" s="7"/>
      <c r="FL520" s="7"/>
      <c r="FM520" s="7"/>
      <c r="FN520" s="7"/>
      <c r="FO520" s="7"/>
      <c r="FP520" s="7"/>
      <c r="FQ520" s="7"/>
      <c r="FR520" s="7"/>
      <c r="FS520" s="7"/>
      <c r="FT520" s="7"/>
      <c r="FU520" s="7"/>
      <c r="FV520" s="7"/>
      <c r="FW520" s="7"/>
      <c r="FX520" s="7"/>
      <c r="FY520" s="7"/>
      <c r="FZ520" s="7"/>
      <c r="GA520" s="7"/>
      <c r="GB520" s="7"/>
      <c r="GC520" s="7"/>
      <c r="GD520" s="7"/>
      <c r="GE520" s="7"/>
      <c r="GF520" s="7"/>
      <c r="GG520" s="7"/>
      <c r="GH520" s="7"/>
      <c r="GI520" s="7"/>
      <c r="GJ520" s="7"/>
      <c r="GK520" s="7"/>
      <c r="GL520" s="7"/>
      <c r="GM520" s="7"/>
      <c r="GN520" s="7"/>
      <c r="GO520" s="7"/>
      <c r="GP520" s="7"/>
      <c r="GQ520" s="7"/>
      <c r="GR520" s="7"/>
      <c r="GS520" s="7"/>
      <c r="GT520" s="7"/>
      <c r="GU520" s="7"/>
      <c r="GV520" s="7"/>
      <c r="GW520" s="7"/>
      <c r="GX520" s="7"/>
      <c r="GY520" s="7"/>
      <c r="GZ520" s="7"/>
      <c r="HA520" s="7"/>
      <c r="HB520" s="7"/>
      <c r="HC520" s="7"/>
      <c r="HD520" s="7"/>
      <c r="HE520" s="7"/>
      <c r="HF520" s="7"/>
      <c r="HG520" s="7"/>
      <c r="HH520" s="7"/>
      <c r="HI520" s="7"/>
      <c r="HJ520" s="7"/>
      <c r="HK520" s="7"/>
      <c r="HL520" s="7"/>
      <c r="HM520" s="7"/>
      <c r="HN520" s="7"/>
      <c r="HO520" s="7"/>
      <c r="HP520" s="7"/>
      <c r="HQ520" s="7"/>
      <c r="HR520" s="7"/>
      <c r="HS520" s="7"/>
      <c r="HT520" s="7"/>
      <c r="HU520" s="7"/>
      <c r="HV520" s="7"/>
      <c r="HW520" s="7"/>
      <c r="HX520" s="7"/>
      <c r="HY520" s="7"/>
      <c r="HZ520" s="7"/>
      <c r="IA520" s="7"/>
      <c r="IB520" s="7"/>
      <c r="IC520" s="7"/>
      <c r="ID520" s="7"/>
      <c r="IE520" s="7"/>
      <c r="IF520" s="7"/>
      <c r="IG520" s="7"/>
      <c r="IH520" s="7"/>
      <c r="II520" s="7"/>
      <c r="IJ520" s="7"/>
      <c r="IK520" s="7"/>
      <c r="IL520" s="7"/>
      <c r="IM520" s="7"/>
      <c r="IN520" s="7"/>
      <c r="IO520" s="7"/>
      <c r="IP520" s="7"/>
      <c r="IQ520" s="7"/>
      <c r="IR520" s="7"/>
      <c r="IS520" s="7"/>
      <c r="IT520" s="7"/>
      <c r="IU520" s="7"/>
    </row>
    <row r="521" spans="2:255" ht="15.6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  <c r="FK521" s="7"/>
      <c r="FL521" s="7"/>
      <c r="FM521" s="7"/>
      <c r="FN521" s="7"/>
      <c r="FO521" s="7"/>
      <c r="FP521" s="7"/>
      <c r="FQ521" s="7"/>
      <c r="FR521" s="7"/>
      <c r="FS521" s="7"/>
      <c r="FT521" s="7"/>
      <c r="FU521" s="7"/>
      <c r="FV521" s="7"/>
      <c r="FW521" s="7"/>
      <c r="FX521" s="7"/>
      <c r="FY521" s="7"/>
      <c r="FZ521" s="7"/>
      <c r="GA521" s="7"/>
      <c r="GB521" s="7"/>
      <c r="GC521" s="7"/>
      <c r="GD521" s="7"/>
      <c r="GE521" s="7"/>
      <c r="GF521" s="7"/>
      <c r="GG521" s="7"/>
      <c r="GH521" s="7"/>
      <c r="GI521" s="7"/>
      <c r="GJ521" s="7"/>
      <c r="GK521" s="7"/>
      <c r="GL521" s="7"/>
      <c r="GM521" s="7"/>
      <c r="GN521" s="7"/>
      <c r="GO521" s="7"/>
      <c r="GP521" s="7"/>
      <c r="GQ521" s="7"/>
      <c r="GR521" s="7"/>
      <c r="GS521" s="7"/>
      <c r="GT521" s="7"/>
      <c r="GU521" s="7"/>
      <c r="GV521" s="7"/>
      <c r="GW521" s="7"/>
      <c r="GX521" s="7"/>
      <c r="GY521" s="7"/>
      <c r="GZ521" s="7"/>
      <c r="HA521" s="7"/>
      <c r="HB521" s="7"/>
      <c r="HC521" s="7"/>
      <c r="HD521" s="7"/>
      <c r="HE521" s="7"/>
      <c r="HF521" s="7"/>
      <c r="HG521" s="7"/>
      <c r="HH521" s="7"/>
      <c r="HI521" s="7"/>
      <c r="HJ521" s="7"/>
      <c r="HK521" s="7"/>
      <c r="HL521" s="7"/>
      <c r="HM521" s="7"/>
      <c r="HN521" s="7"/>
      <c r="HO521" s="7"/>
      <c r="HP521" s="7"/>
      <c r="HQ521" s="7"/>
      <c r="HR521" s="7"/>
      <c r="HS521" s="7"/>
      <c r="HT521" s="7"/>
      <c r="HU521" s="7"/>
      <c r="HV521" s="7"/>
      <c r="HW521" s="7"/>
      <c r="HX521" s="7"/>
      <c r="HY521" s="7"/>
      <c r="HZ521" s="7"/>
      <c r="IA521" s="7"/>
      <c r="IB521" s="7"/>
      <c r="IC521" s="7"/>
      <c r="ID521" s="7"/>
      <c r="IE521" s="7"/>
      <c r="IF521" s="7"/>
      <c r="IG521" s="7"/>
      <c r="IH521" s="7"/>
      <c r="II521" s="7"/>
      <c r="IJ521" s="7"/>
      <c r="IK521" s="7"/>
      <c r="IL521" s="7"/>
      <c r="IM521" s="7"/>
      <c r="IN521" s="7"/>
      <c r="IO521" s="7"/>
      <c r="IP521" s="7"/>
      <c r="IQ521" s="7"/>
      <c r="IR521" s="7"/>
      <c r="IS521" s="7"/>
      <c r="IT521" s="7"/>
      <c r="IU521" s="7"/>
    </row>
    <row r="522" spans="2:255" ht="15.6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  <c r="FK522" s="7"/>
      <c r="FL522" s="7"/>
      <c r="FM522" s="7"/>
      <c r="FN522" s="7"/>
      <c r="FO522" s="7"/>
      <c r="FP522" s="7"/>
      <c r="FQ522" s="7"/>
      <c r="FR522" s="7"/>
      <c r="FS522" s="7"/>
      <c r="FT522" s="7"/>
      <c r="FU522" s="7"/>
      <c r="FV522" s="7"/>
      <c r="FW522" s="7"/>
      <c r="FX522" s="7"/>
      <c r="FY522" s="7"/>
      <c r="FZ522" s="7"/>
      <c r="GA522" s="7"/>
      <c r="GB522" s="7"/>
      <c r="GC522" s="7"/>
      <c r="GD522" s="7"/>
      <c r="GE522" s="7"/>
      <c r="GF522" s="7"/>
      <c r="GG522" s="7"/>
      <c r="GH522" s="7"/>
      <c r="GI522" s="7"/>
      <c r="GJ522" s="7"/>
      <c r="GK522" s="7"/>
      <c r="GL522" s="7"/>
      <c r="GM522" s="7"/>
      <c r="GN522" s="7"/>
      <c r="GO522" s="7"/>
      <c r="GP522" s="7"/>
      <c r="GQ522" s="7"/>
      <c r="GR522" s="7"/>
      <c r="GS522" s="7"/>
      <c r="GT522" s="7"/>
      <c r="GU522" s="7"/>
      <c r="GV522" s="7"/>
      <c r="GW522" s="7"/>
      <c r="GX522" s="7"/>
      <c r="GY522" s="7"/>
      <c r="GZ522" s="7"/>
      <c r="HA522" s="7"/>
      <c r="HB522" s="7"/>
      <c r="HC522" s="7"/>
      <c r="HD522" s="7"/>
      <c r="HE522" s="7"/>
      <c r="HF522" s="7"/>
      <c r="HG522" s="7"/>
      <c r="HH522" s="7"/>
      <c r="HI522" s="7"/>
      <c r="HJ522" s="7"/>
      <c r="HK522" s="7"/>
      <c r="HL522" s="7"/>
      <c r="HM522" s="7"/>
      <c r="HN522" s="7"/>
      <c r="HO522" s="7"/>
      <c r="HP522" s="7"/>
      <c r="HQ522" s="7"/>
      <c r="HR522" s="7"/>
      <c r="HS522" s="7"/>
      <c r="HT522" s="7"/>
      <c r="HU522" s="7"/>
      <c r="HV522" s="7"/>
      <c r="HW522" s="7"/>
      <c r="HX522" s="7"/>
      <c r="HY522" s="7"/>
      <c r="HZ522" s="7"/>
      <c r="IA522" s="7"/>
      <c r="IB522" s="7"/>
      <c r="IC522" s="7"/>
      <c r="ID522" s="7"/>
      <c r="IE522" s="7"/>
      <c r="IF522" s="7"/>
      <c r="IG522" s="7"/>
      <c r="IH522" s="7"/>
      <c r="II522" s="7"/>
      <c r="IJ522" s="7"/>
      <c r="IK522" s="7"/>
      <c r="IL522" s="7"/>
      <c r="IM522" s="7"/>
      <c r="IN522" s="7"/>
      <c r="IO522" s="7"/>
      <c r="IP522" s="7"/>
      <c r="IQ522" s="7"/>
      <c r="IR522" s="7"/>
      <c r="IS522" s="7"/>
      <c r="IT522" s="7"/>
      <c r="IU522" s="7"/>
    </row>
    <row r="523" spans="2:255" ht="15.6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  <c r="FK523" s="7"/>
      <c r="FL523" s="7"/>
      <c r="FM523" s="7"/>
      <c r="FN523" s="7"/>
      <c r="FO523" s="7"/>
      <c r="FP523" s="7"/>
      <c r="FQ523" s="7"/>
      <c r="FR523" s="7"/>
      <c r="FS523" s="7"/>
      <c r="FT523" s="7"/>
      <c r="FU523" s="7"/>
      <c r="FV523" s="7"/>
      <c r="FW523" s="7"/>
      <c r="FX523" s="7"/>
      <c r="FY523" s="7"/>
      <c r="FZ523" s="7"/>
      <c r="GA523" s="7"/>
      <c r="GB523" s="7"/>
      <c r="GC523" s="7"/>
      <c r="GD523" s="7"/>
      <c r="GE523" s="7"/>
      <c r="GF523" s="7"/>
      <c r="GG523" s="7"/>
      <c r="GH523" s="7"/>
      <c r="GI523" s="7"/>
      <c r="GJ523" s="7"/>
      <c r="GK523" s="7"/>
      <c r="GL523" s="7"/>
      <c r="GM523" s="7"/>
      <c r="GN523" s="7"/>
      <c r="GO523" s="7"/>
      <c r="GP523" s="7"/>
      <c r="GQ523" s="7"/>
      <c r="GR523" s="7"/>
      <c r="GS523" s="7"/>
      <c r="GT523" s="7"/>
      <c r="GU523" s="7"/>
      <c r="GV523" s="7"/>
      <c r="GW523" s="7"/>
      <c r="GX523" s="7"/>
      <c r="GY523" s="7"/>
      <c r="GZ523" s="7"/>
      <c r="HA523" s="7"/>
      <c r="HB523" s="7"/>
      <c r="HC523" s="7"/>
      <c r="HD523" s="7"/>
      <c r="HE523" s="7"/>
      <c r="HF523" s="7"/>
      <c r="HG523" s="7"/>
      <c r="HH523" s="7"/>
      <c r="HI523" s="7"/>
      <c r="HJ523" s="7"/>
      <c r="HK523" s="7"/>
      <c r="HL523" s="7"/>
      <c r="HM523" s="7"/>
      <c r="HN523" s="7"/>
      <c r="HO523" s="7"/>
      <c r="HP523" s="7"/>
      <c r="HQ523" s="7"/>
      <c r="HR523" s="7"/>
      <c r="HS523" s="7"/>
      <c r="HT523" s="7"/>
      <c r="HU523" s="7"/>
      <c r="HV523" s="7"/>
      <c r="HW523" s="7"/>
      <c r="HX523" s="7"/>
      <c r="HY523" s="7"/>
      <c r="HZ523" s="7"/>
      <c r="IA523" s="7"/>
      <c r="IB523" s="7"/>
      <c r="IC523" s="7"/>
      <c r="ID523" s="7"/>
      <c r="IE523" s="7"/>
      <c r="IF523" s="7"/>
      <c r="IG523" s="7"/>
      <c r="IH523" s="7"/>
      <c r="II523" s="7"/>
      <c r="IJ523" s="7"/>
      <c r="IK523" s="7"/>
      <c r="IL523" s="7"/>
      <c r="IM523" s="7"/>
      <c r="IN523" s="7"/>
      <c r="IO523" s="7"/>
      <c r="IP523" s="7"/>
      <c r="IQ523" s="7"/>
      <c r="IR523" s="7"/>
      <c r="IS523" s="7"/>
      <c r="IT523" s="7"/>
      <c r="IU523" s="7"/>
    </row>
    <row r="524" spans="2:255" ht="15.6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  <c r="FK524" s="7"/>
      <c r="FL524" s="7"/>
      <c r="FM524" s="7"/>
      <c r="FN524" s="7"/>
      <c r="FO524" s="7"/>
      <c r="FP524" s="7"/>
      <c r="FQ524" s="7"/>
      <c r="FR524" s="7"/>
      <c r="FS524" s="7"/>
      <c r="FT524" s="7"/>
      <c r="FU524" s="7"/>
      <c r="FV524" s="7"/>
      <c r="FW524" s="7"/>
      <c r="FX524" s="7"/>
      <c r="FY524" s="7"/>
      <c r="FZ524" s="7"/>
      <c r="GA524" s="7"/>
      <c r="GB524" s="7"/>
      <c r="GC524" s="7"/>
      <c r="GD524" s="7"/>
      <c r="GE524" s="7"/>
      <c r="GF524" s="7"/>
      <c r="GG524" s="7"/>
      <c r="GH524" s="7"/>
      <c r="GI524" s="7"/>
      <c r="GJ524" s="7"/>
      <c r="GK524" s="7"/>
      <c r="GL524" s="7"/>
      <c r="GM524" s="7"/>
      <c r="GN524" s="7"/>
      <c r="GO524" s="7"/>
      <c r="GP524" s="7"/>
      <c r="GQ524" s="7"/>
      <c r="GR524" s="7"/>
      <c r="GS524" s="7"/>
      <c r="GT524" s="7"/>
      <c r="GU524" s="7"/>
      <c r="GV524" s="7"/>
      <c r="GW524" s="7"/>
      <c r="GX524" s="7"/>
      <c r="GY524" s="7"/>
      <c r="GZ524" s="7"/>
      <c r="HA524" s="7"/>
      <c r="HB524" s="7"/>
      <c r="HC524" s="7"/>
      <c r="HD524" s="7"/>
      <c r="HE524" s="7"/>
      <c r="HF524" s="7"/>
      <c r="HG524" s="7"/>
      <c r="HH524" s="7"/>
      <c r="HI524" s="7"/>
      <c r="HJ524" s="7"/>
      <c r="HK524" s="7"/>
      <c r="HL524" s="7"/>
      <c r="HM524" s="7"/>
      <c r="HN524" s="7"/>
      <c r="HO524" s="7"/>
      <c r="HP524" s="7"/>
      <c r="HQ524" s="7"/>
      <c r="HR524" s="7"/>
      <c r="HS524" s="7"/>
      <c r="HT524" s="7"/>
      <c r="HU524" s="7"/>
      <c r="HV524" s="7"/>
      <c r="HW524" s="7"/>
      <c r="HX524" s="7"/>
      <c r="HY524" s="7"/>
      <c r="HZ524" s="7"/>
      <c r="IA524" s="7"/>
      <c r="IB524" s="7"/>
      <c r="IC524" s="7"/>
      <c r="ID524" s="7"/>
      <c r="IE524" s="7"/>
      <c r="IF524" s="7"/>
      <c r="IG524" s="7"/>
      <c r="IH524" s="7"/>
      <c r="II524" s="7"/>
      <c r="IJ524" s="7"/>
      <c r="IK524" s="7"/>
      <c r="IL524" s="7"/>
      <c r="IM524" s="7"/>
      <c r="IN524" s="7"/>
      <c r="IO524" s="7"/>
      <c r="IP524" s="7"/>
      <c r="IQ524" s="7"/>
      <c r="IR524" s="7"/>
      <c r="IS524" s="7"/>
      <c r="IT524" s="7"/>
      <c r="IU524" s="7"/>
    </row>
    <row r="525" spans="2:255" ht="15.6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  <c r="FK525" s="7"/>
      <c r="FL525" s="7"/>
      <c r="FM525" s="7"/>
      <c r="FN525" s="7"/>
      <c r="FO525" s="7"/>
      <c r="FP525" s="7"/>
      <c r="FQ525" s="7"/>
      <c r="FR525" s="7"/>
      <c r="FS525" s="7"/>
      <c r="FT525" s="7"/>
      <c r="FU525" s="7"/>
      <c r="FV525" s="7"/>
      <c r="FW525" s="7"/>
      <c r="FX525" s="7"/>
      <c r="FY525" s="7"/>
      <c r="FZ525" s="7"/>
      <c r="GA525" s="7"/>
      <c r="GB525" s="7"/>
      <c r="GC525" s="7"/>
      <c r="GD525" s="7"/>
      <c r="GE525" s="7"/>
      <c r="GF525" s="7"/>
      <c r="GG525" s="7"/>
      <c r="GH525" s="7"/>
      <c r="GI525" s="7"/>
      <c r="GJ525" s="7"/>
      <c r="GK525" s="7"/>
      <c r="GL525" s="7"/>
      <c r="GM525" s="7"/>
      <c r="GN525" s="7"/>
      <c r="GO525" s="7"/>
      <c r="GP525" s="7"/>
      <c r="GQ525" s="7"/>
      <c r="GR525" s="7"/>
      <c r="GS525" s="7"/>
      <c r="GT525" s="7"/>
      <c r="GU525" s="7"/>
      <c r="GV525" s="7"/>
      <c r="GW525" s="7"/>
      <c r="GX525" s="7"/>
      <c r="GY525" s="7"/>
      <c r="GZ525" s="7"/>
      <c r="HA525" s="7"/>
      <c r="HB525" s="7"/>
      <c r="HC525" s="7"/>
      <c r="HD525" s="7"/>
      <c r="HE525" s="7"/>
      <c r="HF525" s="7"/>
      <c r="HG525" s="7"/>
      <c r="HH525" s="7"/>
      <c r="HI525" s="7"/>
      <c r="HJ525" s="7"/>
      <c r="HK525" s="7"/>
      <c r="HL525" s="7"/>
      <c r="HM525" s="7"/>
      <c r="HN525" s="7"/>
      <c r="HO525" s="7"/>
      <c r="HP525" s="7"/>
      <c r="HQ525" s="7"/>
      <c r="HR525" s="7"/>
      <c r="HS525" s="7"/>
      <c r="HT525" s="7"/>
      <c r="HU525" s="7"/>
      <c r="HV525" s="7"/>
      <c r="HW525" s="7"/>
      <c r="HX525" s="7"/>
      <c r="HY525" s="7"/>
      <c r="HZ525" s="7"/>
      <c r="IA525" s="7"/>
      <c r="IB525" s="7"/>
      <c r="IC525" s="7"/>
      <c r="ID525" s="7"/>
      <c r="IE525" s="7"/>
      <c r="IF525" s="7"/>
      <c r="IG525" s="7"/>
      <c r="IH525" s="7"/>
      <c r="II525" s="7"/>
      <c r="IJ525" s="7"/>
      <c r="IK525" s="7"/>
      <c r="IL525" s="7"/>
      <c r="IM525" s="7"/>
      <c r="IN525" s="7"/>
      <c r="IO525" s="7"/>
      <c r="IP525" s="7"/>
      <c r="IQ525" s="7"/>
      <c r="IR525" s="7"/>
      <c r="IS525" s="7"/>
      <c r="IT525" s="7"/>
      <c r="IU525" s="7"/>
    </row>
    <row r="526" spans="2:255" ht="15.6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  <c r="FK526" s="7"/>
      <c r="FL526" s="7"/>
      <c r="FM526" s="7"/>
      <c r="FN526" s="7"/>
      <c r="FO526" s="7"/>
      <c r="FP526" s="7"/>
      <c r="FQ526" s="7"/>
      <c r="FR526" s="7"/>
      <c r="FS526" s="7"/>
      <c r="FT526" s="7"/>
      <c r="FU526" s="7"/>
      <c r="FV526" s="7"/>
      <c r="FW526" s="7"/>
      <c r="FX526" s="7"/>
      <c r="FY526" s="7"/>
      <c r="FZ526" s="7"/>
      <c r="GA526" s="7"/>
      <c r="GB526" s="7"/>
      <c r="GC526" s="7"/>
      <c r="GD526" s="7"/>
      <c r="GE526" s="7"/>
      <c r="GF526" s="7"/>
      <c r="GG526" s="7"/>
      <c r="GH526" s="7"/>
      <c r="GI526" s="7"/>
      <c r="GJ526" s="7"/>
      <c r="GK526" s="7"/>
      <c r="GL526" s="7"/>
      <c r="GM526" s="7"/>
      <c r="GN526" s="7"/>
      <c r="GO526" s="7"/>
      <c r="GP526" s="7"/>
      <c r="GQ526" s="7"/>
      <c r="GR526" s="7"/>
      <c r="GS526" s="7"/>
      <c r="GT526" s="7"/>
      <c r="GU526" s="7"/>
      <c r="GV526" s="7"/>
      <c r="GW526" s="7"/>
      <c r="GX526" s="7"/>
      <c r="GY526" s="7"/>
      <c r="GZ526" s="7"/>
      <c r="HA526" s="7"/>
      <c r="HB526" s="7"/>
      <c r="HC526" s="7"/>
      <c r="HD526" s="7"/>
      <c r="HE526" s="7"/>
      <c r="HF526" s="7"/>
      <c r="HG526" s="7"/>
      <c r="HH526" s="7"/>
      <c r="HI526" s="7"/>
      <c r="HJ526" s="7"/>
      <c r="HK526" s="7"/>
      <c r="HL526" s="7"/>
      <c r="HM526" s="7"/>
      <c r="HN526" s="7"/>
      <c r="HO526" s="7"/>
      <c r="HP526" s="7"/>
      <c r="HQ526" s="7"/>
      <c r="HR526" s="7"/>
      <c r="HS526" s="7"/>
      <c r="HT526" s="7"/>
      <c r="HU526" s="7"/>
      <c r="HV526" s="7"/>
      <c r="HW526" s="7"/>
      <c r="HX526" s="7"/>
      <c r="HY526" s="7"/>
      <c r="HZ526" s="7"/>
      <c r="IA526" s="7"/>
      <c r="IB526" s="7"/>
      <c r="IC526" s="7"/>
      <c r="ID526" s="7"/>
      <c r="IE526" s="7"/>
      <c r="IF526" s="7"/>
      <c r="IG526" s="7"/>
      <c r="IH526" s="7"/>
      <c r="II526" s="7"/>
      <c r="IJ526" s="7"/>
      <c r="IK526" s="7"/>
      <c r="IL526" s="7"/>
      <c r="IM526" s="7"/>
      <c r="IN526" s="7"/>
      <c r="IO526" s="7"/>
      <c r="IP526" s="7"/>
      <c r="IQ526" s="7"/>
      <c r="IR526" s="7"/>
      <c r="IS526" s="7"/>
      <c r="IT526" s="7"/>
      <c r="IU526" s="7"/>
    </row>
    <row r="527" spans="2:255" ht="15.6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  <c r="FK527" s="7"/>
      <c r="FL527" s="7"/>
      <c r="FM527" s="7"/>
      <c r="FN527" s="7"/>
      <c r="FO527" s="7"/>
      <c r="FP527" s="7"/>
      <c r="FQ527" s="7"/>
      <c r="FR527" s="7"/>
      <c r="FS527" s="7"/>
      <c r="FT527" s="7"/>
      <c r="FU527" s="7"/>
      <c r="FV527" s="7"/>
      <c r="FW527" s="7"/>
      <c r="FX527" s="7"/>
      <c r="FY527" s="7"/>
      <c r="FZ527" s="7"/>
      <c r="GA527" s="7"/>
      <c r="GB527" s="7"/>
      <c r="GC527" s="7"/>
      <c r="GD527" s="7"/>
      <c r="GE527" s="7"/>
      <c r="GF527" s="7"/>
      <c r="GG527" s="7"/>
      <c r="GH527" s="7"/>
      <c r="GI527" s="7"/>
      <c r="GJ527" s="7"/>
      <c r="GK527" s="7"/>
      <c r="GL527" s="7"/>
      <c r="GM527" s="7"/>
      <c r="GN527" s="7"/>
      <c r="GO527" s="7"/>
      <c r="GP527" s="7"/>
      <c r="GQ527" s="7"/>
      <c r="GR527" s="7"/>
      <c r="GS527" s="7"/>
      <c r="GT527" s="7"/>
      <c r="GU527" s="7"/>
      <c r="GV527" s="7"/>
      <c r="GW527" s="7"/>
      <c r="GX527" s="7"/>
      <c r="GY527" s="7"/>
      <c r="GZ527" s="7"/>
      <c r="HA527" s="7"/>
      <c r="HB527" s="7"/>
      <c r="HC527" s="7"/>
      <c r="HD527" s="7"/>
      <c r="HE527" s="7"/>
      <c r="HF527" s="7"/>
      <c r="HG527" s="7"/>
      <c r="HH527" s="7"/>
      <c r="HI527" s="7"/>
      <c r="HJ527" s="7"/>
      <c r="HK527" s="7"/>
      <c r="HL527" s="7"/>
      <c r="HM527" s="7"/>
      <c r="HN527" s="7"/>
      <c r="HO527" s="7"/>
      <c r="HP527" s="7"/>
      <c r="HQ527" s="7"/>
      <c r="HR527" s="7"/>
      <c r="HS527" s="7"/>
      <c r="HT527" s="7"/>
      <c r="HU527" s="7"/>
      <c r="HV527" s="7"/>
      <c r="HW527" s="7"/>
      <c r="HX527" s="7"/>
      <c r="HY527" s="7"/>
      <c r="HZ527" s="7"/>
      <c r="IA527" s="7"/>
      <c r="IB527" s="7"/>
      <c r="IC527" s="7"/>
      <c r="ID527" s="7"/>
      <c r="IE527" s="7"/>
      <c r="IF527" s="7"/>
      <c r="IG527" s="7"/>
      <c r="IH527" s="7"/>
      <c r="II527" s="7"/>
      <c r="IJ527" s="7"/>
      <c r="IK527" s="7"/>
      <c r="IL527" s="7"/>
      <c r="IM527" s="7"/>
      <c r="IN527" s="7"/>
      <c r="IO527" s="7"/>
      <c r="IP527" s="7"/>
      <c r="IQ527" s="7"/>
      <c r="IR527" s="7"/>
      <c r="IS527" s="7"/>
      <c r="IT527" s="7"/>
      <c r="IU527" s="7"/>
    </row>
    <row r="528" spans="2:255" ht="15.6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  <c r="FK528" s="7"/>
      <c r="FL528" s="7"/>
      <c r="FM528" s="7"/>
      <c r="FN528" s="7"/>
      <c r="FO528" s="7"/>
      <c r="FP528" s="7"/>
      <c r="FQ528" s="7"/>
      <c r="FR528" s="7"/>
      <c r="FS528" s="7"/>
      <c r="FT528" s="7"/>
      <c r="FU528" s="7"/>
      <c r="FV528" s="7"/>
      <c r="FW528" s="7"/>
      <c r="FX528" s="7"/>
      <c r="FY528" s="7"/>
      <c r="FZ528" s="7"/>
      <c r="GA528" s="7"/>
      <c r="GB528" s="7"/>
      <c r="GC528" s="7"/>
      <c r="GD528" s="7"/>
      <c r="GE528" s="7"/>
      <c r="GF528" s="7"/>
      <c r="GG528" s="7"/>
      <c r="GH528" s="7"/>
      <c r="GI528" s="7"/>
      <c r="GJ528" s="7"/>
      <c r="GK528" s="7"/>
      <c r="GL528" s="7"/>
      <c r="GM528" s="7"/>
      <c r="GN528" s="7"/>
      <c r="GO528" s="7"/>
      <c r="GP528" s="7"/>
      <c r="GQ528" s="7"/>
      <c r="GR528" s="7"/>
      <c r="GS528" s="7"/>
      <c r="GT528" s="7"/>
      <c r="GU528" s="7"/>
      <c r="GV528" s="7"/>
      <c r="GW528" s="7"/>
      <c r="GX528" s="7"/>
      <c r="GY528" s="7"/>
      <c r="GZ528" s="7"/>
      <c r="HA528" s="7"/>
      <c r="HB528" s="7"/>
      <c r="HC528" s="7"/>
      <c r="HD528" s="7"/>
      <c r="HE528" s="7"/>
      <c r="HF528" s="7"/>
      <c r="HG528" s="7"/>
      <c r="HH528" s="7"/>
      <c r="HI528" s="7"/>
      <c r="HJ528" s="7"/>
      <c r="HK528" s="7"/>
      <c r="HL528" s="7"/>
      <c r="HM528" s="7"/>
      <c r="HN528" s="7"/>
      <c r="HO528" s="7"/>
      <c r="HP528" s="7"/>
      <c r="HQ528" s="7"/>
      <c r="HR528" s="7"/>
      <c r="HS528" s="7"/>
      <c r="HT528" s="7"/>
      <c r="HU528" s="7"/>
      <c r="HV528" s="7"/>
      <c r="HW528" s="7"/>
      <c r="HX528" s="7"/>
      <c r="HY528" s="7"/>
      <c r="HZ528" s="7"/>
      <c r="IA528" s="7"/>
      <c r="IB528" s="7"/>
      <c r="IC528" s="7"/>
      <c r="ID528" s="7"/>
      <c r="IE528" s="7"/>
      <c r="IF528" s="7"/>
      <c r="IG528" s="7"/>
      <c r="IH528" s="7"/>
      <c r="II528" s="7"/>
      <c r="IJ528" s="7"/>
      <c r="IK528" s="7"/>
      <c r="IL528" s="7"/>
      <c r="IM528" s="7"/>
      <c r="IN528" s="7"/>
      <c r="IO528" s="7"/>
      <c r="IP528" s="7"/>
      <c r="IQ528" s="7"/>
      <c r="IR528" s="7"/>
      <c r="IS528" s="7"/>
      <c r="IT528" s="7"/>
      <c r="IU528" s="7"/>
    </row>
    <row r="529" spans="2:255" ht="15.6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  <c r="FK529" s="7"/>
      <c r="FL529" s="7"/>
      <c r="FM529" s="7"/>
      <c r="FN529" s="7"/>
      <c r="FO529" s="7"/>
      <c r="FP529" s="7"/>
      <c r="FQ529" s="7"/>
      <c r="FR529" s="7"/>
      <c r="FS529" s="7"/>
      <c r="FT529" s="7"/>
      <c r="FU529" s="7"/>
      <c r="FV529" s="7"/>
      <c r="FW529" s="7"/>
      <c r="FX529" s="7"/>
      <c r="FY529" s="7"/>
      <c r="FZ529" s="7"/>
      <c r="GA529" s="7"/>
      <c r="GB529" s="7"/>
      <c r="GC529" s="7"/>
      <c r="GD529" s="7"/>
      <c r="GE529" s="7"/>
      <c r="GF529" s="7"/>
      <c r="GG529" s="7"/>
      <c r="GH529" s="7"/>
      <c r="GI529" s="7"/>
      <c r="GJ529" s="7"/>
      <c r="GK529" s="7"/>
      <c r="GL529" s="7"/>
      <c r="GM529" s="7"/>
      <c r="GN529" s="7"/>
      <c r="GO529" s="7"/>
      <c r="GP529" s="7"/>
      <c r="GQ529" s="7"/>
      <c r="GR529" s="7"/>
      <c r="GS529" s="7"/>
      <c r="GT529" s="7"/>
      <c r="GU529" s="7"/>
      <c r="GV529" s="7"/>
      <c r="GW529" s="7"/>
      <c r="GX529" s="7"/>
      <c r="GY529" s="7"/>
      <c r="GZ529" s="7"/>
      <c r="HA529" s="7"/>
      <c r="HB529" s="7"/>
      <c r="HC529" s="7"/>
      <c r="HD529" s="7"/>
      <c r="HE529" s="7"/>
      <c r="HF529" s="7"/>
      <c r="HG529" s="7"/>
      <c r="HH529" s="7"/>
      <c r="HI529" s="7"/>
      <c r="HJ529" s="7"/>
      <c r="HK529" s="7"/>
      <c r="HL529" s="7"/>
      <c r="HM529" s="7"/>
      <c r="HN529" s="7"/>
      <c r="HO529" s="7"/>
      <c r="HP529" s="7"/>
      <c r="HQ529" s="7"/>
      <c r="HR529" s="7"/>
      <c r="HS529" s="7"/>
      <c r="HT529" s="7"/>
      <c r="HU529" s="7"/>
      <c r="HV529" s="7"/>
      <c r="HW529" s="7"/>
      <c r="HX529" s="7"/>
      <c r="HY529" s="7"/>
      <c r="HZ529" s="7"/>
      <c r="IA529" s="7"/>
      <c r="IB529" s="7"/>
      <c r="IC529" s="7"/>
      <c r="ID529" s="7"/>
      <c r="IE529" s="7"/>
      <c r="IF529" s="7"/>
      <c r="IG529" s="7"/>
      <c r="IH529" s="7"/>
      <c r="II529" s="7"/>
      <c r="IJ529" s="7"/>
      <c r="IK529" s="7"/>
      <c r="IL529" s="7"/>
      <c r="IM529" s="7"/>
      <c r="IN529" s="7"/>
      <c r="IO529" s="7"/>
      <c r="IP529" s="7"/>
      <c r="IQ529" s="7"/>
      <c r="IR529" s="7"/>
      <c r="IS529" s="7"/>
      <c r="IT529" s="7"/>
      <c r="IU529" s="7"/>
    </row>
    <row r="530" spans="2:255" ht="15.6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  <c r="FK530" s="7"/>
      <c r="FL530" s="7"/>
      <c r="FM530" s="7"/>
      <c r="FN530" s="7"/>
      <c r="FO530" s="7"/>
      <c r="FP530" s="7"/>
      <c r="FQ530" s="7"/>
      <c r="FR530" s="7"/>
      <c r="FS530" s="7"/>
      <c r="FT530" s="7"/>
      <c r="FU530" s="7"/>
      <c r="FV530" s="7"/>
      <c r="FW530" s="7"/>
      <c r="FX530" s="7"/>
      <c r="FY530" s="7"/>
      <c r="FZ530" s="7"/>
      <c r="GA530" s="7"/>
      <c r="GB530" s="7"/>
      <c r="GC530" s="7"/>
      <c r="GD530" s="7"/>
      <c r="GE530" s="7"/>
      <c r="GF530" s="7"/>
      <c r="GG530" s="7"/>
      <c r="GH530" s="7"/>
      <c r="GI530" s="7"/>
      <c r="GJ530" s="7"/>
      <c r="GK530" s="7"/>
      <c r="GL530" s="7"/>
      <c r="GM530" s="7"/>
      <c r="GN530" s="7"/>
      <c r="GO530" s="7"/>
      <c r="GP530" s="7"/>
      <c r="GQ530" s="7"/>
      <c r="GR530" s="7"/>
      <c r="GS530" s="7"/>
      <c r="GT530" s="7"/>
      <c r="GU530" s="7"/>
      <c r="GV530" s="7"/>
      <c r="GW530" s="7"/>
      <c r="GX530" s="7"/>
      <c r="GY530" s="7"/>
      <c r="GZ530" s="7"/>
      <c r="HA530" s="7"/>
      <c r="HB530" s="7"/>
      <c r="HC530" s="7"/>
      <c r="HD530" s="7"/>
      <c r="HE530" s="7"/>
      <c r="HF530" s="7"/>
      <c r="HG530" s="7"/>
      <c r="HH530" s="7"/>
      <c r="HI530" s="7"/>
      <c r="HJ530" s="7"/>
      <c r="HK530" s="7"/>
      <c r="HL530" s="7"/>
      <c r="HM530" s="7"/>
      <c r="HN530" s="7"/>
      <c r="HO530" s="7"/>
      <c r="HP530" s="7"/>
      <c r="HQ530" s="7"/>
      <c r="HR530" s="7"/>
      <c r="HS530" s="7"/>
      <c r="HT530" s="7"/>
      <c r="HU530" s="7"/>
      <c r="HV530" s="7"/>
      <c r="HW530" s="7"/>
      <c r="HX530" s="7"/>
      <c r="HY530" s="7"/>
      <c r="HZ530" s="7"/>
      <c r="IA530" s="7"/>
      <c r="IB530" s="7"/>
      <c r="IC530" s="7"/>
      <c r="ID530" s="7"/>
      <c r="IE530" s="7"/>
      <c r="IF530" s="7"/>
      <c r="IG530" s="7"/>
      <c r="IH530" s="7"/>
      <c r="II530" s="7"/>
      <c r="IJ530" s="7"/>
      <c r="IK530" s="7"/>
      <c r="IL530" s="7"/>
      <c r="IM530" s="7"/>
      <c r="IN530" s="7"/>
      <c r="IO530" s="7"/>
      <c r="IP530" s="7"/>
      <c r="IQ530" s="7"/>
      <c r="IR530" s="7"/>
      <c r="IS530" s="7"/>
      <c r="IT530" s="7"/>
      <c r="IU530" s="7"/>
    </row>
    <row r="531" spans="2:255" ht="15.6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  <c r="FK531" s="7"/>
      <c r="FL531" s="7"/>
      <c r="FM531" s="7"/>
      <c r="FN531" s="7"/>
      <c r="FO531" s="7"/>
      <c r="FP531" s="7"/>
      <c r="FQ531" s="7"/>
      <c r="FR531" s="7"/>
      <c r="FS531" s="7"/>
      <c r="FT531" s="7"/>
      <c r="FU531" s="7"/>
      <c r="FV531" s="7"/>
      <c r="FW531" s="7"/>
      <c r="FX531" s="7"/>
      <c r="FY531" s="7"/>
      <c r="FZ531" s="7"/>
      <c r="GA531" s="7"/>
      <c r="GB531" s="7"/>
      <c r="GC531" s="7"/>
      <c r="GD531" s="7"/>
      <c r="GE531" s="7"/>
      <c r="GF531" s="7"/>
      <c r="GG531" s="7"/>
      <c r="GH531" s="7"/>
      <c r="GI531" s="7"/>
      <c r="GJ531" s="7"/>
      <c r="GK531" s="7"/>
      <c r="GL531" s="7"/>
      <c r="GM531" s="7"/>
      <c r="GN531" s="7"/>
      <c r="GO531" s="7"/>
      <c r="GP531" s="7"/>
      <c r="GQ531" s="7"/>
      <c r="GR531" s="7"/>
      <c r="GS531" s="7"/>
      <c r="GT531" s="7"/>
      <c r="GU531" s="7"/>
      <c r="GV531" s="7"/>
      <c r="GW531" s="7"/>
      <c r="GX531" s="7"/>
      <c r="GY531" s="7"/>
      <c r="GZ531" s="7"/>
      <c r="HA531" s="7"/>
      <c r="HB531" s="7"/>
      <c r="HC531" s="7"/>
      <c r="HD531" s="7"/>
      <c r="HE531" s="7"/>
      <c r="HF531" s="7"/>
      <c r="HG531" s="7"/>
      <c r="HH531" s="7"/>
      <c r="HI531" s="7"/>
      <c r="HJ531" s="7"/>
      <c r="HK531" s="7"/>
      <c r="HL531" s="7"/>
      <c r="HM531" s="7"/>
      <c r="HN531" s="7"/>
      <c r="HO531" s="7"/>
      <c r="HP531" s="7"/>
      <c r="HQ531" s="7"/>
      <c r="HR531" s="7"/>
      <c r="HS531" s="7"/>
      <c r="HT531" s="7"/>
      <c r="HU531" s="7"/>
      <c r="HV531" s="7"/>
      <c r="HW531" s="7"/>
      <c r="HX531" s="7"/>
      <c r="HY531" s="7"/>
      <c r="HZ531" s="7"/>
      <c r="IA531" s="7"/>
      <c r="IB531" s="7"/>
      <c r="IC531" s="7"/>
      <c r="ID531" s="7"/>
      <c r="IE531" s="7"/>
      <c r="IF531" s="7"/>
      <c r="IG531" s="7"/>
      <c r="IH531" s="7"/>
      <c r="II531" s="7"/>
      <c r="IJ531" s="7"/>
      <c r="IK531" s="7"/>
      <c r="IL531" s="7"/>
      <c r="IM531" s="7"/>
      <c r="IN531" s="7"/>
      <c r="IO531" s="7"/>
      <c r="IP531" s="7"/>
      <c r="IQ531" s="7"/>
      <c r="IR531" s="7"/>
      <c r="IS531" s="7"/>
      <c r="IT531" s="7"/>
      <c r="IU531" s="7"/>
    </row>
    <row r="532" spans="2:255" ht="15.6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  <c r="FK532" s="7"/>
      <c r="FL532" s="7"/>
      <c r="FM532" s="7"/>
      <c r="FN532" s="7"/>
      <c r="FO532" s="7"/>
      <c r="FP532" s="7"/>
      <c r="FQ532" s="7"/>
      <c r="FR532" s="7"/>
      <c r="FS532" s="7"/>
      <c r="FT532" s="7"/>
      <c r="FU532" s="7"/>
      <c r="FV532" s="7"/>
      <c r="FW532" s="7"/>
      <c r="FX532" s="7"/>
      <c r="FY532" s="7"/>
      <c r="FZ532" s="7"/>
      <c r="GA532" s="7"/>
      <c r="GB532" s="7"/>
      <c r="GC532" s="7"/>
      <c r="GD532" s="7"/>
      <c r="GE532" s="7"/>
      <c r="GF532" s="7"/>
      <c r="GG532" s="7"/>
      <c r="GH532" s="7"/>
      <c r="GI532" s="7"/>
      <c r="GJ532" s="7"/>
      <c r="GK532" s="7"/>
      <c r="GL532" s="7"/>
      <c r="GM532" s="7"/>
      <c r="GN532" s="7"/>
      <c r="GO532" s="7"/>
      <c r="GP532" s="7"/>
      <c r="GQ532" s="7"/>
      <c r="GR532" s="7"/>
      <c r="GS532" s="7"/>
      <c r="GT532" s="7"/>
      <c r="GU532" s="7"/>
      <c r="GV532" s="7"/>
      <c r="GW532" s="7"/>
      <c r="GX532" s="7"/>
      <c r="GY532" s="7"/>
      <c r="GZ532" s="7"/>
      <c r="HA532" s="7"/>
      <c r="HB532" s="7"/>
      <c r="HC532" s="7"/>
      <c r="HD532" s="7"/>
      <c r="HE532" s="7"/>
      <c r="HF532" s="7"/>
      <c r="HG532" s="7"/>
      <c r="HH532" s="7"/>
      <c r="HI532" s="7"/>
      <c r="HJ532" s="7"/>
      <c r="HK532" s="7"/>
      <c r="HL532" s="7"/>
      <c r="HM532" s="7"/>
      <c r="HN532" s="7"/>
      <c r="HO532" s="7"/>
      <c r="HP532" s="7"/>
      <c r="HQ532" s="7"/>
      <c r="HR532" s="7"/>
      <c r="HS532" s="7"/>
      <c r="HT532" s="7"/>
      <c r="HU532" s="7"/>
      <c r="HV532" s="7"/>
      <c r="HW532" s="7"/>
      <c r="HX532" s="7"/>
      <c r="HY532" s="7"/>
      <c r="HZ532" s="7"/>
      <c r="IA532" s="7"/>
      <c r="IB532" s="7"/>
      <c r="IC532" s="7"/>
      <c r="ID532" s="7"/>
      <c r="IE532" s="7"/>
      <c r="IF532" s="7"/>
      <c r="IG532" s="7"/>
      <c r="IH532" s="7"/>
      <c r="II532" s="7"/>
      <c r="IJ532" s="7"/>
      <c r="IK532" s="7"/>
      <c r="IL532" s="7"/>
      <c r="IM532" s="7"/>
      <c r="IN532" s="7"/>
      <c r="IO532" s="7"/>
      <c r="IP532" s="7"/>
      <c r="IQ532" s="7"/>
      <c r="IR532" s="7"/>
      <c r="IS532" s="7"/>
      <c r="IT532" s="7"/>
      <c r="IU532" s="7"/>
    </row>
    <row r="533" spans="2:255" ht="15.6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  <c r="FK533" s="7"/>
      <c r="FL533" s="7"/>
      <c r="FM533" s="7"/>
      <c r="FN533" s="7"/>
      <c r="FO533" s="7"/>
      <c r="FP533" s="7"/>
      <c r="FQ533" s="7"/>
      <c r="FR533" s="7"/>
      <c r="FS533" s="7"/>
      <c r="FT533" s="7"/>
      <c r="FU533" s="7"/>
      <c r="FV533" s="7"/>
      <c r="FW533" s="7"/>
      <c r="FX533" s="7"/>
      <c r="FY533" s="7"/>
      <c r="FZ533" s="7"/>
      <c r="GA533" s="7"/>
      <c r="GB533" s="7"/>
      <c r="GC533" s="7"/>
      <c r="GD533" s="7"/>
      <c r="GE533" s="7"/>
      <c r="GF533" s="7"/>
      <c r="GG533" s="7"/>
      <c r="GH533" s="7"/>
      <c r="GI533" s="7"/>
      <c r="GJ533" s="7"/>
      <c r="GK533" s="7"/>
      <c r="GL533" s="7"/>
      <c r="GM533" s="7"/>
      <c r="GN533" s="7"/>
      <c r="GO533" s="7"/>
      <c r="GP533" s="7"/>
      <c r="GQ533" s="7"/>
      <c r="GR533" s="7"/>
      <c r="GS533" s="7"/>
      <c r="GT533" s="7"/>
      <c r="GU533" s="7"/>
      <c r="GV533" s="7"/>
      <c r="GW533" s="7"/>
      <c r="GX533" s="7"/>
      <c r="GY533" s="7"/>
      <c r="GZ533" s="7"/>
      <c r="HA533" s="7"/>
      <c r="HB533" s="7"/>
      <c r="HC533" s="7"/>
      <c r="HD533" s="7"/>
      <c r="HE533" s="7"/>
      <c r="HF533" s="7"/>
      <c r="HG533" s="7"/>
      <c r="HH533" s="7"/>
      <c r="HI533" s="7"/>
      <c r="HJ533" s="7"/>
      <c r="HK533" s="7"/>
      <c r="HL533" s="7"/>
      <c r="HM533" s="7"/>
      <c r="HN533" s="7"/>
      <c r="HO533" s="7"/>
      <c r="HP533" s="7"/>
      <c r="HQ533" s="7"/>
      <c r="HR533" s="7"/>
      <c r="HS533" s="7"/>
      <c r="HT533" s="7"/>
      <c r="HU533" s="7"/>
      <c r="HV533" s="7"/>
      <c r="HW533" s="7"/>
      <c r="HX533" s="7"/>
      <c r="HY533" s="7"/>
      <c r="HZ533" s="7"/>
      <c r="IA533" s="7"/>
      <c r="IB533" s="7"/>
      <c r="IC533" s="7"/>
      <c r="ID533" s="7"/>
      <c r="IE533" s="7"/>
      <c r="IF533" s="7"/>
      <c r="IG533" s="7"/>
      <c r="IH533" s="7"/>
      <c r="II533" s="7"/>
      <c r="IJ533" s="7"/>
      <c r="IK533" s="7"/>
      <c r="IL533" s="7"/>
      <c r="IM533" s="7"/>
      <c r="IN533" s="7"/>
      <c r="IO533" s="7"/>
      <c r="IP533" s="7"/>
      <c r="IQ533" s="7"/>
      <c r="IR533" s="7"/>
      <c r="IS533" s="7"/>
      <c r="IT533" s="7"/>
      <c r="IU533" s="7"/>
    </row>
    <row r="534" spans="2:255" ht="15.6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  <c r="FK534" s="7"/>
      <c r="FL534" s="7"/>
      <c r="FM534" s="7"/>
      <c r="FN534" s="7"/>
      <c r="FO534" s="7"/>
      <c r="FP534" s="7"/>
      <c r="FQ534" s="7"/>
      <c r="FR534" s="7"/>
      <c r="FS534" s="7"/>
      <c r="FT534" s="7"/>
      <c r="FU534" s="7"/>
      <c r="FV534" s="7"/>
      <c r="FW534" s="7"/>
      <c r="FX534" s="7"/>
      <c r="FY534" s="7"/>
      <c r="FZ534" s="7"/>
      <c r="GA534" s="7"/>
      <c r="GB534" s="7"/>
      <c r="GC534" s="7"/>
      <c r="GD534" s="7"/>
      <c r="GE534" s="7"/>
      <c r="GF534" s="7"/>
      <c r="GG534" s="7"/>
      <c r="GH534" s="7"/>
      <c r="GI534" s="7"/>
      <c r="GJ534" s="7"/>
      <c r="GK534" s="7"/>
      <c r="GL534" s="7"/>
      <c r="GM534" s="7"/>
      <c r="GN534" s="7"/>
      <c r="GO534" s="7"/>
      <c r="GP534" s="7"/>
      <c r="GQ534" s="7"/>
      <c r="GR534" s="7"/>
      <c r="GS534" s="7"/>
      <c r="GT534" s="7"/>
      <c r="GU534" s="7"/>
      <c r="GV534" s="7"/>
      <c r="GW534" s="7"/>
      <c r="GX534" s="7"/>
      <c r="GY534" s="7"/>
      <c r="GZ534" s="7"/>
      <c r="HA534" s="7"/>
      <c r="HB534" s="7"/>
      <c r="HC534" s="7"/>
      <c r="HD534" s="7"/>
      <c r="HE534" s="7"/>
      <c r="HF534" s="7"/>
      <c r="HG534" s="7"/>
      <c r="HH534" s="7"/>
      <c r="HI534" s="7"/>
      <c r="HJ534" s="7"/>
      <c r="HK534" s="7"/>
      <c r="HL534" s="7"/>
      <c r="HM534" s="7"/>
      <c r="HN534" s="7"/>
      <c r="HO534" s="7"/>
      <c r="HP534" s="7"/>
      <c r="HQ534" s="7"/>
      <c r="HR534" s="7"/>
      <c r="HS534" s="7"/>
      <c r="HT534" s="7"/>
      <c r="HU534" s="7"/>
      <c r="HV534" s="7"/>
      <c r="HW534" s="7"/>
      <c r="HX534" s="7"/>
      <c r="HY534" s="7"/>
      <c r="HZ534" s="7"/>
      <c r="IA534" s="7"/>
      <c r="IB534" s="7"/>
      <c r="IC534" s="7"/>
      <c r="ID534" s="7"/>
      <c r="IE534" s="7"/>
      <c r="IF534" s="7"/>
      <c r="IG534" s="7"/>
      <c r="IH534" s="7"/>
      <c r="II534" s="7"/>
      <c r="IJ534" s="7"/>
      <c r="IK534" s="7"/>
      <c r="IL534" s="7"/>
      <c r="IM534" s="7"/>
      <c r="IN534" s="7"/>
      <c r="IO534" s="7"/>
      <c r="IP534" s="7"/>
      <c r="IQ534" s="7"/>
      <c r="IR534" s="7"/>
      <c r="IS534" s="7"/>
      <c r="IT534" s="7"/>
      <c r="IU534" s="7"/>
    </row>
    <row r="535" spans="2:255" ht="15.6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  <c r="FK535" s="7"/>
      <c r="FL535" s="7"/>
      <c r="FM535" s="7"/>
      <c r="FN535" s="7"/>
      <c r="FO535" s="7"/>
      <c r="FP535" s="7"/>
      <c r="FQ535" s="7"/>
      <c r="FR535" s="7"/>
      <c r="FS535" s="7"/>
      <c r="FT535" s="7"/>
      <c r="FU535" s="7"/>
      <c r="FV535" s="7"/>
      <c r="FW535" s="7"/>
      <c r="FX535" s="7"/>
      <c r="FY535" s="7"/>
      <c r="FZ535" s="7"/>
      <c r="GA535" s="7"/>
      <c r="GB535" s="7"/>
      <c r="GC535" s="7"/>
      <c r="GD535" s="7"/>
      <c r="GE535" s="7"/>
      <c r="GF535" s="7"/>
      <c r="GG535" s="7"/>
      <c r="GH535" s="7"/>
      <c r="GI535" s="7"/>
      <c r="GJ535" s="7"/>
      <c r="GK535" s="7"/>
      <c r="GL535" s="7"/>
      <c r="GM535" s="7"/>
      <c r="GN535" s="7"/>
      <c r="GO535" s="7"/>
      <c r="GP535" s="7"/>
      <c r="GQ535" s="7"/>
      <c r="GR535" s="7"/>
      <c r="GS535" s="7"/>
      <c r="GT535" s="7"/>
      <c r="GU535" s="7"/>
      <c r="GV535" s="7"/>
      <c r="GW535" s="7"/>
      <c r="GX535" s="7"/>
      <c r="GY535" s="7"/>
      <c r="GZ535" s="7"/>
      <c r="HA535" s="7"/>
      <c r="HB535" s="7"/>
      <c r="HC535" s="7"/>
      <c r="HD535" s="7"/>
      <c r="HE535" s="7"/>
      <c r="HF535" s="7"/>
      <c r="HG535" s="7"/>
      <c r="HH535" s="7"/>
      <c r="HI535" s="7"/>
      <c r="HJ535" s="7"/>
      <c r="HK535" s="7"/>
      <c r="HL535" s="7"/>
      <c r="HM535" s="7"/>
      <c r="HN535" s="7"/>
      <c r="HO535" s="7"/>
      <c r="HP535" s="7"/>
      <c r="HQ535" s="7"/>
      <c r="HR535" s="7"/>
      <c r="HS535" s="7"/>
      <c r="HT535" s="7"/>
      <c r="HU535" s="7"/>
      <c r="HV535" s="7"/>
      <c r="HW535" s="7"/>
      <c r="HX535" s="7"/>
      <c r="HY535" s="7"/>
      <c r="HZ535" s="7"/>
      <c r="IA535" s="7"/>
      <c r="IB535" s="7"/>
      <c r="IC535" s="7"/>
      <c r="ID535" s="7"/>
      <c r="IE535" s="7"/>
      <c r="IF535" s="7"/>
      <c r="IG535" s="7"/>
      <c r="IH535" s="7"/>
      <c r="II535" s="7"/>
      <c r="IJ535" s="7"/>
      <c r="IK535" s="7"/>
      <c r="IL535" s="7"/>
      <c r="IM535" s="7"/>
      <c r="IN535" s="7"/>
      <c r="IO535" s="7"/>
      <c r="IP535" s="7"/>
      <c r="IQ535" s="7"/>
      <c r="IR535" s="7"/>
      <c r="IS535" s="7"/>
      <c r="IT535" s="7"/>
      <c r="IU535" s="7"/>
    </row>
    <row r="536" spans="2:255" ht="15.6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  <c r="FK536" s="7"/>
      <c r="FL536" s="7"/>
      <c r="FM536" s="7"/>
      <c r="FN536" s="7"/>
      <c r="FO536" s="7"/>
      <c r="FP536" s="7"/>
      <c r="FQ536" s="7"/>
      <c r="FR536" s="7"/>
      <c r="FS536" s="7"/>
      <c r="FT536" s="7"/>
      <c r="FU536" s="7"/>
      <c r="FV536" s="7"/>
      <c r="FW536" s="7"/>
      <c r="FX536" s="7"/>
      <c r="FY536" s="7"/>
      <c r="FZ536" s="7"/>
      <c r="GA536" s="7"/>
      <c r="GB536" s="7"/>
      <c r="GC536" s="7"/>
      <c r="GD536" s="7"/>
      <c r="GE536" s="7"/>
      <c r="GF536" s="7"/>
      <c r="GG536" s="7"/>
      <c r="GH536" s="7"/>
      <c r="GI536" s="7"/>
      <c r="GJ536" s="7"/>
      <c r="GK536" s="7"/>
      <c r="GL536" s="7"/>
      <c r="GM536" s="7"/>
      <c r="GN536" s="7"/>
      <c r="GO536" s="7"/>
      <c r="GP536" s="7"/>
      <c r="GQ536" s="7"/>
      <c r="GR536" s="7"/>
      <c r="GS536" s="7"/>
      <c r="GT536" s="7"/>
      <c r="GU536" s="7"/>
      <c r="GV536" s="7"/>
      <c r="GW536" s="7"/>
      <c r="GX536" s="7"/>
      <c r="GY536" s="7"/>
      <c r="GZ536" s="7"/>
      <c r="HA536" s="7"/>
      <c r="HB536" s="7"/>
      <c r="HC536" s="7"/>
      <c r="HD536" s="7"/>
      <c r="HE536" s="7"/>
      <c r="HF536" s="7"/>
      <c r="HG536" s="7"/>
      <c r="HH536" s="7"/>
      <c r="HI536" s="7"/>
      <c r="HJ536" s="7"/>
      <c r="HK536" s="7"/>
      <c r="HL536" s="7"/>
      <c r="HM536" s="7"/>
      <c r="HN536" s="7"/>
      <c r="HO536" s="7"/>
      <c r="HP536" s="7"/>
      <c r="HQ536" s="7"/>
      <c r="HR536" s="7"/>
      <c r="HS536" s="7"/>
      <c r="HT536" s="7"/>
      <c r="HU536" s="7"/>
      <c r="HV536" s="7"/>
      <c r="HW536" s="7"/>
      <c r="HX536" s="7"/>
      <c r="HY536" s="7"/>
      <c r="HZ536" s="7"/>
      <c r="IA536" s="7"/>
      <c r="IB536" s="7"/>
      <c r="IC536" s="7"/>
      <c r="ID536" s="7"/>
      <c r="IE536" s="7"/>
      <c r="IF536" s="7"/>
      <c r="IG536" s="7"/>
      <c r="IH536" s="7"/>
      <c r="II536" s="7"/>
      <c r="IJ536" s="7"/>
      <c r="IK536" s="7"/>
      <c r="IL536" s="7"/>
      <c r="IM536" s="7"/>
      <c r="IN536" s="7"/>
      <c r="IO536" s="7"/>
      <c r="IP536" s="7"/>
      <c r="IQ536" s="7"/>
      <c r="IR536" s="7"/>
      <c r="IS536" s="7"/>
      <c r="IT536" s="7"/>
      <c r="IU536" s="7"/>
    </row>
    <row r="537" spans="2:255" ht="15.6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  <c r="FK537" s="7"/>
      <c r="FL537" s="7"/>
      <c r="FM537" s="7"/>
      <c r="FN537" s="7"/>
      <c r="FO537" s="7"/>
      <c r="FP537" s="7"/>
      <c r="FQ537" s="7"/>
      <c r="FR537" s="7"/>
      <c r="FS537" s="7"/>
      <c r="FT537" s="7"/>
      <c r="FU537" s="7"/>
      <c r="FV537" s="7"/>
      <c r="FW537" s="7"/>
      <c r="FX537" s="7"/>
      <c r="FY537" s="7"/>
      <c r="FZ537" s="7"/>
      <c r="GA537" s="7"/>
      <c r="GB537" s="7"/>
      <c r="GC537" s="7"/>
      <c r="GD537" s="7"/>
      <c r="GE537" s="7"/>
      <c r="GF537" s="7"/>
      <c r="GG537" s="7"/>
      <c r="GH537" s="7"/>
      <c r="GI537" s="7"/>
      <c r="GJ537" s="7"/>
      <c r="GK537" s="7"/>
      <c r="GL537" s="7"/>
      <c r="GM537" s="7"/>
      <c r="GN537" s="7"/>
      <c r="GO537" s="7"/>
      <c r="GP537" s="7"/>
      <c r="GQ537" s="7"/>
      <c r="GR537" s="7"/>
      <c r="GS537" s="7"/>
      <c r="GT537" s="7"/>
      <c r="GU537" s="7"/>
      <c r="GV537" s="7"/>
      <c r="GW537" s="7"/>
      <c r="GX537" s="7"/>
      <c r="GY537" s="7"/>
      <c r="GZ537" s="7"/>
      <c r="HA537" s="7"/>
      <c r="HB537" s="7"/>
      <c r="HC537" s="7"/>
      <c r="HD537" s="7"/>
      <c r="HE537" s="7"/>
      <c r="HF537" s="7"/>
      <c r="HG537" s="7"/>
      <c r="HH537" s="7"/>
      <c r="HI537" s="7"/>
      <c r="HJ537" s="7"/>
      <c r="HK537" s="7"/>
      <c r="HL537" s="7"/>
      <c r="HM537" s="7"/>
      <c r="HN537" s="7"/>
      <c r="HO537" s="7"/>
      <c r="HP537" s="7"/>
      <c r="HQ537" s="7"/>
      <c r="HR537" s="7"/>
      <c r="HS537" s="7"/>
      <c r="HT537" s="7"/>
      <c r="HU537" s="7"/>
      <c r="HV537" s="7"/>
      <c r="HW537" s="7"/>
      <c r="HX537" s="7"/>
      <c r="HY537" s="7"/>
      <c r="HZ537" s="7"/>
      <c r="IA537" s="7"/>
      <c r="IB537" s="7"/>
      <c r="IC537" s="7"/>
      <c r="ID537" s="7"/>
      <c r="IE537" s="7"/>
      <c r="IF537" s="7"/>
      <c r="IG537" s="7"/>
      <c r="IH537" s="7"/>
      <c r="II537" s="7"/>
      <c r="IJ537" s="7"/>
      <c r="IK537" s="7"/>
      <c r="IL537" s="7"/>
      <c r="IM537" s="7"/>
      <c r="IN537" s="7"/>
      <c r="IO537" s="7"/>
      <c r="IP537" s="7"/>
      <c r="IQ537" s="7"/>
      <c r="IR537" s="7"/>
      <c r="IS537" s="7"/>
      <c r="IT537" s="7"/>
      <c r="IU537" s="7"/>
    </row>
    <row r="538" spans="2:255" ht="15.6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  <c r="FK538" s="7"/>
      <c r="FL538" s="7"/>
      <c r="FM538" s="7"/>
      <c r="FN538" s="7"/>
      <c r="FO538" s="7"/>
      <c r="FP538" s="7"/>
      <c r="FQ538" s="7"/>
      <c r="FR538" s="7"/>
      <c r="FS538" s="7"/>
      <c r="FT538" s="7"/>
      <c r="FU538" s="7"/>
      <c r="FV538" s="7"/>
      <c r="FW538" s="7"/>
      <c r="FX538" s="7"/>
      <c r="FY538" s="7"/>
      <c r="FZ538" s="7"/>
      <c r="GA538" s="7"/>
      <c r="GB538" s="7"/>
      <c r="GC538" s="7"/>
      <c r="GD538" s="7"/>
      <c r="GE538" s="7"/>
      <c r="GF538" s="7"/>
      <c r="GG538" s="7"/>
      <c r="GH538" s="7"/>
      <c r="GI538" s="7"/>
      <c r="GJ538" s="7"/>
      <c r="GK538" s="7"/>
      <c r="GL538" s="7"/>
      <c r="GM538" s="7"/>
      <c r="GN538" s="7"/>
      <c r="GO538" s="7"/>
      <c r="GP538" s="7"/>
      <c r="GQ538" s="7"/>
      <c r="GR538" s="7"/>
      <c r="GS538" s="7"/>
      <c r="GT538" s="7"/>
      <c r="GU538" s="7"/>
      <c r="GV538" s="7"/>
      <c r="GW538" s="7"/>
      <c r="GX538" s="7"/>
      <c r="GY538" s="7"/>
      <c r="GZ538" s="7"/>
      <c r="HA538" s="7"/>
      <c r="HB538" s="7"/>
      <c r="HC538" s="7"/>
      <c r="HD538" s="7"/>
      <c r="HE538" s="7"/>
      <c r="HF538" s="7"/>
      <c r="HG538" s="7"/>
      <c r="HH538" s="7"/>
      <c r="HI538" s="7"/>
      <c r="HJ538" s="7"/>
      <c r="HK538" s="7"/>
      <c r="HL538" s="7"/>
      <c r="HM538" s="7"/>
      <c r="HN538" s="7"/>
      <c r="HO538" s="7"/>
      <c r="HP538" s="7"/>
      <c r="HQ538" s="7"/>
      <c r="HR538" s="7"/>
      <c r="HS538" s="7"/>
      <c r="HT538" s="7"/>
      <c r="HU538" s="7"/>
      <c r="HV538" s="7"/>
      <c r="HW538" s="7"/>
      <c r="HX538" s="7"/>
      <c r="HY538" s="7"/>
      <c r="HZ538" s="7"/>
      <c r="IA538" s="7"/>
      <c r="IB538" s="7"/>
      <c r="IC538" s="7"/>
      <c r="ID538" s="7"/>
      <c r="IE538" s="7"/>
      <c r="IF538" s="7"/>
      <c r="IG538" s="7"/>
      <c r="IH538" s="7"/>
      <c r="II538" s="7"/>
      <c r="IJ538" s="7"/>
      <c r="IK538" s="7"/>
      <c r="IL538" s="7"/>
      <c r="IM538" s="7"/>
      <c r="IN538" s="7"/>
      <c r="IO538" s="7"/>
      <c r="IP538" s="7"/>
      <c r="IQ538" s="7"/>
      <c r="IR538" s="7"/>
      <c r="IS538" s="7"/>
      <c r="IT538" s="7"/>
      <c r="IU538" s="7"/>
    </row>
    <row r="539" spans="2:255" ht="15.6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  <c r="FK539" s="7"/>
      <c r="FL539" s="7"/>
      <c r="FM539" s="7"/>
      <c r="FN539" s="7"/>
      <c r="FO539" s="7"/>
      <c r="FP539" s="7"/>
      <c r="FQ539" s="7"/>
      <c r="FR539" s="7"/>
      <c r="FS539" s="7"/>
      <c r="FT539" s="7"/>
      <c r="FU539" s="7"/>
      <c r="FV539" s="7"/>
      <c r="FW539" s="7"/>
      <c r="FX539" s="7"/>
      <c r="FY539" s="7"/>
      <c r="FZ539" s="7"/>
      <c r="GA539" s="7"/>
      <c r="GB539" s="7"/>
      <c r="GC539" s="7"/>
      <c r="GD539" s="7"/>
      <c r="GE539" s="7"/>
      <c r="GF539" s="7"/>
      <c r="GG539" s="7"/>
      <c r="GH539" s="7"/>
      <c r="GI539" s="7"/>
      <c r="GJ539" s="7"/>
      <c r="GK539" s="7"/>
      <c r="GL539" s="7"/>
      <c r="GM539" s="7"/>
      <c r="GN539" s="7"/>
      <c r="GO539" s="7"/>
      <c r="GP539" s="7"/>
      <c r="GQ539" s="7"/>
      <c r="GR539" s="7"/>
      <c r="GS539" s="7"/>
      <c r="GT539" s="7"/>
      <c r="GU539" s="7"/>
      <c r="GV539" s="7"/>
      <c r="GW539" s="7"/>
      <c r="GX539" s="7"/>
      <c r="GY539" s="7"/>
      <c r="GZ539" s="7"/>
      <c r="HA539" s="7"/>
      <c r="HB539" s="7"/>
      <c r="HC539" s="7"/>
      <c r="HD539" s="7"/>
      <c r="HE539" s="7"/>
      <c r="HF539" s="7"/>
      <c r="HG539" s="7"/>
      <c r="HH539" s="7"/>
      <c r="HI539" s="7"/>
      <c r="HJ539" s="7"/>
      <c r="HK539" s="7"/>
      <c r="HL539" s="7"/>
      <c r="HM539" s="7"/>
      <c r="HN539" s="7"/>
      <c r="HO539" s="7"/>
      <c r="HP539" s="7"/>
      <c r="HQ539" s="7"/>
      <c r="HR539" s="7"/>
      <c r="HS539" s="7"/>
      <c r="HT539" s="7"/>
      <c r="HU539" s="7"/>
      <c r="HV539" s="7"/>
      <c r="HW539" s="7"/>
      <c r="HX539" s="7"/>
      <c r="HY539" s="7"/>
      <c r="HZ539" s="7"/>
      <c r="IA539" s="7"/>
      <c r="IB539" s="7"/>
      <c r="IC539" s="7"/>
      <c r="ID539" s="7"/>
      <c r="IE539" s="7"/>
      <c r="IF539" s="7"/>
      <c r="IG539" s="7"/>
      <c r="IH539" s="7"/>
      <c r="II539" s="7"/>
      <c r="IJ539" s="7"/>
      <c r="IK539" s="7"/>
      <c r="IL539" s="7"/>
      <c r="IM539" s="7"/>
      <c r="IN539" s="7"/>
      <c r="IO539" s="7"/>
      <c r="IP539" s="7"/>
      <c r="IQ539" s="7"/>
      <c r="IR539" s="7"/>
      <c r="IS539" s="7"/>
      <c r="IT539" s="7"/>
      <c r="IU539" s="7"/>
    </row>
    <row r="540" spans="2:255" ht="15.6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  <c r="FK540" s="7"/>
      <c r="FL540" s="7"/>
      <c r="FM540" s="7"/>
      <c r="FN540" s="7"/>
      <c r="FO540" s="7"/>
      <c r="FP540" s="7"/>
      <c r="FQ540" s="7"/>
      <c r="FR540" s="7"/>
      <c r="FS540" s="7"/>
      <c r="FT540" s="7"/>
      <c r="FU540" s="7"/>
      <c r="FV540" s="7"/>
      <c r="FW540" s="7"/>
      <c r="FX540" s="7"/>
      <c r="FY540" s="7"/>
      <c r="FZ540" s="7"/>
      <c r="GA540" s="7"/>
      <c r="GB540" s="7"/>
      <c r="GC540" s="7"/>
      <c r="GD540" s="7"/>
      <c r="GE540" s="7"/>
      <c r="GF540" s="7"/>
      <c r="GG540" s="7"/>
      <c r="GH540" s="7"/>
      <c r="GI540" s="7"/>
      <c r="GJ540" s="7"/>
      <c r="GK540" s="7"/>
      <c r="GL540" s="7"/>
      <c r="GM540" s="7"/>
      <c r="GN540" s="7"/>
      <c r="GO540" s="7"/>
      <c r="GP540" s="7"/>
      <c r="GQ540" s="7"/>
      <c r="GR540" s="7"/>
      <c r="GS540" s="7"/>
      <c r="GT540" s="7"/>
      <c r="GU540" s="7"/>
      <c r="GV540" s="7"/>
      <c r="GW540" s="7"/>
      <c r="GX540" s="7"/>
      <c r="GY540" s="7"/>
      <c r="GZ540" s="7"/>
      <c r="HA540" s="7"/>
      <c r="HB540" s="7"/>
      <c r="HC540" s="7"/>
      <c r="HD540" s="7"/>
      <c r="HE540" s="7"/>
      <c r="HF540" s="7"/>
      <c r="HG540" s="7"/>
      <c r="HH540" s="7"/>
      <c r="HI540" s="7"/>
      <c r="HJ540" s="7"/>
      <c r="HK540" s="7"/>
      <c r="HL540" s="7"/>
      <c r="HM540" s="7"/>
      <c r="HN540" s="7"/>
      <c r="HO540" s="7"/>
      <c r="HP540" s="7"/>
      <c r="HQ540" s="7"/>
      <c r="HR540" s="7"/>
      <c r="HS540" s="7"/>
      <c r="HT540" s="7"/>
      <c r="HU540" s="7"/>
      <c r="HV540" s="7"/>
      <c r="HW540" s="7"/>
      <c r="HX540" s="7"/>
      <c r="HY540" s="7"/>
      <c r="HZ540" s="7"/>
      <c r="IA540" s="7"/>
      <c r="IB540" s="7"/>
      <c r="IC540" s="7"/>
      <c r="ID540" s="7"/>
      <c r="IE540" s="7"/>
      <c r="IF540" s="7"/>
      <c r="IG540" s="7"/>
      <c r="IH540" s="7"/>
      <c r="II540" s="7"/>
      <c r="IJ540" s="7"/>
      <c r="IK540" s="7"/>
      <c r="IL540" s="7"/>
      <c r="IM540" s="7"/>
      <c r="IN540" s="7"/>
      <c r="IO540" s="7"/>
      <c r="IP540" s="7"/>
      <c r="IQ540" s="7"/>
      <c r="IR540" s="7"/>
      <c r="IS540" s="7"/>
      <c r="IT540" s="7"/>
      <c r="IU540" s="7"/>
    </row>
    <row r="541" spans="2:255" ht="15.6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  <c r="FK541" s="7"/>
      <c r="FL541" s="7"/>
      <c r="FM541" s="7"/>
      <c r="FN541" s="7"/>
      <c r="FO541" s="7"/>
      <c r="FP541" s="7"/>
      <c r="FQ541" s="7"/>
      <c r="FR541" s="7"/>
      <c r="FS541" s="7"/>
      <c r="FT541" s="7"/>
      <c r="FU541" s="7"/>
      <c r="FV541" s="7"/>
      <c r="FW541" s="7"/>
      <c r="FX541" s="7"/>
      <c r="FY541" s="7"/>
      <c r="FZ541" s="7"/>
      <c r="GA541" s="7"/>
      <c r="GB541" s="7"/>
      <c r="GC541" s="7"/>
      <c r="GD541" s="7"/>
      <c r="GE541" s="7"/>
      <c r="GF541" s="7"/>
      <c r="GG541" s="7"/>
      <c r="GH541" s="7"/>
      <c r="GI541" s="7"/>
      <c r="GJ541" s="7"/>
      <c r="GK541" s="7"/>
      <c r="GL541" s="7"/>
      <c r="GM541" s="7"/>
      <c r="GN541" s="7"/>
      <c r="GO541" s="7"/>
      <c r="GP541" s="7"/>
      <c r="GQ541" s="7"/>
      <c r="GR541" s="7"/>
      <c r="GS541" s="7"/>
      <c r="GT541" s="7"/>
      <c r="GU541" s="7"/>
      <c r="GV541" s="7"/>
      <c r="GW541" s="7"/>
      <c r="GX541" s="7"/>
      <c r="GY541" s="7"/>
      <c r="GZ541" s="7"/>
      <c r="HA541" s="7"/>
      <c r="HB541" s="7"/>
      <c r="HC541" s="7"/>
      <c r="HD541" s="7"/>
      <c r="HE541" s="7"/>
      <c r="HF541" s="7"/>
      <c r="HG541" s="7"/>
      <c r="HH541" s="7"/>
      <c r="HI541" s="7"/>
      <c r="HJ541" s="7"/>
      <c r="HK541" s="7"/>
      <c r="HL541" s="7"/>
      <c r="HM541" s="7"/>
      <c r="HN541" s="7"/>
      <c r="HO541" s="7"/>
      <c r="HP541" s="7"/>
      <c r="HQ541" s="7"/>
      <c r="HR541" s="7"/>
      <c r="HS541" s="7"/>
      <c r="HT541" s="7"/>
      <c r="HU541" s="7"/>
      <c r="HV541" s="7"/>
      <c r="HW541" s="7"/>
      <c r="HX541" s="7"/>
      <c r="HY541" s="7"/>
      <c r="HZ541" s="7"/>
      <c r="IA541" s="7"/>
      <c r="IB541" s="7"/>
      <c r="IC541" s="7"/>
      <c r="ID541" s="7"/>
      <c r="IE541" s="7"/>
      <c r="IF541" s="7"/>
      <c r="IG541" s="7"/>
      <c r="IH541" s="7"/>
      <c r="II541" s="7"/>
      <c r="IJ541" s="7"/>
      <c r="IK541" s="7"/>
      <c r="IL541" s="7"/>
      <c r="IM541" s="7"/>
      <c r="IN541" s="7"/>
      <c r="IO541" s="7"/>
      <c r="IP541" s="7"/>
      <c r="IQ541" s="7"/>
      <c r="IR541" s="7"/>
      <c r="IS541" s="7"/>
      <c r="IT541" s="7"/>
      <c r="IU541" s="7"/>
    </row>
    <row r="542" spans="2:255" ht="15.6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  <c r="FK542" s="7"/>
      <c r="FL542" s="7"/>
      <c r="FM542" s="7"/>
      <c r="FN542" s="7"/>
      <c r="FO542" s="7"/>
      <c r="FP542" s="7"/>
      <c r="FQ542" s="7"/>
      <c r="FR542" s="7"/>
      <c r="FS542" s="7"/>
      <c r="FT542" s="7"/>
      <c r="FU542" s="7"/>
      <c r="FV542" s="7"/>
      <c r="FW542" s="7"/>
      <c r="FX542" s="7"/>
      <c r="FY542" s="7"/>
      <c r="FZ542" s="7"/>
      <c r="GA542" s="7"/>
      <c r="GB542" s="7"/>
      <c r="GC542" s="7"/>
      <c r="GD542" s="7"/>
      <c r="GE542" s="7"/>
      <c r="GF542" s="7"/>
      <c r="GG542" s="7"/>
      <c r="GH542" s="7"/>
      <c r="GI542" s="7"/>
      <c r="GJ542" s="7"/>
      <c r="GK542" s="7"/>
      <c r="GL542" s="7"/>
      <c r="GM542" s="7"/>
      <c r="GN542" s="7"/>
      <c r="GO542" s="7"/>
      <c r="GP542" s="7"/>
      <c r="GQ542" s="7"/>
      <c r="GR542" s="7"/>
      <c r="GS542" s="7"/>
      <c r="GT542" s="7"/>
      <c r="GU542" s="7"/>
      <c r="GV542" s="7"/>
      <c r="GW542" s="7"/>
      <c r="GX542" s="7"/>
      <c r="GY542" s="7"/>
      <c r="GZ542" s="7"/>
      <c r="HA542" s="7"/>
      <c r="HB542" s="7"/>
      <c r="HC542" s="7"/>
      <c r="HD542" s="7"/>
      <c r="HE542" s="7"/>
      <c r="HF542" s="7"/>
      <c r="HG542" s="7"/>
      <c r="HH542" s="7"/>
      <c r="HI542" s="7"/>
      <c r="HJ542" s="7"/>
      <c r="HK542" s="7"/>
      <c r="HL542" s="7"/>
      <c r="HM542" s="7"/>
      <c r="HN542" s="7"/>
      <c r="HO542" s="7"/>
      <c r="HP542" s="7"/>
      <c r="HQ542" s="7"/>
      <c r="HR542" s="7"/>
      <c r="HS542" s="7"/>
      <c r="HT542" s="7"/>
      <c r="HU542" s="7"/>
      <c r="HV542" s="7"/>
      <c r="HW542" s="7"/>
      <c r="HX542" s="7"/>
      <c r="HY542" s="7"/>
      <c r="HZ542" s="7"/>
      <c r="IA542" s="7"/>
      <c r="IB542" s="7"/>
      <c r="IC542" s="7"/>
      <c r="ID542" s="7"/>
      <c r="IE542" s="7"/>
      <c r="IF542" s="7"/>
      <c r="IG542" s="7"/>
      <c r="IH542" s="7"/>
      <c r="II542" s="7"/>
      <c r="IJ542" s="7"/>
      <c r="IK542" s="7"/>
      <c r="IL542" s="7"/>
      <c r="IM542" s="7"/>
      <c r="IN542" s="7"/>
      <c r="IO542" s="7"/>
      <c r="IP542" s="7"/>
      <c r="IQ542" s="7"/>
      <c r="IR542" s="7"/>
      <c r="IS542" s="7"/>
      <c r="IT542" s="7"/>
      <c r="IU542" s="7"/>
    </row>
    <row r="543" spans="2:255" ht="15.6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  <c r="FK543" s="7"/>
      <c r="FL543" s="7"/>
      <c r="FM543" s="7"/>
      <c r="FN543" s="7"/>
      <c r="FO543" s="7"/>
      <c r="FP543" s="7"/>
      <c r="FQ543" s="7"/>
      <c r="FR543" s="7"/>
      <c r="FS543" s="7"/>
      <c r="FT543" s="7"/>
      <c r="FU543" s="7"/>
      <c r="FV543" s="7"/>
      <c r="FW543" s="7"/>
      <c r="FX543" s="7"/>
      <c r="FY543" s="7"/>
      <c r="FZ543" s="7"/>
      <c r="GA543" s="7"/>
      <c r="GB543" s="7"/>
      <c r="GC543" s="7"/>
      <c r="GD543" s="7"/>
      <c r="GE543" s="7"/>
      <c r="GF543" s="7"/>
      <c r="GG543" s="7"/>
      <c r="GH543" s="7"/>
      <c r="GI543" s="7"/>
      <c r="GJ543" s="7"/>
      <c r="GK543" s="7"/>
      <c r="GL543" s="7"/>
      <c r="GM543" s="7"/>
      <c r="GN543" s="7"/>
      <c r="GO543" s="7"/>
      <c r="GP543" s="7"/>
      <c r="GQ543" s="7"/>
      <c r="GR543" s="7"/>
      <c r="GS543" s="7"/>
      <c r="GT543" s="7"/>
      <c r="GU543" s="7"/>
      <c r="GV543" s="7"/>
      <c r="GW543" s="7"/>
      <c r="GX543" s="7"/>
      <c r="GY543" s="7"/>
      <c r="GZ543" s="7"/>
      <c r="HA543" s="7"/>
      <c r="HB543" s="7"/>
      <c r="HC543" s="7"/>
      <c r="HD543" s="7"/>
      <c r="HE543" s="7"/>
      <c r="HF543" s="7"/>
      <c r="HG543" s="7"/>
      <c r="HH543" s="7"/>
      <c r="HI543" s="7"/>
      <c r="HJ543" s="7"/>
      <c r="HK543" s="7"/>
      <c r="HL543" s="7"/>
      <c r="HM543" s="7"/>
      <c r="HN543" s="7"/>
      <c r="HO543" s="7"/>
      <c r="HP543" s="7"/>
      <c r="HQ543" s="7"/>
      <c r="HR543" s="7"/>
      <c r="HS543" s="7"/>
      <c r="HT543" s="7"/>
      <c r="HU543" s="7"/>
      <c r="HV543" s="7"/>
      <c r="HW543" s="7"/>
      <c r="HX543" s="7"/>
      <c r="HY543" s="7"/>
      <c r="HZ543" s="7"/>
      <c r="IA543" s="7"/>
      <c r="IB543" s="7"/>
      <c r="IC543" s="7"/>
      <c r="ID543" s="7"/>
      <c r="IE543" s="7"/>
      <c r="IF543" s="7"/>
      <c r="IG543" s="7"/>
      <c r="IH543" s="7"/>
      <c r="II543" s="7"/>
      <c r="IJ543" s="7"/>
      <c r="IK543" s="7"/>
      <c r="IL543" s="7"/>
      <c r="IM543" s="7"/>
      <c r="IN543" s="7"/>
      <c r="IO543" s="7"/>
      <c r="IP543" s="7"/>
      <c r="IQ543" s="7"/>
      <c r="IR543" s="7"/>
      <c r="IS543" s="7"/>
      <c r="IT543" s="7"/>
      <c r="IU543" s="7"/>
    </row>
    <row r="544" spans="2:255" ht="15.6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  <c r="FK544" s="7"/>
      <c r="FL544" s="7"/>
      <c r="FM544" s="7"/>
      <c r="FN544" s="7"/>
      <c r="FO544" s="7"/>
      <c r="FP544" s="7"/>
      <c r="FQ544" s="7"/>
      <c r="FR544" s="7"/>
      <c r="FS544" s="7"/>
      <c r="FT544" s="7"/>
      <c r="FU544" s="7"/>
      <c r="FV544" s="7"/>
      <c r="FW544" s="7"/>
      <c r="FX544" s="7"/>
      <c r="FY544" s="7"/>
      <c r="FZ544" s="7"/>
      <c r="GA544" s="7"/>
      <c r="GB544" s="7"/>
      <c r="GC544" s="7"/>
      <c r="GD544" s="7"/>
      <c r="GE544" s="7"/>
      <c r="GF544" s="7"/>
      <c r="GG544" s="7"/>
      <c r="GH544" s="7"/>
      <c r="GI544" s="7"/>
      <c r="GJ544" s="7"/>
      <c r="GK544" s="7"/>
      <c r="GL544" s="7"/>
      <c r="GM544" s="7"/>
      <c r="GN544" s="7"/>
      <c r="GO544" s="7"/>
      <c r="GP544" s="7"/>
      <c r="GQ544" s="7"/>
      <c r="GR544" s="7"/>
      <c r="GS544" s="7"/>
      <c r="GT544" s="7"/>
      <c r="GU544" s="7"/>
      <c r="GV544" s="7"/>
      <c r="GW544" s="7"/>
      <c r="GX544" s="7"/>
      <c r="GY544" s="7"/>
      <c r="GZ544" s="7"/>
      <c r="HA544" s="7"/>
      <c r="HB544" s="7"/>
      <c r="HC544" s="7"/>
      <c r="HD544" s="7"/>
      <c r="HE544" s="7"/>
      <c r="HF544" s="7"/>
      <c r="HG544" s="7"/>
      <c r="HH544" s="7"/>
      <c r="HI544" s="7"/>
      <c r="HJ544" s="7"/>
      <c r="HK544" s="7"/>
      <c r="HL544" s="7"/>
      <c r="HM544" s="7"/>
      <c r="HN544" s="7"/>
      <c r="HO544" s="7"/>
      <c r="HP544" s="7"/>
      <c r="HQ544" s="7"/>
      <c r="HR544" s="7"/>
      <c r="HS544" s="7"/>
      <c r="HT544" s="7"/>
      <c r="HU544" s="7"/>
      <c r="HV544" s="7"/>
      <c r="HW544" s="7"/>
      <c r="HX544" s="7"/>
      <c r="HY544" s="7"/>
      <c r="HZ544" s="7"/>
      <c r="IA544" s="7"/>
      <c r="IB544" s="7"/>
      <c r="IC544" s="7"/>
      <c r="ID544" s="7"/>
      <c r="IE544" s="7"/>
      <c r="IF544" s="7"/>
      <c r="IG544" s="7"/>
      <c r="IH544" s="7"/>
      <c r="II544" s="7"/>
      <c r="IJ544" s="7"/>
      <c r="IK544" s="7"/>
      <c r="IL544" s="7"/>
      <c r="IM544" s="7"/>
      <c r="IN544" s="7"/>
      <c r="IO544" s="7"/>
      <c r="IP544" s="7"/>
      <c r="IQ544" s="7"/>
      <c r="IR544" s="7"/>
      <c r="IS544" s="7"/>
      <c r="IT544" s="7"/>
      <c r="IU544" s="7"/>
    </row>
    <row r="545" spans="2:255" ht="15.6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7"/>
      <c r="HR545" s="7"/>
      <c r="HS545" s="7"/>
      <c r="HT545" s="7"/>
      <c r="HU545" s="7"/>
      <c r="HV545" s="7"/>
      <c r="HW545" s="7"/>
      <c r="HX545" s="7"/>
      <c r="HY545" s="7"/>
      <c r="HZ545" s="7"/>
      <c r="IA545" s="7"/>
      <c r="IB545" s="7"/>
      <c r="IC545" s="7"/>
      <c r="ID545" s="7"/>
      <c r="IE545" s="7"/>
      <c r="IF545" s="7"/>
      <c r="IG545" s="7"/>
      <c r="IH545" s="7"/>
      <c r="II545" s="7"/>
      <c r="IJ545" s="7"/>
      <c r="IK545" s="7"/>
      <c r="IL545" s="7"/>
      <c r="IM545" s="7"/>
      <c r="IN545" s="7"/>
      <c r="IO545" s="7"/>
      <c r="IP545" s="7"/>
      <c r="IQ545" s="7"/>
      <c r="IR545" s="7"/>
      <c r="IS545" s="7"/>
      <c r="IT545" s="7"/>
      <c r="IU545" s="7"/>
    </row>
    <row r="546" spans="2:255" ht="15.6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7"/>
      <c r="HR546" s="7"/>
      <c r="HS546" s="7"/>
      <c r="HT546" s="7"/>
      <c r="HU546" s="7"/>
      <c r="HV546" s="7"/>
      <c r="HW546" s="7"/>
      <c r="HX546" s="7"/>
      <c r="HY546" s="7"/>
      <c r="HZ546" s="7"/>
      <c r="IA546" s="7"/>
      <c r="IB546" s="7"/>
      <c r="IC546" s="7"/>
      <c r="ID546" s="7"/>
      <c r="IE546" s="7"/>
      <c r="IF546" s="7"/>
      <c r="IG546" s="7"/>
      <c r="IH546" s="7"/>
      <c r="II546" s="7"/>
      <c r="IJ546" s="7"/>
      <c r="IK546" s="7"/>
      <c r="IL546" s="7"/>
      <c r="IM546" s="7"/>
      <c r="IN546" s="7"/>
      <c r="IO546" s="7"/>
      <c r="IP546" s="7"/>
      <c r="IQ546" s="7"/>
      <c r="IR546" s="7"/>
      <c r="IS546" s="7"/>
      <c r="IT546" s="7"/>
      <c r="IU546" s="7"/>
    </row>
    <row r="547" spans="2:255" ht="15.6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7"/>
      <c r="HR547" s="7"/>
      <c r="HS547" s="7"/>
      <c r="HT547" s="7"/>
      <c r="HU547" s="7"/>
      <c r="HV547" s="7"/>
      <c r="HW547" s="7"/>
      <c r="HX547" s="7"/>
      <c r="HY547" s="7"/>
      <c r="HZ547" s="7"/>
      <c r="IA547" s="7"/>
      <c r="IB547" s="7"/>
      <c r="IC547" s="7"/>
      <c r="ID547" s="7"/>
      <c r="IE547" s="7"/>
      <c r="IF547" s="7"/>
      <c r="IG547" s="7"/>
      <c r="IH547" s="7"/>
      <c r="II547" s="7"/>
      <c r="IJ547" s="7"/>
      <c r="IK547" s="7"/>
      <c r="IL547" s="7"/>
      <c r="IM547" s="7"/>
      <c r="IN547" s="7"/>
      <c r="IO547" s="7"/>
      <c r="IP547" s="7"/>
      <c r="IQ547" s="7"/>
      <c r="IR547" s="7"/>
      <c r="IS547" s="7"/>
      <c r="IT547" s="7"/>
      <c r="IU547" s="7"/>
    </row>
    <row r="548" spans="2:255" ht="15.6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7"/>
      <c r="HR548" s="7"/>
      <c r="HS548" s="7"/>
      <c r="HT548" s="7"/>
      <c r="HU548" s="7"/>
      <c r="HV548" s="7"/>
      <c r="HW548" s="7"/>
      <c r="HX548" s="7"/>
      <c r="HY548" s="7"/>
      <c r="HZ548" s="7"/>
      <c r="IA548" s="7"/>
      <c r="IB548" s="7"/>
      <c r="IC548" s="7"/>
      <c r="ID548" s="7"/>
      <c r="IE548" s="7"/>
      <c r="IF548" s="7"/>
      <c r="IG548" s="7"/>
      <c r="IH548" s="7"/>
      <c r="II548" s="7"/>
      <c r="IJ548" s="7"/>
      <c r="IK548" s="7"/>
      <c r="IL548" s="7"/>
      <c r="IM548" s="7"/>
      <c r="IN548" s="7"/>
      <c r="IO548" s="7"/>
      <c r="IP548" s="7"/>
      <c r="IQ548" s="7"/>
      <c r="IR548" s="7"/>
      <c r="IS548" s="7"/>
      <c r="IT548" s="7"/>
      <c r="IU548" s="7"/>
    </row>
    <row r="549" spans="2:255" ht="15.6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7"/>
      <c r="HR549" s="7"/>
      <c r="HS549" s="7"/>
      <c r="HT549" s="7"/>
      <c r="HU549" s="7"/>
      <c r="HV549" s="7"/>
      <c r="HW549" s="7"/>
      <c r="HX549" s="7"/>
      <c r="HY549" s="7"/>
      <c r="HZ549" s="7"/>
      <c r="IA549" s="7"/>
      <c r="IB549" s="7"/>
      <c r="IC549" s="7"/>
      <c r="ID549" s="7"/>
      <c r="IE549" s="7"/>
      <c r="IF549" s="7"/>
      <c r="IG549" s="7"/>
      <c r="IH549" s="7"/>
      <c r="II549" s="7"/>
      <c r="IJ549" s="7"/>
      <c r="IK549" s="7"/>
      <c r="IL549" s="7"/>
      <c r="IM549" s="7"/>
      <c r="IN549" s="7"/>
      <c r="IO549" s="7"/>
      <c r="IP549" s="7"/>
      <c r="IQ549" s="7"/>
      <c r="IR549" s="7"/>
      <c r="IS549" s="7"/>
      <c r="IT549" s="7"/>
      <c r="IU549" s="7"/>
    </row>
    <row r="550" spans="2:255" ht="15.6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  <c r="IO550" s="7"/>
      <c r="IP550" s="7"/>
      <c r="IQ550" s="7"/>
      <c r="IR550" s="7"/>
      <c r="IS550" s="7"/>
      <c r="IT550" s="7"/>
      <c r="IU550" s="7"/>
    </row>
    <row r="551" spans="2:255" ht="15.6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7"/>
      <c r="HR551" s="7"/>
      <c r="HS551" s="7"/>
      <c r="HT551" s="7"/>
      <c r="HU551" s="7"/>
      <c r="HV551" s="7"/>
      <c r="HW551" s="7"/>
      <c r="HX551" s="7"/>
      <c r="HY551" s="7"/>
      <c r="HZ551" s="7"/>
      <c r="IA551" s="7"/>
      <c r="IB551" s="7"/>
      <c r="IC551" s="7"/>
      <c r="ID551" s="7"/>
      <c r="IE551" s="7"/>
      <c r="IF551" s="7"/>
      <c r="IG551" s="7"/>
      <c r="IH551" s="7"/>
      <c r="II551" s="7"/>
      <c r="IJ551" s="7"/>
      <c r="IK551" s="7"/>
      <c r="IL551" s="7"/>
      <c r="IM551" s="7"/>
      <c r="IN551" s="7"/>
      <c r="IO551" s="7"/>
      <c r="IP551" s="7"/>
      <c r="IQ551" s="7"/>
      <c r="IR551" s="7"/>
      <c r="IS551" s="7"/>
      <c r="IT551" s="7"/>
      <c r="IU551" s="7"/>
    </row>
    <row r="552" spans="2:255" ht="15.6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7"/>
      <c r="HR552" s="7"/>
      <c r="HS552" s="7"/>
      <c r="HT552" s="7"/>
      <c r="HU552" s="7"/>
      <c r="HV552" s="7"/>
      <c r="HW552" s="7"/>
      <c r="HX552" s="7"/>
      <c r="HY552" s="7"/>
      <c r="HZ552" s="7"/>
      <c r="IA552" s="7"/>
      <c r="IB552" s="7"/>
      <c r="IC552" s="7"/>
      <c r="ID552" s="7"/>
      <c r="IE552" s="7"/>
      <c r="IF552" s="7"/>
      <c r="IG552" s="7"/>
      <c r="IH552" s="7"/>
      <c r="II552" s="7"/>
      <c r="IJ552" s="7"/>
      <c r="IK552" s="7"/>
      <c r="IL552" s="7"/>
      <c r="IM552" s="7"/>
      <c r="IN552" s="7"/>
      <c r="IO552" s="7"/>
      <c r="IP552" s="7"/>
      <c r="IQ552" s="7"/>
      <c r="IR552" s="7"/>
      <c r="IS552" s="7"/>
      <c r="IT552" s="7"/>
      <c r="IU552" s="7"/>
    </row>
    <row r="553" spans="2:255" ht="15.6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7"/>
      <c r="HR553" s="7"/>
      <c r="HS553" s="7"/>
      <c r="HT553" s="7"/>
      <c r="HU553" s="7"/>
      <c r="HV553" s="7"/>
      <c r="HW553" s="7"/>
      <c r="HX553" s="7"/>
      <c r="HY553" s="7"/>
      <c r="HZ553" s="7"/>
      <c r="IA553" s="7"/>
      <c r="IB553" s="7"/>
      <c r="IC553" s="7"/>
      <c r="ID553" s="7"/>
      <c r="IE553" s="7"/>
      <c r="IF553" s="7"/>
      <c r="IG553" s="7"/>
      <c r="IH553" s="7"/>
      <c r="II553" s="7"/>
      <c r="IJ553" s="7"/>
      <c r="IK553" s="7"/>
      <c r="IL553" s="7"/>
      <c r="IM553" s="7"/>
      <c r="IN553" s="7"/>
      <c r="IO553" s="7"/>
      <c r="IP553" s="7"/>
      <c r="IQ553" s="7"/>
      <c r="IR553" s="7"/>
      <c r="IS553" s="7"/>
      <c r="IT553" s="7"/>
      <c r="IU553" s="7"/>
    </row>
    <row r="554" spans="2:255" ht="15.6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7"/>
      <c r="HR554" s="7"/>
      <c r="HS554" s="7"/>
      <c r="HT554" s="7"/>
      <c r="HU554" s="7"/>
      <c r="HV554" s="7"/>
      <c r="HW554" s="7"/>
      <c r="HX554" s="7"/>
      <c r="HY554" s="7"/>
      <c r="HZ554" s="7"/>
      <c r="IA554" s="7"/>
      <c r="IB554" s="7"/>
      <c r="IC554" s="7"/>
      <c r="ID554" s="7"/>
      <c r="IE554" s="7"/>
      <c r="IF554" s="7"/>
      <c r="IG554" s="7"/>
      <c r="IH554" s="7"/>
      <c r="II554" s="7"/>
      <c r="IJ554" s="7"/>
      <c r="IK554" s="7"/>
      <c r="IL554" s="7"/>
      <c r="IM554" s="7"/>
      <c r="IN554" s="7"/>
      <c r="IO554" s="7"/>
      <c r="IP554" s="7"/>
      <c r="IQ554" s="7"/>
      <c r="IR554" s="7"/>
      <c r="IS554" s="7"/>
      <c r="IT554" s="7"/>
      <c r="IU554" s="7"/>
    </row>
    <row r="555" spans="2:255" ht="15.6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7"/>
      <c r="HR555" s="7"/>
      <c r="HS555" s="7"/>
      <c r="HT555" s="7"/>
      <c r="HU555" s="7"/>
      <c r="HV555" s="7"/>
      <c r="HW555" s="7"/>
      <c r="HX555" s="7"/>
      <c r="HY555" s="7"/>
      <c r="HZ555" s="7"/>
      <c r="IA555" s="7"/>
      <c r="IB555" s="7"/>
      <c r="IC555" s="7"/>
      <c r="ID555" s="7"/>
      <c r="IE555" s="7"/>
      <c r="IF555" s="7"/>
      <c r="IG555" s="7"/>
      <c r="IH555" s="7"/>
      <c r="II555" s="7"/>
      <c r="IJ555" s="7"/>
      <c r="IK555" s="7"/>
      <c r="IL555" s="7"/>
      <c r="IM555" s="7"/>
      <c r="IN555" s="7"/>
      <c r="IO555" s="7"/>
      <c r="IP555" s="7"/>
      <c r="IQ555" s="7"/>
      <c r="IR555" s="7"/>
      <c r="IS555" s="7"/>
      <c r="IT555" s="7"/>
      <c r="IU555" s="7"/>
    </row>
    <row r="556" spans="2:255" ht="15.6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7"/>
      <c r="HR556" s="7"/>
      <c r="HS556" s="7"/>
      <c r="HT556" s="7"/>
      <c r="HU556" s="7"/>
      <c r="HV556" s="7"/>
      <c r="HW556" s="7"/>
      <c r="HX556" s="7"/>
      <c r="HY556" s="7"/>
      <c r="HZ556" s="7"/>
      <c r="IA556" s="7"/>
      <c r="IB556" s="7"/>
      <c r="IC556" s="7"/>
      <c r="ID556" s="7"/>
      <c r="IE556" s="7"/>
      <c r="IF556" s="7"/>
      <c r="IG556" s="7"/>
      <c r="IH556" s="7"/>
      <c r="II556" s="7"/>
      <c r="IJ556" s="7"/>
      <c r="IK556" s="7"/>
      <c r="IL556" s="7"/>
      <c r="IM556" s="7"/>
      <c r="IN556" s="7"/>
      <c r="IO556" s="7"/>
      <c r="IP556" s="7"/>
      <c r="IQ556" s="7"/>
      <c r="IR556" s="7"/>
      <c r="IS556" s="7"/>
      <c r="IT556" s="7"/>
      <c r="IU556" s="7"/>
    </row>
    <row r="557" spans="2:255" ht="15.6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7"/>
      <c r="HR557" s="7"/>
      <c r="HS557" s="7"/>
      <c r="HT557" s="7"/>
      <c r="HU557" s="7"/>
      <c r="HV557" s="7"/>
      <c r="HW557" s="7"/>
      <c r="HX557" s="7"/>
      <c r="HY557" s="7"/>
      <c r="HZ557" s="7"/>
      <c r="IA557" s="7"/>
      <c r="IB557" s="7"/>
      <c r="IC557" s="7"/>
      <c r="ID557" s="7"/>
      <c r="IE557" s="7"/>
      <c r="IF557" s="7"/>
      <c r="IG557" s="7"/>
      <c r="IH557" s="7"/>
      <c r="II557" s="7"/>
      <c r="IJ557" s="7"/>
      <c r="IK557" s="7"/>
      <c r="IL557" s="7"/>
      <c r="IM557" s="7"/>
      <c r="IN557" s="7"/>
      <c r="IO557" s="7"/>
      <c r="IP557" s="7"/>
      <c r="IQ557" s="7"/>
      <c r="IR557" s="7"/>
      <c r="IS557" s="7"/>
      <c r="IT557" s="7"/>
      <c r="IU557" s="7"/>
    </row>
    <row r="558" spans="2:255" ht="15.6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7"/>
      <c r="HR558" s="7"/>
      <c r="HS558" s="7"/>
      <c r="HT558" s="7"/>
      <c r="HU558" s="7"/>
      <c r="HV558" s="7"/>
      <c r="HW558" s="7"/>
      <c r="HX558" s="7"/>
      <c r="HY558" s="7"/>
      <c r="HZ558" s="7"/>
      <c r="IA558" s="7"/>
      <c r="IB558" s="7"/>
      <c r="IC558" s="7"/>
      <c r="ID558" s="7"/>
      <c r="IE558" s="7"/>
      <c r="IF558" s="7"/>
      <c r="IG558" s="7"/>
      <c r="IH558" s="7"/>
      <c r="II558" s="7"/>
      <c r="IJ558" s="7"/>
      <c r="IK558" s="7"/>
      <c r="IL558" s="7"/>
      <c r="IM558" s="7"/>
      <c r="IN558" s="7"/>
      <c r="IO558" s="7"/>
      <c r="IP558" s="7"/>
      <c r="IQ558" s="7"/>
      <c r="IR558" s="7"/>
      <c r="IS558" s="7"/>
      <c r="IT558" s="7"/>
      <c r="IU558" s="7"/>
    </row>
    <row r="559" spans="2:255" ht="15.6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7"/>
      <c r="HR559" s="7"/>
      <c r="HS559" s="7"/>
      <c r="HT559" s="7"/>
      <c r="HU559" s="7"/>
      <c r="HV559" s="7"/>
      <c r="HW559" s="7"/>
      <c r="HX559" s="7"/>
      <c r="HY559" s="7"/>
      <c r="HZ559" s="7"/>
      <c r="IA559" s="7"/>
      <c r="IB559" s="7"/>
      <c r="IC559" s="7"/>
      <c r="ID559" s="7"/>
      <c r="IE559" s="7"/>
      <c r="IF559" s="7"/>
      <c r="IG559" s="7"/>
      <c r="IH559" s="7"/>
      <c r="II559" s="7"/>
      <c r="IJ559" s="7"/>
      <c r="IK559" s="7"/>
      <c r="IL559" s="7"/>
      <c r="IM559" s="7"/>
      <c r="IN559" s="7"/>
      <c r="IO559" s="7"/>
      <c r="IP559" s="7"/>
      <c r="IQ559" s="7"/>
      <c r="IR559" s="7"/>
      <c r="IS559" s="7"/>
      <c r="IT559" s="7"/>
      <c r="IU559" s="7"/>
    </row>
    <row r="560" spans="2:255" ht="15.6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7"/>
      <c r="HR560" s="7"/>
      <c r="HS560" s="7"/>
      <c r="HT560" s="7"/>
      <c r="HU560" s="7"/>
      <c r="HV560" s="7"/>
      <c r="HW560" s="7"/>
      <c r="HX560" s="7"/>
      <c r="HY560" s="7"/>
      <c r="HZ560" s="7"/>
      <c r="IA560" s="7"/>
      <c r="IB560" s="7"/>
      <c r="IC560" s="7"/>
      <c r="ID560" s="7"/>
      <c r="IE560" s="7"/>
      <c r="IF560" s="7"/>
      <c r="IG560" s="7"/>
      <c r="IH560" s="7"/>
      <c r="II560" s="7"/>
      <c r="IJ560" s="7"/>
      <c r="IK560" s="7"/>
      <c r="IL560" s="7"/>
      <c r="IM560" s="7"/>
      <c r="IN560" s="7"/>
      <c r="IO560" s="7"/>
      <c r="IP560" s="7"/>
      <c r="IQ560" s="7"/>
      <c r="IR560" s="7"/>
      <c r="IS560" s="7"/>
      <c r="IT560" s="7"/>
      <c r="IU560" s="7"/>
    </row>
    <row r="561" spans="2:255" ht="15.6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7"/>
      <c r="HR561" s="7"/>
      <c r="HS561" s="7"/>
      <c r="HT561" s="7"/>
      <c r="HU561" s="7"/>
      <c r="HV561" s="7"/>
      <c r="HW561" s="7"/>
      <c r="HX561" s="7"/>
      <c r="HY561" s="7"/>
      <c r="HZ561" s="7"/>
      <c r="IA561" s="7"/>
      <c r="IB561" s="7"/>
      <c r="IC561" s="7"/>
      <c r="ID561" s="7"/>
      <c r="IE561" s="7"/>
      <c r="IF561" s="7"/>
      <c r="IG561" s="7"/>
      <c r="IH561" s="7"/>
      <c r="II561" s="7"/>
      <c r="IJ561" s="7"/>
      <c r="IK561" s="7"/>
      <c r="IL561" s="7"/>
      <c r="IM561" s="7"/>
      <c r="IN561" s="7"/>
      <c r="IO561" s="7"/>
      <c r="IP561" s="7"/>
      <c r="IQ561" s="7"/>
      <c r="IR561" s="7"/>
      <c r="IS561" s="7"/>
      <c r="IT561" s="7"/>
      <c r="IU561" s="7"/>
    </row>
    <row r="562" spans="2:255" ht="15.6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  <c r="FK562" s="7"/>
      <c r="FL562" s="7"/>
      <c r="FM562" s="7"/>
      <c r="FN562" s="7"/>
      <c r="FO562" s="7"/>
      <c r="FP562" s="7"/>
      <c r="FQ562" s="7"/>
      <c r="FR562" s="7"/>
      <c r="FS562" s="7"/>
      <c r="FT562" s="7"/>
      <c r="FU562" s="7"/>
      <c r="FV562" s="7"/>
      <c r="FW562" s="7"/>
      <c r="FX562" s="7"/>
      <c r="FY562" s="7"/>
      <c r="FZ562" s="7"/>
      <c r="GA562" s="7"/>
      <c r="GB562" s="7"/>
      <c r="GC562" s="7"/>
      <c r="GD562" s="7"/>
      <c r="GE562" s="7"/>
      <c r="GF562" s="7"/>
      <c r="GG562" s="7"/>
      <c r="GH562" s="7"/>
      <c r="GI562" s="7"/>
      <c r="GJ562" s="7"/>
      <c r="GK562" s="7"/>
      <c r="GL562" s="7"/>
      <c r="GM562" s="7"/>
      <c r="GN562" s="7"/>
      <c r="GO562" s="7"/>
      <c r="GP562" s="7"/>
      <c r="GQ562" s="7"/>
      <c r="GR562" s="7"/>
      <c r="GS562" s="7"/>
      <c r="GT562" s="7"/>
      <c r="GU562" s="7"/>
      <c r="GV562" s="7"/>
      <c r="GW562" s="7"/>
      <c r="GX562" s="7"/>
      <c r="GY562" s="7"/>
      <c r="GZ562" s="7"/>
      <c r="HA562" s="7"/>
      <c r="HB562" s="7"/>
      <c r="HC562" s="7"/>
      <c r="HD562" s="7"/>
      <c r="HE562" s="7"/>
      <c r="HF562" s="7"/>
      <c r="HG562" s="7"/>
      <c r="HH562" s="7"/>
      <c r="HI562" s="7"/>
      <c r="HJ562" s="7"/>
      <c r="HK562" s="7"/>
      <c r="HL562" s="7"/>
      <c r="HM562" s="7"/>
      <c r="HN562" s="7"/>
      <c r="HO562" s="7"/>
      <c r="HP562" s="7"/>
      <c r="HQ562" s="7"/>
      <c r="HR562" s="7"/>
      <c r="HS562" s="7"/>
      <c r="HT562" s="7"/>
      <c r="HU562" s="7"/>
      <c r="HV562" s="7"/>
      <c r="HW562" s="7"/>
      <c r="HX562" s="7"/>
      <c r="HY562" s="7"/>
      <c r="HZ562" s="7"/>
      <c r="IA562" s="7"/>
      <c r="IB562" s="7"/>
      <c r="IC562" s="7"/>
      <c r="ID562" s="7"/>
      <c r="IE562" s="7"/>
      <c r="IF562" s="7"/>
      <c r="IG562" s="7"/>
      <c r="IH562" s="7"/>
      <c r="II562" s="7"/>
      <c r="IJ562" s="7"/>
      <c r="IK562" s="7"/>
      <c r="IL562" s="7"/>
      <c r="IM562" s="7"/>
      <c r="IN562" s="7"/>
      <c r="IO562" s="7"/>
      <c r="IP562" s="7"/>
      <c r="IQ562" s="7"/>
      <c r="IR562" s="7"/>
      <c r="IS562" s="7"/>
      <c r="IT562" s="7"/>
      <c r="IU562" s="7"/>
    </row>
    <row r="563" spans="2:255" ht="15.6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7"/>
      <c r="HR563" s="7"/>
      <c r="HS563" s="7"/>
      <c r="HT563" s="7"/>
      <c r="HU563" s="7"/>
      <c r="HV563" s="7"/>
      <c r="HW563" s="7"/>
      <c r="HX563" s="7"/>
      <c r="HY563" s="7"/>
      <c r="HZ563" s="7"/>
      <c r="IA563" s="7"/>
      <c r="IB563" s="7"/>
      <c r="IC563" s="7"/>
      <c r="ID563" s="7"/>
      <c r="IE563" s="7"/>
      <c r="IF563" s="7"/>
      <c r="IG563" s="7"/>
      <c r="IH563" s="7"/>
      <c r="II563" s="7"/>
      <c r="IJ563" s="7"/>
      <c r="IK563" s="7"/>
      <c r="IL563" s="7"/>
      <c r="IM563" s="7"/>
      <c r="IN563" s="7"/>
      <c r="IO563" s="7"/>
      <c r="IP563" s="7"/>
      <c r="IQ563" s="7"/>
      <c r="IR563" s="7"/>
      <c r="IS563" s="7"/>
      <c r="IT563" s="7"/>
      <c r="IU563" s="7"/>
    </row>
    <row r="564" spans="2:255" ht="15.6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7"/>
      <c r="HR564" s="7"/>
      <c r="HS564" s="7"/>
      <c r="HT564" s="7"/>
      <c r="HU564" s="7"/>
      <c r="HV564" s="7"/>
      <c r="HW564" s="7"/>
      <c r="HX564" s="7"/>
      <c r="HY564" s="7"/>
      <c r="HZ564" s="7"/>
      <c r="IA564" s="7"/>
      <c r="IB564" s="7"/>
      <c r="IC564" s="7"/>
      <c r="ID564" s="7"/>
      <c r="IE564" s="7"/>
      <c r="IF564" s="7"/>
      <c r="IG564" s="7"/>
      <c r="IH564" s="7"/>
      <c r="II564" s="7"/>
      <c r="IJ564" s="7"/>
      <c r="IK564" s="7"/>
      <c r="IL564" s="7"/>
      <c r="IM564" s="7"/>
      <c r="IN564" s="7"/>
      <c r="IO564" s="7"/>
      <c r="IP564" s="7"/>
      <c r="IQ564" s="7"/>
      <c r="IR564" s="7"/>
      <c r="IS564" s="7"/>
      <c r="IT564" s="7"/>
      <c r="IU564" s="7"/>
    </row>
    <row r="565" spans="2:255" ht="15.6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7"/>
      <c r="HR565" s="7"/>
      <c r="HS565" s="7"/>
      <c r="HT565" s="7"/>
      <c r="HU565" s="7"/>
      <c r="HV565" s="7"/>
      <c r="HW565" s="7"/>
      <c r="HX565" s="7"/>
      <c r="HY565" s="7"/>
      <c r="HZ565" s="7"/>
      <c r="IA565" s="7"/>
      <c r="IB565" s="7"/>
      <c r="IC565" s="7"/>
      <c r="ID565" s="7"/>
      <c r="IE565" s="7"/>
      <c r="IF565" s="7"/>
      <c r="IG565" s="7"/>
      <c r="IH565" s="7"/>
      <c r="II565" s="7"/>
      <c r="IJ565" s="7"/>
      <c r="IK565" s="7"/>
      <c r="IL565" s="7"/>
      <c r="IM565" s="7"/>
      <c r="IN565" s="7"/>
      <c r="IO565" s="7"/>
      <c r="IP565" s="7"/>
      <c r="IQ565" s="7"/>
      <c r="IR565" s="7"/>
      <c r="IS565" s="7"/>
      <c r="IT565" s="7"/>
      <c r="IU565" s="7"/>
    </row>
    <row r="566" spans="2:255" ht="15.6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  <c r="FK566" s="7"/>
      <c r="FL566" s="7"/>
      <c r="FM566" s="7"/>
      <c r="FN566" s="7"/>
      <c r="FO566" s="7"/>
      <c r="FP566" s="7"/>
      <c r="FQ566" s="7"/>
      <c r="FR566" s="7"/>
      <c r="FS566" s="7"/>
      <c r="FT566" s="7"/>
      <c r="FU566" s="7"/>
      <c r="FV566" s="7"/>
      <c r="FW566" s="7"/>
      <c r="FX566" s="7"/>
      <c r="FY566" s="7"/>
      <c r="FZ566" s="7"/>
      <c r="GA566" s="7"/>
      <c r="GB566" s="7"/>
      <c r="GC566" s="7"/>
      <c r="GD566" s="7"/>
      <c r="GE566" s="7"/>
      <c r="GF566" s="7"/>
      <c r="GG566" s="7"/>
      <c r="GH566" s="7"/>
      <c r="GI566" s="7"/>
      <c r="GJ566" s="7"/>
      <c r="GK566" s="7"/>
      <c r="GL566" s="7"/>
      <c r="GM566" s="7"/>
      <c r="GN566" s="7"/>
      <c r="GO566" s="7"/>
      <c r="GP566" s="7"/>
      <c r="GQ566" s="7"/>
      <c r="GR566" s="7"/>
      <c r="GS566" s="7"/>
      <c r="GT566" s="7"/>
      <c r="GU566" s="7"/>
      <c r="GV566" s="7"/>
      <c r="GW566" s="7"/>
      <c r="GX566" s="7"/>
      <c r="GY566" s="7"/>
      <c r="GZ566" s="7"/>
      <c r="HA566" s="7"/>
      <c r="HB566" s="7"/>
      <c r="HC566" s="7"/>
      <c r="HD566" s="7"/>
      <c r="HE566" s="7"/>
      <c r="HF566" s="7"/>
      <c r="HG566" s="7"/>
      <c r="HH566" s="7"/>
      <c r="HI566" s="7"/>
      <c r="HJ566" s="7"/>
      <c r="HK566" s="7"/>
      <c r="HL566" s="7"/>
      <c r="HM566" s="7"/>
      <c r="HN566" s="7"/>
      <c r="HO566" s="7"/>
      <c r="HP566" s="7"/>
      <c r="HQ566" s="7"/>
      <c r="HR566" s="7"/>
      <c r="HS566" s="7"/>
      <c r="HT566" s="7"/>
      <c r="HU566" s="7"/>
      <c r="HV566" s="7"/>
      <c r="HW566" s="7"/>
      <c r="HX566" s="7"/>
      <c r="HY566" s="7"/>
      <c r="HZ566" s="7"/>
      <c r="IA566" s="7"/>
      <c r="IB566" s="7"/>
      <c r="IC566" s="7"/>
      <c r="ID566" s="7"/>
      <c r="IE566" s="7"/>
      <c r="IF566" s="7"/>
      <c r="IG566" s="7"/>
      <c r="IH566" s="7"/>
      <c r="II566" s="7"/>
      <c r="IJ566" s="7"/>
      <c r="IK566" s="7"/>
      <c r="IL566" s="7"/>
      <c r="IM566" s="7"/>
      <c r="IN566" s="7"/>
      <c r="IO566" s="7"/>
      <c r="IP566" s="7"/>
      <c r="IQ566" s="7"/>
      <c r="IR566" s="7"/>
      <c r="IS566" s="7"/>
      <c r="IT566" s="7"/>
      <c r="IU566" s="7"/>
    </row>
    <row r="567" spans="2:255" ht="15.6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7"/>
      <c r="HR567" s="7"/>
      <c r="HS567" s="7"/>
      <c r="HT567" s="7"/>
      <c r="HU567" s="7"/>
      <c r="HV567" s="7"/>
      <c r="HW567" s="7"/>
      <c r="HX567" s="7"/>
      <c r="HY567" s="7"/>
      <c r="HZ567" s="7"/>
      <c r="IA567" s="7"/>
      <c r="IB567" s="7"/>
      <c r="IC567" s="7"/>
      <c r="ID567" s="7"/>
      <c r="IE567" s="7"/>
      <c r="IF567" s="7"/>
      <c r="IG567" s="7"/>
      <c r="IH567" s="7"/>
      <c r="II567" s="7"/>
      <c r="IJ567" s="7"/>
      <c r="IK567" s="7"/>
      <c r="IL567" s="7"/>
      <c r="IM567" s="7"/>
      <c r="IN567" s="7"/>
      <c r="IO567" s="7"/>
      <c r="IP567" s="7"/>
      <c r="IQ567" s="7"/>
      <c r="IR567" s="7"/>
      <c r="IS567" s="7"/>
      <c r="IT567" s="7"/>
      <c r="IU567" s="7"/>
    </row>
    <row r="568" spans="2:255" ht="15.6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  <c r="FK568" s="7"/>
      <c r="FL568" s="7"/>
      <c r="FM568" s="7"/>
      <c r="FN568" s="7"/>
      <c r="FO568" s="7"/>
      <c r="FP568" s="7"/>
      <c r="FQ568" s="7"/>
      <c r="FR568" s="7"/>
      <c r="FS568" s="7"/>
      <c r="FT568" s="7"/>
      <c r="FU568" s="7"/>
      <c r="FV568" s="7"/>
      <c r="FW568" s="7"/>
      <c r="FX568" s="7"/>
      <c r="FY568" s="7"/>
      <c r="FZ568" s="7"/>
      <c r="GA568" s="7"/>
      <c r="GB568" s="7"/>
      <c r="GC568" s="7"/>
      <c r="GD568" s="7"/>
      <c r="GE568" s="7"/>
      <c r="GF568" s="7"/>
      <c r="GG568" s="7"/>
      <c r="GH568" s="7"/>
      <c r="GI568" s="7"/>
      <c r="GJ568" s="7"/>
      <c r="GK568" s="7"/>
      <c r="GL568" s="7"/>
      <c r="GM568" s="7"/>
      <c r="GN568" s="7"/>
      <c r="GO568" s="7"/>
      <c r="GP568" s="7"/>
      <c r="GQ568" s="7"/>
      <c r="GR568" s="7"/>
      <c r="GS568" s="7"/>
      <c r="GT568" s="7"/>
      <c r="GU568" s="7"/>
      <c r="GV568" s="7"/>
      <c r="GW568" s="7"/>
      <c r="GX568" s="7"/>
      <c r="GY568" s="7"/>
      <c r="GZ568" s="7"/>
      <c r="HA568" s="7"/>
      <c r="HB568" s="7"/>
      <c r="HC568" s="7"/>
      <c r="HD568" s="7"/>
      <c r="HE568" s="7"/>
      <c r="HF568" s="7"/>
      <c r="HG568" s="7"/>
      <c r="HH568" s="7"/>
      <c r="HI568" s="7"/>
      <c r="HJ568" s="7"/>
      <c r="HK568" s="7"/>
      <c r="HL568" s="7"/>
      <c r="HM568" s="7"/>
      <c r="HN568" s="7"/>
      <c r="HO568" s="7"/>
      <c r="HP568" s="7"/>
      <c r="HQ568" s="7"/>
      <c r="HR568" s="7"/>
      <c r="HS568" s="7"/>
      <c r="HT568" s="7"/>
      <c r="HU568" s="7"/>
      <c r="HV568" s="7"/>
      <c r="HW568" s="7"/>
      <c r="HX568" s="7"/>
      <c r="HY568" s="7"/>
      <c r="HZ568" s="7"/>
      <c r="IA568" s="7"/>
      <c r="IB568" s="7"/>
      <c r="IC568" s="7"/>
      <c r="ID568" s="7"/>
      <c r="IE568" s="7"/>
      <c r="IF568" s="7"/>
      <c r="IG568" s="7"/>
      <c r="IH568" s="7"/>
      <c r="II568" s="7"/>
      <c r="IJ568" s="7"/>
      <c r="IK568" s="7"/>
      <c r="IL568" s="7"/>
      <c r="IM568" s="7"/>
      <c r="IN568" s="7"/>
      <c r="IO568" s="7"/>
      <c r="IP568" s="7"/>
      <c r="IQ568" s="7"/>
      <c r="IR568" s="7"/>
      <c r="IS568" s="7"/>
      <c r="IT568" s="7"/>
      <c r="IU568" s="7"/>
    </row>
    <row r="569" spans="2:255" ht="15.6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  <c r="FK569" s="7"/>
      <c r="FL569" s="7"/>
      <c r="FM569" s="7"/>
      <c r="FN569" s="7"/>
      <c r="FO569" s="7"/>
      <c r="FP569" s="7"/>
      <c r="FQ569" s="7"/>
      <c r="FR569" s="7"/>
      <c r="FS569" s="7"/>
      <c r="FT569" s="7"/>
      <c r="FU569" s="7"/>
      <c r="FV569" s="7"/>
      <c r="FW569" s="7"/>
      <c r="FX569" s="7"/>
      <c r="FY569" s="7"/>
      <c r="FZ569" s="7"/>
      <c r="GA569" s="7"/>
      <c r="GB569" s="7"/>
      <c r="GC569" s="7"/>
      <c r="GD569" s="7"/>
      <c r="GE569" s="7"/>
      <c r="GF569" s="7"/>
      <c r="GG569" s="7"/>
      <c r="GH569" s="7"/>
      <c r="GI569" s="7"/>
      <c r="GJ569" s="7"/>
      <c r="GK569" s="7"/>
      <c r="GL569" s="7"/>
      <c r="GM569" s="7"/>
      <c r="GN569" s="7"/>
      <c r="GO569" s="7"/>
      <c r="GP569" s="7"/>
      <c r="GQ569" s="7"/>
      <c r="GR569" s="7"/>
      <c r="GS569" s="7"/>
      <c r="GT569" s="7"/>
      <c r="GU569" s="7"/>
      <c r="GV569" s="7"/>
      <c r="GW569" s="7"/>
      <c r="GX569" s="7"/>
      <c r="GY569" s="7"/>
      <c r="GZ569" s="7"/>
      <c r="HA569" s="7"/>
      <c r="HB569" s="7"/>
      <c r="HC569" s="7"/>
      <c r="HD569" s="7"/>
      <c r="HE569" s="7"/>
      <c r="HF569" s="7"/>
      <c r="HG569" s="7"/>
      <c r="HH569" s="7"/>
      <c r="HI569" s="7"/>
      <c r="HJ569" s="7"/>
      <c r="HK569" s="7"/>
      <c r="HL569" s="7"/>
      <c r="HM569" s="7"/>
      <c r="HN569" s="7"/>
      <c r="HO569" s="7"/>
      <c r="HP569" s="7"/>
      <c r="HQ569" s="7"/>
      <c r="HR569" s="7"/>
      <c r="HS569" s="7"/>
      <c r="HT569" s="7"/>
      <c r="HU569" s="7"/>
      <c r="HV569" s="7"/>
      <c r="HW569" s="7"/>
      <c r="HX569" s="7"/>
      <c r="HY569" s="7"/>
      <c r="HZ569" s="7"/>
      <c r="IA569" s="7"/>
      <c r="IB569" s="7"/>
      <c r="IC569" s="7"/>
      <c r="ID569" s="7"/>
      <c r="IE569" s="7"/>
      <c r="IF569" s="7"/>
      <c r="IG569" s="7"/>
      <c r="IH569" s="7"/>
      <c r="II569" s="7"/>
      <c r="IJ569" s="7"/>
      <c r="IK569" s="7"/>
      <c r="IL569" s="7"/>
      <c r="IM569" s="7"/>
      <c r="IN569" s="7"/>
      <c r="IO569" s="7"/>
      <c r="IP569" s="7"/>
      <c r="IQ569" s="7"/>
      <c r="IR569" s="7"/>
      <c r="IS569" s="7"/>
      <c r="IT569" s="7"/>
      <c r="IU569" s="7"/>
    </row>
    <row r="570" spans="2:255" ht="15.6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  <c r="FK570" s="7"/>
      <c r="FL570" s="7"/>
      <c r="FM570" s="7"/>
      <c r="FN570" s="7"/>
      <c r="FO570" s="7"/>
      <c r="FP570" s="7"/>
      <c r="FQ570" s="7"/>
      <c r="FR570" s="7"/>
      <c r="FS570" s="7"/>
      <c r="FT570" s="7"/>
      <c r="FU570" s="7"/>
      <c r="FV570" s="7"/>
      <c r="FW570" s="7"/>
      <c r="FX570" s="7"/>
      <c r="FY570" s="7"/>
      <c r="FZ570" s="7"/>
      <c r="GA570" s="7"/>
      <c r="GB570" s="7"/>
      <c r="GC570" s="7"/>
      <c r="GD570" s="7"/>
      <c r="GE570" s="7"/>
      <c r="GF570" s="7"/>
      <c r="GG570" s="7"/>
      <c r="GH570" s="7"/>
      <c r="GI570" s="7"/>
      <c r="GJ570" s="7"/>
      <c r="GK570" s="7"/>
      <c r="GL570" s="7"/>
      <c r="GM570" s="7"/>
      <c r="GN570" s="7"/>
      <c r="GO570" s="7"/>
      <c r="GP570" s="7"/>
      <c r="GQ570" s="7"/>
      <c r="GR570" s="7"/>
      <c r="GS570" s="7"/>
      <c r="GT570" s="7"/>
      <c r="GU570" s="7"/>
      <c r="GV570" s="7"/>
      <c r="GW570" s="7"/>
      <c r="GX570" s="7"/>
      <c r="GY570" s="7"/>
      <c r="GZ570" s="7"/>
      <c r="HA570" s="7"/>
      <c r="HB570" s="7"/>
      <c r="HC570" s="7"/>
      <c r="HD570" s="7"/>
      <c r="HE570" s="7"/>
      <c r="HF570" s="7"/>
      <c r="HG570" s="7"/>
      <c r="HH570" s="7"/>
      <c r="HI570" s="7"/>
      <c r="HJ570" s="7"/>
      <c r="HK570" s="7"/>
      <c r="HL570" s="7"/>
      <c r="HM570" s="7"/>
      <c r="HN570" s="7"/>
      <c r="HO570" s="7"/>
      <c r="HP570" s="7"/>
      <c r="HQ570" s="7"/>
      <c r="HR570" s="7"/>
      <c r="HS570" s="7"/>
      <c r="HT570" s="7"/>
      <c r="HU570" s="7"/>
      <c r="HV570" s="7"/>
      <c r="HW570" s="7"/>
      <c r="HX570" s="7"/>
      <c r="HY570" s="7"/>
      <c r="HZ570" s="7"/>
      <c r="IA570" s="7"/>
      <c r="IB570" s="7"/>
      <c r="IC570" s="7"/>
      <c r="ID570" s="7"/>
      <c r="IE570" s="7"/>
      <c r="IF570" s="7"/>
      <c r="IG570" s="7"/>
      <c r="IH570" s="7"/>
      <c r="II570" s="7"/>
      <c r="IJ570" s="7"/>
      <c r="IK570" s="7"/>
      <c r="IL570" s="7"/>
      <c r="IM570" s="7"/>
      <c r="IN570" s="7"/>
      <c r="IO570" s="7"/>
      <c r="IP570" s="7"/>
      <c r="IQ570" s="7"/>
      <c r="IR570" s="7"/>
      <c r="IS570" s="7"/>
      <c r="IT570" s="7"/>
      <c r="IU570" s="7"/>
    </row>
    <row r="571" spans="2:255" ht="15.6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7"/>
      <c r="HR571" s="7"/>
      <c r="HS571" s="7"/>
      <c r="HT571" s="7"/>
      <c r="HU571" s="7"/>
      <c r="HV571" s="7"/>
      <c r="HW571" s="7"/>
      <c r="HX571" s="7"/>
      <c r="HY571" s="7"/>
      <c r="HZ571" s="7"/>
      <c r="IA571" s="7"/>
      <c r="IB571" s="7"/>
      <c r="IC571" s="7"/>
      <c r="ID571" s="7"/>
      <c r="IE571" s="7"/>
      <c r="IF571" s="7"/>
      <c r="IG571" s="7"/>
      <c r="IH571" s="7"/>
      <c r="II571" s="7"/>
      <c r="IJ571" s="7"/>
      <c r="IK571" s="7"/>
      <c r="IL571" s="7"/>
      <c r="IM571" s="7"/>
      <c r="IN571" s="7"/>
      <c r="IO571" s="7"/>
      <c r="IP571" s="7"/>
      <c r="IQ571" s="7"/>
      <c r="IR571" s="7"/>
      <c r="IS571" s="7"/>
      <c r="IT571" s="7"/>
      <c r="IU571" s="7"/>
    </row>
    <row r="572" spans="2:255" ht="15.6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7"/>
      <c r="HR572" s="7"/>
      <c r="HS572" s="7"/>
      <c r="HT572" s="7"/>
      <c r="HU572" s="7"/>
      <c r="HV572" s="7"/>
      <c r="HW572" s="7"/>
      <c r="HX572" s="7"/>
      <c r="HY572" s="7"/>
      <c r="HZ572" s="7"/>
      <c r="IA572" s="7"/>
      <c r="IB572" s="7"/>
      <c r="IC572" s="7"/>
      <c r="ID572" s="7"/>
      <c r="IE572" s="7"/>
      <c r="IF572" s="7"/>
      <c r="IG572" s="7"/>
      <c r="IH572" s="7"/>
      <c r="II572" s="7"/>
      <c r="IJ572" s="7"/>
      <c r="IK572" s="7"/>
      <c r="IL572" s="7"/>
      <c r="IM572" s="7"/>
      <c r="IN572" s="7"/>
      <c r="IO572" s="7"/>
      <c r="IP572" s="7"/>
      <c r="IQ572" s="7"/>
      <c r="IR572" s="7"/>
      <c r="IS572" s="7"/>
      <c r="IT572" s="7"/>
      <c r="IU572" s="7"/>
    </row>
    <row r="573" spans="2:255" ht="15.6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7"/>
      <c r="HR573" s="7"/>
      <c r="HS573" s="7"/>
      <c r="HT573" s="7"/>
      <c r="HU573" s="7"/>
      <c r="HV573" s="7"/>
      <c r="HW573" s="7"/>
      <c r="HX573" s="7"/>
      <c r="HY573" s="7"/>
      <c r="HZ573" s="7"/>
      <c r="IA573" s="7"/>
      <c r="IB573" s="7"/>
      <c r="IC573" s="7"/>
      <c r="ID573" s="7"/>
      <c r="IE573" s="7"/>
      <c r="IF573" s="7"/>
      <c r="IG573" s="7"/>
      <c r="IH573" s="7"/>
      <c r="II573" s="7"/>
      <c r="IJ573" s="7"/>
      <c r="IK573" s="7"/>
      <c r="IL573" s="7"/>
      <c r="IM573" s="7"/>
      <c r="IN573" s="7"/>
      <c r="IO573" s="7"/>
      <c r="IP573" s="7"/>
      <c r="IQ573" s="7"/>
      <c r="IR573" s="7"/>
      <c r="IS573" s="7"/>
      <c r="IT573" s="7"/>
      <c r="IU573" s="7"/>
    </row>
    <row r="574" spans="2:255" ht="15.6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7"/>
      <c r="HR574" s="7"/>
      <c r="HS574" s="7"/>
      <c r="HT574" s="7"/>
      <c r="HU574" s="7"/>
      <c r="HV574" s="7"/>
      <c r="HW574" s="7"/>
      <c r="HX574" s="7"/>
      <c r="HY574" s="7"/>
      <c r="HZ574" s="7"/>
      <c r="IA574" s="7"/>
      <c r="IB574" s="7"/>
      <c r="IC574" s="7"/>
      <c r="ID574" s="7"/>
      <c r="IE574" s="7"/>
      <c r="IF574" s="7"/>
      <c r="IG574" s="7"/>
      <c r="IH574" s="7"/>
      <c r="II574" s="7"/>
      <c r="IJ574" s="7"/>
      <c r="IK574" s="7"/>
      <c r="IL574" s="7"/>
      <c r="IM574" s="7"/>
      <c r="IN574" s="7"/>
      <c r="IO574" s="7"/>
      <c r="IP574" s="7"/>
      <c r="IQ574" s="7"/>
      <c r="IR574" s="7"/>
      <c r="IS574" s="7"/>
      <c r="IT574" s="7"/>
      <c r="IU574" s="7"/>
    </row>
    <row r="575" spans="2:255" ht="15.6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7"/>
      <c r="HR575" s="7"/>
      <c r="HS575" s="7"/>
      <c r="HT575" s="7"/>
      <c r="HU575" s="7"/>
      <c r="HV575" s="7"/>
      <c r="HW575" s="7"/>
      <c r="HX575" s="7"/>
      <c r="HY575" s="7"/>
      <c r="HZ575" s="7"/>
      <c r="IA575" s="7"/>
      <c r="IB575" s="7"/>
      <c r="IC575" s="7"/>
      <c r="ID575" s="7"/>
      <c r="IE575" s="7"/>
      <c r="IF575" s="7"/>
      <c r="IG575" s="7"/>
      <c r="IH575" s="7"/>
      <c r="II575" s="7"/>
      <c r="IJ575" s="7"/>
      <c r="IK575" s="7"/>
      <c r="IL575" s="7"/>
      <c r="IM575" s="7"/>
      <c r="IN575" s="7"/>
      <c r="IO575" s="7"/>
      <c r="IP575" s="7"/>
      <c r="IQ575" s="7"/>
      <c r="IR575" s="7"/>
      <c r="IS575" s="7"/>
      <c r="IT575" s="7"/>
      <c r="IU575" s="7"/>
    </row>
    <row r="576" spans="2:255" ht="15.6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7"/>
      <c r="HR576" s="7"/>
      <c r="HS576" s="7"/>
      <c r="HT576" s="7"/>
      <c r="HU576" s="7"/>
      <c r="HV576" s="7"/>
      <c r="HW576" s="7"/>
      <c r="HX576" s="7"/>
      <c r="HY576" s="7"/>
      <c r="HZ576" s="7"/>
      <c r="IA576" s="7"/>
      <c r="IB576" s="7"/>
      <c r="IC576" s="7"/>
      <c r="ID576" s="7"/>
      <c r="IE576" s="7"/>
      <c r="IF576" s="7"/>
      <c r="IG576" s="7"/>
      <c r="IH576" s="7"/>
      <c r="II576" s="7"/>
      <c r="IJ576" s="7"/>
      <c r="IK576" s="7"/>
      <c r="IL576" s="7"/>
      <c r="IM576" s="7"/>
      <c r="IN576" s="7"/>
      <c r="IO576" s="7"/>
      <c r="IP576" s="7"/>
      <c r="IQ576" s="7"/>
      <c r="IR576" s="7"/>
      <c r="IS576" s="7"/>
      <c r="IT576" s="7"/>
      <c r="IU576" s="7"/>
    </row>
    <row r="577" spans="1:255" ht="15.6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7"/>
      <c r="HR577" s="7"/>
      <c r="HS577" s="7"/>
      <c r="HT577" s="7"/>
      <c r="HU577" s="7"/>
      <c r="HV577" s="7"/>
      <c r="HW577" s="7"/>
      <c r="HX577" s="7"/>
      <c r="HY577" s="7"/>
      <c r="HZ577" s="7"/>
      <c r="IA577" s="7"/>
      <c r="IB577" s="7"/>
      <c r="IC577" s="7"/>
      <c r="ID577" s="7"/>
      <c r="IE577" s="7"/>
      <c r="IF577" s="7"/>
      <c r="IG577" s="7"/>
      <c r="IH577" s="7"/>
      <c r="II577" s="7"/>
      <c r="IJ577" s="7"/>
      <c r="IK577" s="7"/>
      <c r="IL577" s="7"/>
      <c r="IM577" s="7"/>
      <c r="IN577" s="7"/>
      <c r="IO577" s="7"/>
      <c r="IP577" s="7"/>
      <c r="IQ577" s="7"/>
      <c r="IR577" s="7"/>
      <c r="IS577" s="7"/>
      <c r="IT577" s="7"/>
      <c r="IU577" s="7"/>
    </row>
    <row r="578" spans="1:255" ht="15.6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7"/>
      <c r="HR578" s="7"/>
      <c r="HS578" s="7"/>
      <c r="HT578" s="7"/>
      <c r="HU578" s="7"/>
      <c r="HV578" s="7"/>
      <c r="HW578" s="7"/>
      <c r="HX578" s="7"/>
      <c r="HY578" s="7"/>
      <c r="HZ578" s="7"/>
      <c r="IA578" s="7"/>
      <c r="IB578" s="7"/>
      <c r="IC578" s="7"/>
      <c r="ID578" s="7"/>
      <c r="IE578" s="7"/>
      <c r="IF578" s="7"/>
      <c r="IG578" s="7"/>
      <c r="IH578" s="7"/>
      <c r="II578" s="7"/>
      <c r="IJ578" s="7"/>
      <c r="IK578" s="7"/>
      <c r="IL578" s="7"/>
      <c r="IM578" s="7"/>
      <c r="IN578" s="7"/>
      <c r="IO578" s="7"/>
      <c r="IP578" s="7"/>
      <c r="IQ578" s="7"/>
      <c r="IR578" s="7"/>
      <c r="IS578" s="7"/>
      <c r="IT578" s="7"/>
      <c r="IU578" s="7"/>
    </row>
    <row r="579" spans="1:255" ht="15.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7"/>
      <c r="HR579" s="7"/>
      <c r="HS579" s="7"/>
      <c r="HT579" s="7"/>
      <c r="HU579" s="7"/>
      <c r="HV579" s="7"/>
      <c r="HW579" s="7"/>
      <c r="HX579" s="7"/>
      <c r="HY579" s="7"/>
      <c r="HZ579" s="7"/>
      <c r="IA579" s="7"/>
      <c r="IB579" s="7"/>
      <c r="IC579" s="7"/>
      <c r="ID579" s="7"/>
      <c r="IE579" s="7"/>
      <c r="IF579" s="7"/>
      <c r="IG579" s="7"/>
      <c r="IH579" s="7"/>
      <c r="II579" s="7"/>
      <c r="IJ579" s="7"/>
      <c r="IK579" s="7"/>
      <c r="IL579" s="7"/>
      <c r="IM579" s="7"/>
      <c r="IN579" s="7"/>
      <c r="IO579" s="7"/>
      <c r="IP579" s="7"/>
      <c r="IQ579" s="7"/>
      <c r="IR579" s="7"/>
      <c r="IS579" s="7"/>
      <c r="IT579" s="7"/>
      <c r="IU579" s="7"/>
    </row>
    <row r="580" spans="1:255" ht="15.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7"/>
      <c r="HR580" s="7"/>
      <c r="HS580" s="7"/>
      <c r="HT580" s="7"/>
      <c r="HU580" s="7"/>
      <c r="HV580" s="7"/>
      <c r="HW580" s="7"/>
      <c r="HX580" s="7"/>
      <c r="HY580" s="7"/>
      <c r="HZ580" s="7"/>
      <c r="IA580" s="7"/>
      <c r="IB580" s="7"/>
      <c r="IC580" s="7"/>
      <c r="ID580" s="7"/>
      <c r="IE580" s="7"/>
      <c r="IF580" s="7"/>
      <c r="IG580" s="7"/>
      <c r="IH580" s="7"/>
      <c r="II580" s="7"/>
      <c r="IJ580" s="7"/>
      <c r="IK580" s="7"/>
      <c r="IL580" s="7"/>
      <c r="IM580" s="7"/>
      <c r="IN580" s="7"/>
      <c r="IO580" s="7"/>
      <c r="IP580" s="7"/>
      <c r="IQ580" s="7"/>
      <c r="IR580" s="7"/>
      <c r="IS580" s="7"/>
      <c r="IT580" s="7"/>
      <c r="IU580" s="7"/>
    </row>
    <row r="581" spans="1:255" ht="15.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7"/>
      <c r="HR581" s="7"/>
      <c r="HS581" s="7"/>
      <c r="HT581" s="7"/>
      <c r="HU581" s="7"/>
      <c r="HV581" s="7"/>
      <c r="HW581" s="7"/>
      <c r="HX581" s="7"/>
      <c r="HY581" s="7"/>
      <c r="HZ581" s="7"/>
      <c r="IA581" s="7"/>
      <c r="IB581" s="7"/>
      <c r="IC581" s="7"/>
      <c r="ID581" s="7"/>
      <c r="IE581" s="7"/>
      <c r="IF581" s="7"/>
      <c r="IG581" s="7"/>
      <c r="IH581" s="7"/>
      <c r="II581" s="7"/>
      <c r="IJ581" s="7"/>
      <c r="IK581" s="7"/>
      <c r="IL581" s="7"/>
      <c r="IM581" s="7"/>
      <c r="IN581" s="7"/>
      <c r="IO581" s="7"/>
      <c r="IP581" s="7"/>
      <c r="IQ581" s="7"/>
      <c r="IR581" s="7"/>
      <c r="IS581" s="7"/>
      <c r="IT581" s="7"/>
      <c r="IU581" s="7"/>
    </row>
  </sheetData>
  <phoneticPr fontId="0" type="noConversion"/>
  <printOptions gridLinesSet="0"/>
  <pageMargins left="0.25" right="0.11899999999999999" top="0.33300000000000002" bottom="0.33300000000000002" header="0.5" footer="0.5"/>
  <pageSetup scale="78" fitToHeight="0" orientation="portrait" horizontalDpi="4294967292" r:id="rId1"/>
  <headerFooter alignWithMargins="0">
    <oddFooter>&amp;L&amp;PF&amp;C&amp;Pt,  &amp;PDs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/>
  <dimension ref="A1:V102"/>
  <sheetViews>
    <sheetView showGridLines="0" zoomScale="70" zoomScaleNormal="70" workbookViewId="0">
      <pane xSplit="2" topLeftCell="C1" activePane="topRight" state="frozen"/>
      <selection activeCell="A2" sqref="A2"/>
      <selection pane="topRight" activeCell="F24" sqref="F24"/>
    </sheetView>
  </sheetViews>
  <sheetFormatPr defaultColWidth="9.109375" defaultRowHeight="12.6"/>
  <cols>
    <col min="1" max="1" width="9.109375" style="8"/>
    <col min="2" max="2" width="7.88671875" style="8" customWidth="1"/>
    <col min="3" max="3" width="7.6640625" style="8" customWidth="1"/>
    <col min="4" max="4" width="9.88671875" style="8" customWidth="1"/>
    <col min="5" max="5" width="9.44140625" style="8" customWidth="1"/>
    <col min="6" max="6" width="10" style="8" customWidth="1"/>
    <col min="7" max="7" width="9.44140625" style="8" customWidth="1"/>
    <col min="8" max="8" width="10.33203125" style="8" customWidth="1"/>
    <col min="9" max="9" width="10" style="8" customWidth="1"/>
    <col min="10" max="10" width="9.88671875" style="8" customWidth="1"/>
    <col min="11" max="12" width="9.6640625" style="8" customWidth="1"/>
    <col min="13" max="13" width="10.44140625" style="8" customWidth="1"/>
    <col min="14" max="15" width="10" style="8" customWidth="1"/>
    <col min="16" max="16" width="14.109375" style="8" customWidth="1"/>
    <col min="17" max="18" width="10" style="8" customWidth="1"/>
    <col min="19" max="19" width="1.6640625" style="8" customWidth="1"/>
    <col min="20" max="20" width="35.109375" style="8" customWidth="1"/>
    <col min="21" max="16384" width="9.109375" style="8"/>
  </cols>
  <sheetData>
    <row r="1" spans="1:22" ht="18">
      <c r="A1" s="742" t="s">
        <v>33</v>
      </c>
      <c r="B1" s="743" t="s">
        <v>34</v>
      </c>
      <c r="C1" s="715"/>
      <c r="D1" s="120" t="s">
        <v>51</v>
      </c>
      <c r="E1" s="121"/>
      <c r="F1" s="121"/>
      <c r="G1" s="113"/>
      <c r="H1" s="113"/>
      <c r="I1" s="113"/>
      <c r="J1" s="113"/>
      <c r="K1" s="121"/>
      <c r="L1" s="113"/>
      <c r="M1" s="113"/>
      <c r="N1" s="9"/>
      <c r="O1" s="124" t="s">
        <v>219</v>
      </c>
      <c r="P1" s="118"/>
      <c r="Q1" s="399"/>
      <c r="R1" s="399"/>
      <c r="S1" s="400"/>
      <c r="U1" s="409"/>
    </row>
    <row r="2" spans="1:22" ht="13.2">
      <c r="A2" s="744" t="s">
        <v>35</v>
      </c>
      <c r="B2" s="745" t="s">
        <v>35</v>
      </c>
      <c r="C2" s="162"/>
      <c r="D2" s="212" t="s">
        <v>52</v>
      </c>
      <c r="E2" s="115"/>
      <c r="F2" s="115"/>
      <c r="G2" s="115"/>
      <c r="H2" s="115"/>
      <c r="I2" s="115"/>
      <c r="J2" s="115"/>
      <c r="K2" s="115"/>
      <c r="L2" s="115"/>
      <c r="M2" s="115"/>
      <c r="N2" s="9"/>
      <c r="O2" s="213" t="s">
        <v>53</v>
      </c>
      <c r="P2" s="116"/>
      <c r="Q2" s="119"/>
      <c r="R2" s="406"/>
      <c r="S2" s="401"/>
      <c r="U2" s="410" t="s">
        <v>213</v>
      </c>
    </row>
    <row r="3" spans="1:22" ht="13.8" thickBot="1">
      <c r="A3" s="744" t="s">
        <v>36</v>
      </c>
      <c r="B3" s="745" t="s">
        <v>36</v>
      </c>
      <c r="C3" s="740" t="s">
        <v>178</v>
      </c>
      <c r="D3" s="117" t="s">
        <v>54</v>
      </c>
      <c r="E3" s="739" t="s">
        <v>200</v>
      </c>
      <c r="F3" s="739" t="s">
        <v>201</v>
      </c>
      <c r="G3" s="739" t="s">
        <v>202</v>
      </c>
      <c r="H3" s="739" t="s">
        <v>203</v>
      </c>
      <c r="I3" s="739" t="s">
        <v>204</v>
      </c>
      <c r="J3" s="739" t="s">
        <v>205</v>
      </c>
      <c r="K3" s="739" t="s">
        <v>206</v>
      </c>
      <c r="L3" s="739" t="s">
        <v>207</v>
      </c>
      <c r="M3" s="739" t="s">
        <v>208</v>
      </c>
      <c r="N3" s="9"/>
      <c r="P3" s="119"/>
      <c r="Q3" s="119"/>
      <c r="R3" s="406"/>
      <c r="S3" s="402"/>
      <c r="U3" s="411" t="s">
        <v>212</v>
      </c>
      <c r="V3" s="122" t="s">
        <v>211</v>
      </c>
    </row>
    <row r="4" spans="1:22" ht="13.8" thickBot="1">
      <c r="A4" s="744"/>
      <c r="B4" s="745"/>
      <c r="C4" s="164"/>
      <c r="D4" s="506"/>
      <c r="E4" s="115"/>
      <c r="F4" s="115"/>
      <c r="G4" s="115"/>
      <c r="H4" s="731" t="s">
        <v>104</v>
      </c>
      <c r="I4" s="115"/>
      <c r="J4" s="115"/>
      <c r="K4" s="115"/>
      <c r="L4" s="115"/>
      <c r="M4" s="115"/>
      <c r="N4" s="9"/>
      <c r="O4" s="123" t="s">
        <v>212</v>
      </c>
      <c r="P4" s="122" t="s">
        <v>211</v>
      </c>
      <c r="Q4" s="119"/>
      <c r="R4" s="406"/>
      <c r="S4" s="402"/>
      <c r="U4" s="412"/>
    </row>
    <row r="5" spans="1:22" ht="5.0999999999999996" customHeight="1" thickBot="1">
      <c r="A5" s="719"/>
      <c r="B5" s="732"/>
      <c r="C5" s="734"/>
      <c r="D5" s="722"/>
      <c r="E5" s="210"/>
      <c r="F5" s="210"/>
      <c r="G5" s="210"/>
      <c r="H5" s="210"/>
      <c r="I5" s="210"/>
      <c r="J5" s="210"/>
      <c r="K5" s="210"/>
      <c r="L5" s="210"/>
      <c r="M5" s="210"/>
      <c r="N5" s="9"/>
      <c r="O5" s="338"/>
      <c r="P5" s="337"/>
      <c r="Q5" s="337"/>
      <c r="R5" s="407"/>
      <c r="S5" s="403"/>
      <c r="U5" s="413"/>
    </row>
    <row r="6" spans="1:22" ht="14.4">
      <c r="A6" s="746">
        <v>0</v>
      </c>
      <c r="B6" s="735">
        <v>2</v>
      </c>
      <c r="C6" s="730">
        <v>1</v>
      </c>
      <c r="D6" s="682">
        <v>1</v>
      </c>
      <c r="E6" s="682">
        <v>1</v>
      </c>
      <c r="F6" s="682">
        <v>1</v>
      </c>
      <c r="G6" s="682">
        <v>1</v>
      </c>
      <c r="H6" s="682">
        <v>1</v>
      </c>
      <c r="I6" s="682">
        <v>1</v>
      </c>
      <c r="J6" s="682">
        <v>1</v>
      </c>
      <c r="K6" s="682">
        <v>1</v>
      </c>
      <c r="L6" s="682">
        <v>1</v>
      </c>
      <c r="M6" s="682">
        <v>1</v>
      </c>
      <c r="N6" s="385"/>
      <c r="O6" s="496">
        <v>1</v>
      </c>
      <c r="P6" s="766">
        <v>1</v>
      </c>
      <c r="Q6" s="495"/>
      <c r="R6" s="492"/>
      <c r="S6" s="491">
        <v>1</v>
      </c>
      <c r="T6" s="386"/>
      <c r="U6" s="890">
        <v>1</v>
      </c>
      <c r="V6" s="890">
        <v>1</v>
      </c>
    </row>
    <row r="7" spans="1:22" ht="14.4">
      <c r="A7" s="746">
        <v>2</v>
      </c>
      <c r="B7" s="735">
        <v>4</v>
      </c>
      <c r="C7" s="730">
        <f>C6+1</f>
        <v>2</v>
      </c>
      <c r="D7" s="880">
        <v>1</v>
      </c>
      <c r="E7" s="682">
        <v>1</v>
      </c>
      <c r="F7" s="882">
        <v>1</v>
      </c>
      <c r="G7" s="883">
        <v>1</v>
      </c>
      <c r="H7" s="884">
        <v>1</v>
      </c>
      <c r="I7" s="885">
        <v>1</v>
      </c>
      <c r="J7" s="886">
        <v>1</v>
      </c>
      <c r="K7" s="887">
        <v>1</v>
      </c>
      <c r="L7" s="888">
        <v>1</v>
      </c>
      <c r="M7" s="889">
        <v>1</v>
      </c>
      <c r="N7" s="385"/>
      <c r="O7" s="404">
        <v>1</v>
      </c>
      <c r="P7" s="766">
        <v>1</v>
      </c>
      <c r="Q7" s="494"/>
      <c r="R7" s="408"/>
      <c r="S7" s="405">
        <v>1</v>
      </c>
      <c r="T7" s="386"/>
      <c r="U7" s="890">
        <v>1</v>
      </c>
      <c r="V7" s="890">
        <v>1</v>
      </c>
    </row>
    <row r="8" spans="1:22" ht="14.4">
      <c r="A8" s="746">
        <v>4</v>
      </c>
      <c r="B8" s="735">
        <v>6</v>
      </c>
      <c r="C8" s="730">
        <f t="shared" ref="C8:C46" si="0">C7+1</f>
        <v>3</v>
      </c>
      <c r="D8" s="880">
        <v>1</v>
      </c>
      <c r="E8" s="881">
        <v>1</v>
      </c>
      <c r="F8" s="882">
        <v>1</v>
      </c>
      <c r="G8" s="883">
        <v>1</v>
      </c>
      <c r="H8" s="884">
        <v>1</v>
      </c>
      <c r="I8" s="885">
        <v>1</v>
      </c>
      <c r="J8" s="886">
        <v>0.97872340425531912</v>
      </c>
      <c r="K8" s="887">
        <v>1</v>
      </c>
      <c r="L8" s="888">
        <v>1</v>
      </c>
      <c r="M8" s="889">
        <v>0.88888888888888884</v>
      </c>
      <c r="N8" s="385"/>
      <c r="O8" s="404">
        <v>1</v>
      </c>
      <c r="P8" s="766">
        <v>1</v>
      </c>
      <c r="Q8" s="494"/>
      <c r="R8" s="408"/>
      <c r="S8" s="405">
        <v>1</v>
      </c>
      <c r="T8" s="386"/>
      <c r="U8" s="890">
        <v>1</v>
      </c>
      <c r="V8" s="890">
        <v>1</v>
      </c>
    </row>
    <row r="9" spans="1:22" ht="14.4">
      <c r="A9" s="746">
        <v>6</v>
      </c>
      <c r="B9" s="735">
        <v>8</v>
      </c>
      <c r="C9" s="730">
        <f t="shared" si="0"/>
        <v>4</v>
      </c>
      <c r="D9" s="880">
        <v>0.8</v>
      </c>
      <c r="E9" s="881">
        <v>0.9</v>
      </c>
      <c r="F9" s="882">
        <v>0.84615384615384615</v>
      </c>
      <c r="G9" s="883">
        <v>1</v>
      </c>
      <c r="H9" s="884">
        <v>0.91666666666666663</v>
      </c>
      <c r="I9" s="885">
        <v>1</v>
      </c>
      <c r="J9" s="886">
        <v>0.95238095238095233</v>
      </c>
      <c r="K9" s="887">
        <v>1</v>
      </c>
      <c r="L9" s="888">
        <v>0.96875</v>
      </c>
      <c r="M9" s="889">
        <v>0.96666666666666667</v>
      </c>
      <c r="N9" s="385"/>
      <c r="O9" s="404">
        <v>1</v>
      </c>
      <c r="P9" s="766">
        <v>1</v>
      </c>
      <c r="Q9" s="494"/>
      <c r="R9" s="408"/>
      <c r="S9" s="405">
        <v>1</v>
      </c>
      <c r="T9" s="386"/>
      <c r="U9" s="890">
        <v>1</v>
      </c>
      <c r="V9" s="890">
        <v>1</v>
      </c>
    </row>
    <row r="10" spans="1:22" ht="14.4">
      <c r="A10" s="746">
        <v>8</v>
      </c>
      <c r="B10" s="735">
        <v>10</v>
      </c>
      <c r="C10" s="730">
        <f t="shared" si="0"/>
        <v>5</v>
      </c>
      <c r="D10" s="880">
        <v>1</v>
      </c>
      <c r="E10" s="881">
        <v>0.97499999999999998</v>
      </c>
      <c r="F10" s="882">
        <v>0.93877551020408168</v>
      </c>
      <c r="G10" s="883">
        <v>1</v>
      </c>
      <c r="H10" s="884">
        <v>0.94736842105263153</v>
      </c>
      <c r="I10" s="885">
        <v>0.91304347826086951</v>
      </c>
      <c r="J10" s="886">
        <v>0.97826086956521741</v>
      </c>
      <c r="K10" s="887">
        <v>1</v>
      </c>
      <c r="L10" s="888">
        <v>1</v>
      </c>
      <c r="M10" s="889">
        <v>1</v>
      </c>
      <c r="N10" s="385"/>
      <c r="O10" s="404">
        <v>1</v>
      </c>
      <c r="P10" s="766">
        <v>1</v>
      </c>
      <c r="Q10" s="494"/>
      <c r="R10" s="408"/>
      <c r="S10" s="405">
        <v>1</v>
      </c>
      <c r="T10" s="386"/>
      <c r="U10" s="890">
        <v>1</v>
      </c>
      <c r="V10" s="890">
        <v>1</v>
      </c>
    </row>
    <row r="11" spans="1:22" ht="14.4">
      <c r="A11" s="746">
        <v>10</v>
      </c>
      <c r="B11" s="735">
        <v>12</v>
      </c>
      <c r="C11" s="730">
        <f t="shared" si="0"/>
        <v>6</v>
      </c>
      <c r="D11" s="880">
        <v>1</v>
      </c>
      <c r="E11" s="881">
        <v>0.96</v>
      </c>
      <c r="F11" s="882">
        <v>0.86315789473684212</v>
      </c>
      <c r="G11" s="883">
        <v>0.875</v>
      </c>
      <c r="H11" s="884">
        <v>0.80851063829787229</v>
      </c>
      <c r="I11" s="885">
        <v>0.89473684210526316</v>
      </c>
      <c r="J11" s="886">
        <v>0.953125</v>
      </c>
      <c r="K11" s="887">
        <v>1</v>
      </c>
      <c r="L11" s="888">
        <v>1</v>
      </c>
      <c r="M11" s="889">
        <v>1</v>
      </c>
      <c r="N11" s="385"/>
      <c r="O11" s="404">
        <v>1</v>
      </c>
      <c r="P11" s="766">
        <v>1</v>
      </c>
      <c r="Q11" s="494"/>
      <c r="R11" s="408"/>
      <c r="S11" s="405">
        <v>1</v>
      </c>
      <c r="T11" s="386"/>
      <c r="U11" s="890">
        <v>1</v>
      </c>
      <c r="V11" s="890">
        <v>1</v>
      </c>
    </row>
    <row r="12" spans="1:22" ht="14.4">
      <c r="A12" s="746">
        <v>12</v>
      </c>
      <c r="B12" s="735">
        <v>14</v>
      </c>
      <c r="C12" s="730">
        <f t="shared" si="0"/>
        <v>7</v>
      </c>
      <c r="D12" s="880">
        <v>0.75</v>
      </c>
      <c r="E12" s="881">
        <v>0.88888888888888884</v>
      </c>
      <c r="F12" s="882">
        <v>0.86274509803921573</v>
      </c>
      <c r="G12" s="883">
        <v>0.74193548387096775</v>
      </c>
      <c r="H12" s="884">
        <v>0.57446808510638303</v>
      </c>
      <c r="I12" s="885">
        <v>0.85185185185185186</v>
      </c>
      <c r="J12" s="886">
        <v>0.92028985507246375</v>
      </c>
      <c r="K12" s="887">
        <v>0.97478991596638653</v>
      </c>
      <c r="L12" s="888">
        <v>0.98701298701298701</v>
      </c>
      <c r="M12" s="889">
        <v>0.98</v>
      </c>
      <c r="N12" s="385"/>
      <c r="O12" s="404">
        <v>1</v>
      </c>
      <c r="P12" s="766">
        <v>1</v>
      </c>
      <c r="Q12" s="494"/>
      <c r="R12" s="408"/>
      <c r="S12" s="405">
        <v>1</v>
      </c>
      <c r="T12" s="386"/>
      <c r="U12" s="890">
        <v>1</v>
      </c>
      <c r="V12" s="890">
        <v>1</v>
      </c>
    </row>
    <row r="13" spans="1:22" ht="14.4">
      <c r="A13" s="746">
        <v>14</v>
      </c>
      <c r="B13" s="735">
        <v>16</v>
      </c>
      <c r="C13" s="730">
        <f t="shared" si="0"/>
        <v>8</v>
      </c>
      <c r="D13" s="880">
        <v>0.44444444444444442</v>
      </c>
      <c r="E13" s="881">
        <v>0.61904761904761907</v>
      </c>
      <c r="F13" s="882">
        <v>0.78048780487804881</v>
      </c>
      <c r="G13" s="883">
        <v>0.55555555555555558</v>
      </c>
      <c r="H13" s="884">
        <v>0.73684210526315785</v>
      </c>
      <c r="I13" s="885">
        <v>0.83018867924528306</v>
      </c>
      <c r="J13" s="886">
        <v>0.79032258064516125</v>
      </c>
      <c r="K13" s="887">
        <v>0.97115384615384615</v>
      </c>
      <c r="L13" s="888">
        <v>0.96825396825396826</v>
      </c>
      <c r="M13" s="889">
        <v>0.94285714285714284</v>
      </c>
      <c r="N13"/>
      <c r="O13" s="404">
        <v>1</v>
      </c>
      <c r="P13" s="766">
        <v>1</v>
      </c>
      <c r="Q13" s="494"/>
      <c r="R13" s="408"/>
      <c r="S13" s="405">
        <v>1</v>
      </c>
      <c r="T13" s="386"/>
      <c r="U13" s="890">
        <v>1</v>
      </c>
      <c r="V13" s="890">
        <v>1</v>
      </c>
    </row>
    <row r="14" spans="1:22" ht="14.4">
      <c r="A14" s="746">
        <v>16</v>
      </c>
      <c r="B14" s="735">
        <v>18</v>
      </c>
      <c r="C14" s="730">
        <f t="shared" si="0"/>
        <v>9</v>
      </c>
      <c r="D14" s="880">
        <v>0.33333333333333331</v>
      </c>
      <c r="E14" s="881">
        <v>0.68181818181818177</v>
      </c>
      <c r="F14" s="882">
        <v>0.7</v>
      </c>
      <c r="G14" s="883">
        <v>0.53333333333333333</v>
      </c>
      <c r="H14" s="884">
        <v>0.69230769230769229</v>
      </c>
      <c r="I14" s="885">
        <v>0.66666666666666663</v>
      </c>
      <c r="J14" s="886">
        <v>0.62765957446808507</v>
      </c>
      <c r="K14" s="887">
        <v>0.95</v>
      </c>
      <c r="L14" s="888">
        <v>0.92086330935251803</v>
      </c>
      <c r="M14" s="889">
        <v>0.93333333333333335</v>
      </c>
      <c r="N14"/>
      <c r="O14" s="404">
        <v>1</v>
      </c>
      <c r="P14" s="766">
        <v>1</v>
      </c>
      <c r="Q14" s="494"/>
      <c r="R14" s="408"/>
      <c r="S14" s="405">
        <v>1</v>
      </c>
      <c r="T14" s="386"/>
      <c r="U14" s="890">
        <v>1</v>
      </c>
      <c r="V14" s="890">
        <v>1</v>
      </c>
    </row>
    <row r="15" spans="1:22" ht="14.4">
      <c r="A15" s="746">
        <v>18</v>
      </c>
      <c r="B15" s="735">
        <v>20</v>
      </c>
      <c r="C15" s="730">
        <f t="shared" si="0"/>
        <v>10</v>
      </c>
      <c r="D15" s="880">
        <v>1</v>
      </c>
      <c r="E15" s="881">
        <v>0.375</v>
      </c>
      <c r="F15" s="882">
        <v>0.66666666666666663</v>
      </c>
      <c r="G15" s="883">
        <v>0.625</v>
      </c>
      <c r="H15" s="884">
        <v>0.76470588235294112</v>
      </c>
      <c r="I15" s="885">
        <v>0.68421052631578949</v>
      </c>
      <c r="J15" s="886">
        <v>0.53333333333333333</v>
      </c>
      <c r="K15" s="887">
        <v>0.88059701492537312</v>
      </c>
      <c r="L15" s="888">
        <v>0.8359375</v>
      </c>
      <c r="M15" s="889">
        <v>0.86274509803921573</v>
      </c>
      <c r="N15"/>
      <c r="O15" s="404">
        <v>1</v>
      </c>
      <c r="P15" s="766">
        <v>1</v>
      </c>
      <c r="Q15" s="494"/>
      <c r="R15" s="408"/>
      <c r="S15" s="405">
        <v>1</v>
      </c>
      <c r="T15" s="386"/>
      <c r="U15" s="890">
        <v>1</v>
      </c>
      <c r="V15" s="890">
        <v>1</v>
      </c>
    </row>
    <row r="16" spans="1:22" ht="14.4">
      <c r="A16" s="746">
        <v>20</v>
      </c>
      <c r="B16" s="735">
        <v>22</v>
      </c>
      <c r="C16" s="730">
        <f t="shared" si="0"/>
        <v>11</v>
      </c>
      <c r="D16" s="880">
        <v>0.75</v>
      </c>
      <c r="E16" s="881">
        <v>1</v>
      </c>
      <c r="F16" s="882">
        <v>0.6</v>
      </c>
      <c r="G16" s="883">
        <v>1</v>
      </c>
      <c r="H16" s="884">
        <v>0.75</v>
      </c>
      <c r="I16" s="885">
        <v>0.66666666666666663</v>
      </c>
      <c r="J16" s="886">
        <v>0.625</v>
      </c>
      <c r="K16" s="887">
        <v>0.77777777777777779</v>
      </c>
      <c r="L16" s="888">
        <v>0.67132867132867136</v>
      </c>
      <c r="M16" s="889">
        <v>0.77777777777777779</v>
      </c>
      <c r="N16"/>
      <c r="O16" s="404">
        <v>1</v>
      </c>
      <c r="P16" s="766">
        <v>1</v>
      </c>
      <c r="Q16" s="494"/>
      <c r="R16" s="408"/>
      <c r="S16" s="405">
        <v>1</v>
      </c>
      <c r="T16" s="386"/>
      <c r="U16" s="890">
        <v>1</v>
      </c>
      <c r="V16" s="890">
        <v>1</v>
      </c>
    </row>
    <row r="17" spans="1:22" ht="14.4">
      <c r="A17" s="746">
        <v>22</v>
      </c>
      <c r="B17" s="735">
        <v>24</v>
      </c>
      <c r="C17" s="730">
        <f t="shared" si="0"/>
        <v>12</v>
      </c>
      <c r="D17" s="880">
        <v>1</v>
      </c>
      <c r="E17" s="881">
        <v>1</v>
      </c>
      <c r="F17" s="882">
        <v>0.88888888888888884</v>
      </c>
      <c r="G17" s="883">
        <v>0.5</v>
      </c>
      <c r="H17" s="884">
        <v>0.16666666666666666</v>
      </c>
      <c r="I17" s="885">
        <v>0.52</v>
      </c>
      <c r="J17" s="886">
        <v>0.66666666666666663</v>
      </c>
      <c r="K17" s="887">
        <v>0.625</v>
      </c>
      <c r="L17" s="888">
        <v>0.569620253164557</v>
      </c>
      <c r="M17" s="889">
        <v>0.67924528301886788</v>
      </c>
      <c r="N17"/>
      <c r="O17" s="404">
        <v>1</v>
      </c>
      <c r="P17" s="766">
        <v>1</v>
      </c>
      <c r="Q17" s="494"/>
      <c r="R17" s="408"/>
      <c r="S17" s="405">
        <v>1</v>
      </c>
      <c r="T17" s="386"/>
      <c r="U17" s="890">
        <v>1</v>
      </c>
      <c r="V17" s="890">
        <v>1</v>
      </c>
    </row>
    <row r="18" spans="1:22" ht="14.4">
      <c r="A18" s="746">
        <v>24</v>
      </c>
      <c r="B18" s="735">
        <v>26</v>
      </c>
      <c r="C18" s="730">
        <f t="shared" si="0"/>
        <v>13</v>
      </c>
      <c r="D18" s="880">
        <v>0.66666666666666663</v>
      </c>
      <c r="E18" s="881">
        <v>1</v>
      </c>
      <c r="F18" s="882">
        <v>1</v>
      </c>
      <c r="G18" s="883">
        <v>0.5</v>
      </c>
      <c r="H18" s="884">
        <v>0.8571428571428571</v>
      </c>
      <c r="I18" s="885">
        <v>0.69230769230769229</v>
      </c>
      <c r="J18" s="886">
        <v>0.6875</v>
      </c>
      <c r="K18" s="887">
        <v>0.52830188679245282</v>
      </c>
      <c r="L18" s="888">
        <v>0.49166666666666664</v>
      </c>
      <c r="M18" s="889">
        <v>0.70588235294117652</v>
      </c>
      <c r="N18"/>
      <c r="O18" s="404">
        <v>1</v>
      </c>
      <c r="P18" s="766">
        <v>1</v>
      </c>
      <c r="Q18" s="494"/>
      <c r="R18" s="408"/>
      <c r="S18" s="405">
        <v>1</v>
      </c>
      <c r="T18" s="386"/>
      <c r="U18" s="890">
        <v>1</v>
      </c>
      <c r="V18" s="890">
        <v>1</v>
      </c>
    </row>
    <row r="19" spans="1:22" ht="14.4">
      <c r="A19" s="746">
        <v>26</v>
      </c>
      <c r="B19" s="735">
        <v>28</v>
      </c>
      <c r="C19" s="730">
        <f t="shared" si="0"/>
        <v>14</v>
      </c>
      <c r="D19" s="682">
        <v>1</v>
      </c>
      <c r="E19" s="881">
        <v>1</v>
      </c>
      <c r="F19" s="682">
        <v>1</v>
      </c>
      <c r="G19" s="883">
        <v>1</v>
      </c>
      <c r="H19" s="884">
        <v>1</v>
      </c>
      <c r="I19" s="885">
        <v>0.5</v>
      </c>
      <c r="J19" s="886">
        <v>0.33333333333333331</v>
      </c>
      <c r="K19" s="887">
        <v>0.7407407407407407</v>
      </c>
      <c r="L19" s="888">
        <v>0.50632911392405067</v>
      </c>
      <c r="M19" s="889">
        <v>0.78947368421052633</v>
      </c>
      <c r="N19"/>
      <c r="O19" s="404">
        <v>1</v>
      </c>
      <c r="P19" s="766">
        <v>1</v>
      </c>
      <c r="Q19" s="494"/>
      <c r="R19" s="408"/>
      <c r="S19" s="405">
        <v>1</v>
      </c>
      <c r="T19" s="386"/>
      <c r="U19" s="890">
        <v>1</v>
      </c>
      <c r="V19" s="890">
        <v>1</v>
      </c>
    </row>
    <row r="20" spans="1:22" ht="14.4">
      <c r="A20" s="746">
        <v>28</v>
      </c>
      <c r="B20" s="735">
        <v>30</v>
      </c>
      <c r="C20" s="730">
        <f t="shared" si="0"/>
        <v>15</v>
      </c>
      <c r="D20" s="682">
        <v>1</v>
      </c>
      <c r="E20" s="881">
        <v>1</v>
      </c>
      <c r="F20" s="682">
        <v>1</v>
      </c>
      <c r="G20" s="883">
        <v>1</v>
      </c>
      <c r="H20" s="884">
        <v>1</v>
      </c>
      <c r="I20" s="885">
        <v>0.66666666666666663</v>
      </c>
      <c r="J20" s="886">
        <v>0.66666666666666663</v>
      </c>
      <c r="K20" s="887">
        <v>0.78947368421052633</v>
      </c>
      <c r="L20" s="888">
        <v>0.5641025641025641</v>
      </c>
      <c r="M20" s="889">
        <v>0.33333333333333331</v>
      </c>
      <c r="N20"/>
      <c r="O20" s="404">
        <v>1</v>
      </c>
      <c r="P20" s="766">
        <v>1</v>
      </c>
      <c r="Q20" s="494"/>
      <c r="R20" s="408"/>
      <c r="S20" s="405">
        <v>1</v>
      </c>
      <c r="T20" s="386"/>
      <c r="U20" s="890">
        <v>1</v>
      </c>
      <c r="V20" s="890">
        <v>1</v>
      </c>
    </row>
    <row r="21" spans="1:22" ht="14.4">
      <c r="A21" s="746">
        <v>30</v>
      </c>
      <c r="B21" s="735">
        <v>32</v>
      </c>
      <c r="C21" s="730">
        <f t="shared" si="0"/>
        <v>16</v>
      </c>
      <c r="D21" s="682">
        <v>1</v>
      </c>
      <c r="E21" s="682">
        <v>1</v>
      </c>
      <c r="F21" s="682">
        <v>1</v>
      </c>
      <c r="G21" s="682">
        <v>1</v>
      </c>
      <c r="H21" s="884">
        <v>1</v>
      </c>
      <c r="I21" s="885">
        <v>1</v>
      </c>
      <c r="J21" s="886">
        <v>1</v>
      </c>
      <c r="K21" s="887">
        <v>0.72727272727272729</v>
      </c>
      <c r="L21" s="888">
        <v>0.52941176470588236</v>
      </c>
      <c r="M21" s="889">
        <v>0.66666666666666663</v>
      </c>
      <c r="N21"/>
      <c r="O21" s="404">
        <v>1</v>
      </c>
      <c r="P21" s="766">
        <v>1</v>
      </c>
      <c r="Q21" s="494"/>
      <c r="R21" s="408"/>
      <c r="S21" s="405">
        <v>1</v>
      </c>
      <c r="T21" s="386"/>
      <c r="U21" s="890">
        <v>1</v>
      </c>
      <c r="V21" s="890">
        <v>1</v>
      </c>
    </row>
    <row r="22" spans="1:22" ht="14.4">
      <c r="A22" s="746">
        <v>32</v>
      </c>
      <c r="B22" s="735">
        <v>34</v>
      </c>
      <c r="C22" s="730">
        <f t="shared" si="0"/>
        <v>17</v>
      </c>
      <c r="D22" s="880">
        <v>1</v>
      </c>
      <c r="E22" s="682">
        <v>1</v>
      </c>
      <c r="F22" s="882">
        <v>100</v>
      </c>
      <c r="G22" s="682">
        <v>1</v>
      </c>
      <c r="H22" s="682">
        <v>1</v>
      </c>
      <c r="I22" s="682">
        <v>1</v>
      </c>
      <c r="J22" s="886">
        <v>1</v>
      </c>
      <c r="K22" s="887">
        <v>1</v>
      </c>
      <c r="L22" s="888">
        <v>0.4</v>
      </c>
      <c r="M22" s="889">
        <v>1</v>
      </c>
      <c r="N22"/>
      <c r="O22" s="404">
        <v>1</v>
      </c>
      <c r="P22" s="766">
        <v>1</v>
      </c>
      <c r="Q22" s="494"/>
      <c r="R22" s="408"/>
      <c r="S22" s="405">
        <v>1</v>
      </c>
      <c r="T22" s="386"/>
      <c r="U22" s="890">
        <v>1</v>
      </c>
      <c r="V22" s="890">
        <v>1</v>
      </c>
    </row>
    <row r="23" spans="1:22" ht="14.4">
      <c r="A23" s="746">
        <v>34</v>
      </c>
      <c r="B23" s="735">
        <v>36</v>
      </c>
      <c r="C23" s="730">
        <f t="shared" si="0"/>
        <v>18</v>
      </c>
      <c r="D23" s="682">
        <v>1</v>
      </c>
      <c r="E23" s="881">
        <v>1</v>
      </c>
      <c r="F23" s="682">
        <v>1</v>
      </c>
      <c r="G23" s="682">
        <v>1</v>
      </c>
      <c r="H23" s="682">
        <v>1</v>
      </c>
      <c r="I23" s="885">
        <v>1</v>
      </c>
      <c r="J23" s="886">
        <v>1</v>
      </c>
      <c r="K23" s="887">
        <v>1</v>
      </c>
      <c r="L23" s="682">
        <v>1</v>
      </c>
      <c r="M23" s="682">
        <v>1</v>
      </c>
      <c r="N23"/>
      <c r="O23" s="404">
        <v>1</v>
      </c>
      <c r="P23" s="766">
        <v>1</v>
      </c>
      <c r="Q23" s="494"/>
      <c r="R23" s="408"/>
      <c r="S23" s="405">
        <v>1</v>
      </c>
      <c r="T23" s="386"/>
      <c r="U23" s="890">
        <v>1</v>
      </c>
      <c r="V23" s="890">
        <v>1</v>
      </c>
    </row>
    <row r="24" spans="1:22" ht="14.4">
      <c r="A24" s="746">
        <v>36</v>
      </c>
      <c r="B24" s="735">
        <v>38</v>
      </c>
      <c r="C24" s="730">
        <f t="shared" si="0"/>
        <v>19</v>
      </c>
      <c r="D24" s="880">
        <v>1</v>
      </c>
      <c r="E24" s="881">
        <v>0</v>
      </c>
      <c r="F24" s="882">
        <v>1</v>
      </c>
      <c r="G24" s="682">
        <v>1</v>
      </c>
      <c r="H24" s="682">
        <v>1</v>
      </c>
      <c r="I24" s="885">
        <v>1</v>
      </c>
      <c r="J24" s="682">
        <v>1</v>
      </c>
      <c r="K24" s="682">
        <v>1</v>
      </c>
      <c r="L24" s="682">
        <v>1</v>
      </c>
      <c r="M24" s="682">
        <v>1</v>
      </c>
      <c r="N24" s="502"/>
      <c r="O24" s="500">
        <v>1</v>
      </c>
      <c r="P24" s="766">
        <v>1</v>
      </c>
      <c r="Q24" s="505"/>
      <c r="R24" s="504"/>
      <c r="S24" s="503">
        <v>1</v>
      </c>
      <c r="T24" s="501"/>
      <c r="U24" s="890">
        <v>1</v>
      </c>
      <c r="V24" s="890">
        <v>1</v>
      </c>
    </row>
    <row r="25" spans="1:22" ht="14.4">
      <c r="A25" s="746">
        <v>38</v>
      </c>
      <c r="B25" s="735">
        <v>40</v>
      </c>
      <c r="C25" s="730">
        <f t="shared" si="0"/>
        <v>20</v>
      </c>
      <c r="D25" s="682">
        <v>1</v>
      </c>
      <c r="E25" s="682">
        <v>1</v>
      </c>
      <c r="F25" s="682">
        <v>1</v>
      </c>
      <c r="G25" s="682">
        <v>1</v>
      </c>
      <c r="H25" s="682">
        <v>1</v>
      </c>
      <c r="I25" s="885">
        <v>1</v>
      </c>
      <c r="J25" s="886">
        <v>1</v>
      </c>
      <c r="K25" s="887">
        <v>1</v>
      </c>
      <c r="L25" s="888">
        <v>1</v>
      </c>
      <c r="M25" s="682">
        <v>1</v>
      </c>
      <c r="N25" s="502"/>
      <c r="O25" s="500">
        <v>1</v>
      </c>
      <c r="P25" s="766">
        <v>1</v>
      </c>
      <c r="Q25" s="505"/>
      <c r="R25" s="504"/>
      <c r="S25" s="503">
        <v>1</v>
      </c>
      <c r="T25" s="501"/>
      <c r="U25" s="890">
        <v>1</v>
      </c>
      <c r="V25" s="890">
        <v>1</v>
      </c>
    </row>
    <row r="26" spans="1:22" ht="14.4">
      <c r="A26" s="746">
        <v>40</v>
      </c>
      <c r="B26" s="735">
        <v>42</v>
      </c>
      <c r="C26" s="730">
        <f t="shared" si="0"/>
        <v>21</v>
      </c>
      <c r="D26" s="682">
        <v>1</v>
      </c>
      <c r="E26" s="682">
        <v>1</v>
      </c>
      <c r="F26" s="682">
        <v>1</v>
      </c>
      <c r="G26" s="682">
        <v>1</v>
      </c>
      <c r="H26" s="682">
        <v>1</v>
      </c>
      <c r="I26" s="682">
        <v>1</v>
      </c>
      <c r="J26" s="682">
        <v>1</v>
      </c>
      <c r="K26" s="887">
        <v>1</v>
      </c>
      <c r="L26" s="888">
        <v>1</v>
      </c>
      <c r="M26" s="769">
        <v>1</v>
      </c>
      <c r="N26" s="502"/>
      <c r="O26" s="500">
        <v>1</v>
      </c>
      <c r="P26" s="766">
        <v>1</v>
      </c>
      <c r="Q26" s="505"/>
      <c r="R26" s="504"/>
      <c r="S26" s="503">
        <v>1</v>
      </c>
      <c r="T26" s="501"/>
      <c r="U26" s="890">
        <v>1</v>
      </c>
      <c r="V26" s="890">
        <v>1</v>
      </c>
    </row>
    <row r="27" spans="1:22" ht="14.4">
      <c r="A27" s="746">
        <v>42</v>
      </c>
      <c r="B27" s="735">
        <v>44</v>
      </c>
      <c r="C27" s="730">
        <f t="shared" si="0"/>
        <v>22</v>
      </c>
      <c r="D27" s="880">
        <v>1</v>
      </c>
      <c r="E27" s="682">
        <v>1</v>
      </c>
      <c r="F27" s="682">
        <v>0</v>
      </c>
      <c r="G27" s="682">
        <v>1</v>
      </c>
      <c r="H27" s="682">
        <v>1</v>
      </c>
      <c r="I27" s="885">
        <v>1</v>
      </c>
      <c r="J27" s="682">
        <v>1</v>
      </c>
      <c r="K27" s="682">
        <v>1</v>
      </c>
      <c r="L27" s="888">
        <v>1</v>
      </c>
      <c r="M27" s="682">
        <v>1</v>
      </c>
      <c r="N27" s="502"/>
      <c r="O27" s="500">
        <v>1</v>
      </c>
      <c r="P27" s="766">
        <v>1</v>
      </c>
      <c r="Q27" s="505"/>
      <c r="R27" s="504"/>
      <c r="S27" s="503">
        <v>1</v>
      </c>
      <c r="T27" s="501"/>
      <c r="U27" s="890">
        <v>1</v>
      </c>
      <c r="V27" s="890">
        <v>1</v>
      </c>
    </row>
    <row r="28" spans="1:22" ht="14.4">
      <c r="A28" s="746">
        <v>44</v>
      </c>
      <c r="B28" s="735">
        <v>46</v>
      </c>
      <c r="C28" s="730">
        <f t="shared" si="0"/>
        <v>23</v>
      </c>
      <c r="D28" s="682">
        <v>1</v>
      </c>
      <c r="E28" s="881">
        <v>1</v>
      </c>
      <c r="F28" s="682">
        <v>1</v>
      </c>
      <c r="G28" s="883">
        <v>1</v>
      </c>
      <c r="H28" s="682">
        <v>1</v>
      </c>
      <c r="I28" s="682">
        <v>1</v>
      </c>
      <c r="J28" s="886">
        <v>1</v>
      </c>
      <c r="K28" s="887">
        <v>1</v>
      </c>
      <c r="L28" s="888">
        <v>1</v>
      </c>
      <c r="M28" s="682">
        <v>1</v>
      </c>
      <c r="N28" s="502"/>
      <c r="O28" s="500">
        <v>1</v>
      </c>
      <c r="P28" s="766">
        <v>1</v>
      </c>
      <c r="Q28" s="505"/>
      <c r="R28" s="504"/>
      <c r="S28" s="503">
        <v>1</v>
      </c>
      <c r="T28" s="501"/>
      <c r="U28" s="890">
        <v>1</v>
      </c>
      <c r="V28" s="890">
        <v>1</v>
      </c>
    </row>
    <row r="29" spans="1:22" ht="14.4">
      <c r="A29" s="746">
        <v>46</v>
      </c>
      <c r="B29" s="735">
        <v>48</v>
      </c>
      <c r="C29" s="730">
        <f t="shared" si="0"/>
        <v>24</v>
      </c>
      <c r="D29" s="682">
        <v>1</v>
      </c>
      <c r="E29" s="682">
        <v>0</v>
      </c>
      <c r="F29" s="682">
        <v>1</v>
      </c>
      <c r="G29" s="682">
        <v>1</v>
      </c>
      <c r="H29" s="682">
        <v>1</v>
      </c>
      <c r="I29" s="682">
        <v>1</v>
      </c>
      <c r="J29" s="767">
        <v>1</v>
      </c>
      <c r="K29" s="768">
        <v>1</v>
      </c>
      <c r="L29" s="682">
        <v>1</v>
      </c>
      <c r="M29" s="682">
        <v>1</v>
      </c>
      <c r="N29" s="502"/>
      <c r="O29" s="500">
        <v>1</v>
      </c>
      <c r="P29" s="766">
        <v>1</v>
      </c>
      <c r="Q29" s="505"/>
      <c r="R29" s="504"/>
      <c r="S29" s="503">
        <v>1</v>
      </c>
      <c r="T29" s="501"/>
      <c r="U29" s="890">
        <v>1</v>
      </c>
      <c r="V29" s="890">
        <v>1</v>
      </c>
    </row>
    <row r="30" spans="1:22" ht="14.4">
      <c r="A30" s="713">
        <f>A29+2</f>
        <v>48</v>
      </c>
      <c r="B30" s="713">
        <f>B29+2</f>
        <v>50</v>
      </c>
      <c r="C30" s="730">
        <f t="shared" si="0"/>
        <v>25</v>
      </c>
      <c r="D30" s="682">
        <v>1</v>
      </c>
      <c r="E30" s="682">
        <v>0</v>
      </c>
      <c r="F30" s="682">
        <v>1</v>
      </c>
      <c r="G30" s="682">
        <v>1</v>
      </c>
      <c r="H30" s="682">
        <v>1</v>
      </c>
      <c r="I30" s="682">
        <v>1</v>
      </c>
      <c r="J30" s="682">
        <v>1</v>
      </c>
      <c r="K30" s="768">
        <v>1</v>
      </c>
      <c r="L30" s="682">
        <v>1</v>
      </c>
      <c r="M30" s="769">
        <v>1</v>
      </c>
      <c r="N30" s="502"/>
      <c r="O30" s="500">
        <v>1</v>
      </c>
      <c r="P30" s="766">
        <v>1</v>
      </c>
      <c r="Q30" s="505"/>
      <c r="R30" s="504"/>
      <c r="S30" s="503">
        <v>1</v>
      </c>
      <c r="T30" s="501"/>
      <c r="U30" s="890">
        <v>1</v>
      </c>
      <c r="V30" s="890">
        <v>1</v>
      </c>
    </row>
    <row r="31" spans="1:22" ht="14.4">
      <c r="A31" s="713">
        <f t="shared" ref="A31:A45" si="1">A30+2</f>
        <v>50</v>
      </c>
      <c r="B31" s="713">
        <f t="shared" ref="B31:B46" si="2">B30+2</f>
        <v>52</v>
      </c>
      <c r="C31" s="730">
        <f t="shared" si="0"/>
        <v>26</v>
      </c>
      <c r="D31" s="682">
        <v>1</v>
      </c>
      <c r="E31" s="682">
        <v>0</v>
      </c>
      <c r="F31" s="682">
        <v>1</v>
      </c>
      <c r="G31" s="682">
        <v>1</v>
      </c>
      <c r="H31" s="682">
        <v>1</v>
      </c>
      <c r="I31" s="682">
        <v>1</v>
      </c>
      <c r="J31" s="682">
        <v>1</v>
      </c>
      <c r="K31" s="682">
        <v>1</v>
      </c>
      <c r="L31" s="682">
        <v>1</v>
      </c>
      <c r="M31" s="769">
        <v>1</v>
      </c>
      <c r="N31" s="502"/>
      <c r="O31" s="500">
        <v>1</v>
      </c>
      <c r="P31" s="766">
        <v>1</v>
      </c>
      <c r="Q31" s="505"/>
      <c r="R31" s="504"/>
      <c r="S31" s="503">
        <v>1</v>
      </c>
      <c r="T31" s="501"/>
      <c r="U31" s="890">
        <v>1</v>
      </c>
      <c r="V31" s="890">
        <v>1</v>
      </c>
    </row>
    <row r="32" spans="1:22" ht="14.4">
      <c r="A32" s="713">
        <f t="shared" si="1"/>
        <v>52</v>
      </c>
      <c r="B32" s="713">
        <f t="shared" si="2"/>
        <v>54</v>
      </c>
      <c r="C32" s="730">
        <f t="shared" si="0"/>
        <v>27</v>
      </c>
      <c r="D32" s="682">
        <v>1</v>
      </c>
      <c r="E32" s="682">
        <v>1</v>
      </c>
      <c r="F32" s="682">
        <v>1</v>
      </c>
      <c r="G32" s="682">
        <v>1</v>
      </c>
      <c r="H32" s="682">
        <v>1</v>
      </c>
      <c r="I32" s="682">
        <v>1</v>
      </c>
      <c r="J32" s="682">
        <v>1</v>
      </c>
      <c r="K32" s="682">
        <v>1</v>
      </c>
      <c r="L32" s="682">
        <v>1</v>
      </c>
      <c r="M32" s="769">
        <v>1</v>
      </c>
      <c r="N32" s="502"/>
      <c r="O32" s="500">
        <v>1</v>
      </c>
      <c r="P32" s="766">
        <v>1</v>
      </c>
      <c r="Q32" s="505"/>
      <c r="R32" s="504"/>
      <c r="S32" s="503">
        <v>1</v>
      </c>
      <c r="T32" s="501"/>
      <c r="U32" s="890">
        <v>1</v>
      </c>
      <c r="V32" s="890">
        <v>1</v>
      </c>
    </row>
    <row r="33" spans="1:22" ht="14.4">
      <c r="A33" s="713">
        <f t="shared" si="1"/>
        <v>54</v>
      </c>
      <c r="B33" s="713">
        <f t="shared" si="2"/>
        <v>56</v>
      </c>
      <c r="C33" s="730">
        <f t="shared" si="0"/>
        <v>28</v>
      </c>
      <c r="D33" s="682">
        <v>1</v>
      </c>
      <c r="E33" s="682">
        <v>1</v>
      </c>
      <c r="F33" s="682">
        <v>1</v>
      </c>
      <c r="G33" s="682">
        <v>1</v>
      </c>
      <c r="H33" s="682">
        <v>1</v>
      </c>
      <c r="I33" s="682">
        <v>1</v>
      </c>
      <c r="J33" s="682">
        <v>1</v>
      </c>
      <c r="K33" s="682">
        <v>1</v>
      </c>
      <c r="L33" s="682">
        <v>1</v>
      </c>
      <c r="M33" s="682">
        <v>1</v>
      </c>
      <c r="N33" s="502"/>
      <c r="O33" s="500">
        <v>1</v>
      </c>
      <c r="P33" s="766">
        <v>1</v>
      </c>
      <c r="Q33" s="505"/>
      <c r="R33" s="504"/>
      <c r="S33" s="503">
        <v>1</v>
      </c>
      <c r="T33" s="501"/>
      <c r="U33" s="890">
        <v>1</v>
      </c>
      <c r="V33" s="890">
        <v>1</v>
      </c>
    </row>
    <row r="34" spans="1:22" ht="14.4">
      <c r="A34" s="713">
        <f t="shared" si="1"/>
        <v>56</v>
      </c>
      <c r="B34" s="713">
        <f t="shared" si="2"/>
        <v>58</v>
      </c>
      <c r="C34" s="730">
        <f t="shared" si="0"/>
        <v>29</v>
      </c>
      <c r="D34" s="682">
        <v>1</v>
      </c>
      <c r="E34" s="682">
        <v>1</v>
      </c>
      <c r="F34" s="682">
        <v>1</v>
      </c>
      <c r="G34" s="682">
        <v>1</v>
      </c>
      <c r="H34" s="682">
        <v>1</v>
      </c>
      <c r="I34" s="682">
        <v>1</v>
      </c>
      <c r="J34" s="767">
        <v>1</v>
      </c>
      <c r="K34" s="768">
        <v>1</v>
      </c>
      <c r="L34" s="682">
        <v>1</v>
      </c>
      <c r="M34" s="682">
        <v>1</v>
      </c>
      <c r="N34" s="502"/>
      <c r="O34" s="500">
        <v>1</v>
      </c>
      <c r="P34" s="766">
        <v>1</v>
      </c>
      <c r="Q34" s="505"/>
      <c r="R34" s="504"/>
      <c r="S34" s="503">
        <v>1</v>
      </c>
      <c r="T34" s="501"/>
      <c r="U34" s="890">
        <v>1</v>
      </c>
      <c r="V34" s="890">
        <v>1</v>
      </c>
    </row>
    <row r="35" spans="1:22" ht="14.4">
      <c r="A35" s="713">
        <f t="shared" si="1"/>
        <v>58</v>
      </c>
      <c r="B35" s="713">
        <f t="shared" si="2"/>
        <v>60</v>
      </c>
      <c r="C35" s="730">
        <f t="shared" si="0"/>
        <v>30</v>
      </c>
      <c r="D35" s="682">
        <v>1</v>
      </c>
      <c r="E35" s="682">
        <v>1</v>
      </c>
      <c r="F35" s="682">
        <v>1</v>
      </c>
      <c r="G35" s="682">
        <v>1</v>
      </c>
      <c r="H35" s="682">
        <v>1</v>
      </c>
      <c r="I35" s="682">
        <v>1</v>
      </c>
      <c r="J35" s="767">
        <v>1</v>
      </c>
      <c r="K35" s="768">
        <v>1</v>
      </c>
      <c r="L35" s="682">
        <v>1</v>
      </c>
      <c r="M35" s="682">
        <v>1</v>
      </c>
      <c r="N35" s="502"/>
      <c r="O35" s="500">
        <v>1</v>
      </c>
      <c r="P35" s="766">
        <v>1</v>
      </c>
      <c r="Q35" s="505"/>
      <c r="R35" s="504"/>
      <c r="S35" s="503">
        <v>1</v>
      </c>
      <c r="T35" s="501"/>
      <c r="U35" s="890">
        <v>1</v>
      </c>
      <c r="V35" s="890">
        <v>1</v>
      </c>
    </row>
    <row r="36" spans="1:22" ht="14.4">
      <c r="A36" s="713">
        <f t="shared" si="1"/>
        <v>60</v>
      </c>
      <c r="B36" s="713">
        <f t="shared" si="2"/>
        <v>62</v>
      </c>
      <c r="C36" s="730">
        <f t="shared" si="0"/>
        <v>31</v>
      </c>
      <c r="D36" s="682">
        <v>1</v>
      </c>
      <c r="E36" s="682">
        <v>1</v>
      </c>
      <c r="F36" s="682">
        <v>1</v>
      </c>
      <c r="G36" s="883">
        <v>1</v>
      </c>
      <c r="H36" s="682">
        <v>1</v>
      </c>
      <c r="I36" s="682">
        <v>1</v>
      </c>
      <c r="J36" s="682">
        <v>1</v>
      </c>
      <c r="K36" s="768">
        <v>1</v>
      </c>
      <c r="L36" s="682">
        <v>1</v>
      </c>
      <c r="M36" s="682">
        <v>1</v>
      </c>
      <c r="N36" s="502"/>
      <c r="O36" s="500">
        <v>1</v>
      </c>
      <c r="P36" s="766">
        <v>1</v>
      </c>
      <c r="Q36" s="505"/>
      <c r="R36" s="504"/>
      <c r="S36" s="503">
        <v>1</v>
      </c>
      <c r="T36" s="501"/>
      <c r="U36" s="890">
        <v>1</v>
      </c>
      <c r="V36" s="890">
        <v>1</v>
      </c>
    </row>
    <row r="37" spans="1:22" ht="14.4">
      <c r="A37" s="713">
        <f t="shared" si="1"/>
        <v>62</v>
      </c>
      <c r="B37" s="713">
        <f t="shared" si="2"/>
        <v>64</v>
      </c>
      <c r="C37" s="730">
        <f t="shared" si="0"/>
        <v>32</v>
      </c>
      <c r="D37" s="682">
        <v>1</v>
      </c>
      <c r="E37" s="682">
        <v>1</v>
      </c>
      <c r="F37" s="682">
        <v>1</v>
      </c>
      <c r="G37" s="682">
        <v>1</v>
      </c>
      <c r="H37" s="682">
        <v>1</v>
      </c>
      <c r="I37" s="682">
        <v>1</v>
      </c>
      <c r="J37" s="682">
        <v>1</v>
      </c>
      <c r="K37" s="682">
        <v>1</v>
      </c>
      <c r="L37" s="682">
        <v>1</v>
      </c>
      <c r="M37" s="769">
        <v>1</v>
      </c>
      <c r="N37" s="502"/>
      <c r="O37" s="500">
        <v>1</v>
      </c>
      <c r="P37" s="766">
        <v>1</v>
      </c>
      <c r="Q37" s="505"/>
      <c r="R37" s="504"/>
      <c r="S37" s="503">
        <v>1</v>
      </c>
      <c r="T37" s="501"/>
      <c r="U37" s="890">
        <v>1</v>
      </c>
      <c r="V37" s="890">
        <v>1</v>
      </c>
    </row>
    <row r="38" spans="1:22" ht="14.4">
      <c r="A38" s="713">
        <f t="shared" si="1"/>
        <v>64</v>
      </c>
      <c r="B38" s="713">
        <f t="shared" si="2"/>
        <v>66</v>
      </c>
      <c r="C38" s="730">
        <f t="shared" si="0"/>
        <v>33</v>
      </c>
      <c r="D38" s="682">
        <v>1</v>
      </c>
      <c r="E38" s="682">
        <v>1</v>
      </c>
      <c r="F38" s="682">
        <v>1</v>
      </c>
      <c r="G38" s="682">
        <v>1</v>
      </c>
      <c r="H38" s="682">
        <v>1</v>
      </c>
      <c r="I38" s="682">
        <v>1</v>
      </c>
      <c r="J38" s="682">
        <v>1</v>
      </c>
      <c r="K38" s="768">
        <v>1</v>
      </c>
      <c r="L38" s="682">
        <v>1</v>
      </c>
      <c r="M38" s="682">
        <v>1</v>
      </c>
      <c r="N38" s="502"/>
      <c r="O38" s="500">
        <v>1</v>
      </c>
      <c r="P38" s="766">
        <v>1</v>
      </c>
      <c r="Q38" s="505"/>
      <c r="R38" s="504"/>
      <c r="S38" s="503">
        <v>1</v>
      </c>
      <c r="T38" s="501"/>
      <c r="U38" s="890">
        <v>1</v>
      </c>
      <c r="V38" s="890">
        <v>1</v>
      </c>
    </row>
    <row r="39" spans="1:22" ht="14.4">
      <c r="A39" s="713">
        <f t="shared" si="1"/>
        <v>66</v>
      </c>
      <c r="B39" s="713">
        <f t="shared" si="2"/>
        <v>68</v>
      </c>
      <c r="C39" s="730">
        <f t="shared" si="0"/>
        <v>34</v>
      </c>
      <c r="D39" s="682">
        <v>1</v>
      </c>
      <c r="E39" s="682">
        <v>1</v>
      </c>
      <c r="F39" s="682">
        <v>1</v>
      </c>
      <c r="G39" s="682">
        <v>1</v>
      </c>
      <c r="H39" s="682">
        <v>1</v>
      </c>
      <c r="I39" s="682">
        <v>1</v>
      </c>
      <c r="J39" s="682">
        <v>1</v>
      </c>
      <c r="K39" s="682">
        <v>1</v>
      </c>
      <c r="L39" s="682">
        <v>1</v>
      </c>
      <c r="M39" s="769">
        <v>1</v>
      </c>
      <c r="N39" s="502"/>
      <c r="O39" s="500">
        <v>1</v>
      </c>
      <c r="P39" s="766">
        <v>1</v>
      </c>
      <c r="Q39" s="505"/>
      <c r="R39" s="504"/>
      <c r="S39" s="503">
        <v>1</v>
      </c>
      <c r="T39" s="501"/>
      <c r="U39" s="890">
        <v>1</v>
      </c>
      <c r="V39" s="890">
        <v>1</v>
      </c>
    </row>
    <row r="40" spans="1:22" ht="14.4">
      <c r="A40" s="713">
        <f t="shared" si="1"/>
        <v>68</v>
      </c>
      <c r="B40" s="713">
        <f t="shared" si="2"/>
        <v>70</v>
      </c>
      <c r="C40" s="730">
        <f t="shared" si="0"/>
        <v>35</v>
      </c>
      <c r="D40" s="682">
        <v>1</v>
      </c>
      <c r="E40" s="682">
        <v>1</v>
      </c>
      <c r="F40" s="682">
        <v>1</v>
      </c>
      <c r="G40" s="682">
        <v>1</v>
      </c>
      <c r="H40" s="682">
        <v>1</v>
      </c>
      <c r="I40" s="682">
        <v>1</v>
      </c>
      <c r="J40" s="682">
        <v>1</v>
      </c>
      <c r="K40" s="682">
        <v>1</v>
      </c>
      <c r="L40" s="682">
        <v>1</v>
      </c>
      <c r="M40" s="682">
        <v>1</v>
      </c>
      <c r="N40" s="502"/>
      <c r="O40" s="500">
        <v>1</v>
      </c>
      <c r="P40" s="766">
        <v>1</v>
      </c>
      <c r="Q40" s="505"/>
      <c r="R40" s="504"/>
      <c r="S40" s="503">
        <v>1</v>
      </c>
      <c r="T40" s="501"/>
      <c r="U40" s="890">
        <v>1</v>
      </c>
      <c r="V40" s="890">
        <v>1</v>
      </c>
    </row>
    <row r="41" spans="1:22" ht="14.4">
      <c r="A41" s="713">
        <f t="shared" si="1"/>
        <v>70</v>
      </c>
      <c r="B41" s="713">
        <f t="shared" si="2"/>
        <v>72</v>
      </c>
      <c r="C41" s="730">
        <f t="shared" si="0"/>
        <v>36</v>
      </c>
      <c r="D41" s="682">
        <v>1</v>
      </c>
      <c r="E41" s="682">
        <v>1</v>
      </c>
      <c r="F41" s="682">
        <v>1</v>
      </c>
      <c r="G41" s="682">
        <v>1</v>
      </c>
      <c r="H41" s="682">
        <v>1</v>
      </c>
      <c r="I41" s="682">
        <v>1</v>
      </c>
      <c r="J41" s="682">
        <v>1</v>
      </c>
      <c r="K41" s="682">
        <v>1</v>
      </c>
      <c r="L41" s="682">
        <v>1</v>
      </c>
      <c r="M41" s="682">
        <v>1</v>
      </c>
      <c r="N41" s="502"/>
      <c r="O41" s="500">
        <v>1</v>
      </c>
      <c r="P41" s="766">
        <v>1</v>
      </c>
      <c r="Q41" s="505"/>
      <c r="R41" s="504"/>
      <c r="S41" s="503">
        <v>1</v>
      </c>
      <c r="T41" s="501"/>
      <c r="U41" s="890">
        <v>1</v>
      </c>
      <c r="V41" s="890">
        <v>1</v>
      </c>
    </row>
    <row r="42" spans="1:22" ht="14.4">
      <c r="A42" s="713">
        <f t="shared" si="1"/>
        <v>72</v>
      </c>
      <c r="B42" s="713">
        <f t="shared" si="2"/>
        <v>74</v>
      </c>
      <c r="C42" s="730">
        <f t="shared" si="0"/>
        <v>37</v>
      </c>
      <c r="D42" s="682">
        <v>1</v>
      </c>
      <c r="E42" s="682">
        <v>1</v>
      </c>
      <c r="F42" s="682">
        <v>1</v>
      </c>
      <c r="G42" s="682">
        <v>1</v>
      </c>
      <c r="H42" s="682">
        <v>1</v>
      </c>
      <c r="I42" s="682">
        <v>1</v>
      </c>
      <c r="J42" s="682">
        <v>1</v>
      </c>
      <c r="K42" s="768">
        <v>1</v>
      </c>
      <c r="L42" s="682">
        <v>1</v>
      </c>
      <c r="M42" s="769">
        <v>1</v>
      </c>
      <c r="N42" s="502"/>
      <c r="O42" s="500">
        <v>1</v>
      </c>
      <c r="P42" s="766">
        <v>1</v>
      </c>
      <c r="Q42" s="505"/>
      <c r="R42" s="504"/>
      <c r="S42" s="503">
        <v>1</v>
      </c>
      <c r="T42" s="501"/>
      <c r="U42" s="890">
        <v>1</v>
      </c>
      <c r="V42" s="890">
        <v>1</v>
      </c>
    </row>
    <row r="43" spans="1:22" ht="14.4">
      <c r="A43" s="713">
        <f t="shared" si="1"/>
        <v>74</v>
      </c>
      <c r="B43" s="713">
        <f t="shared" si="2"/>
        <v>76</v>
      </c>
      <c r="C43" s="730">
        <f t="shared" si="0"/>
        <v>38</v>
      </c>
      <c r="D43" s="682">
        <v>1</v>
      </c>
      <c r="E43" s="682">
        <v>1</v>
      </c>
      <c r="F43" s="682">
        <v>1</v>
      </c>
      <c r="G43" s="682">
        <v>1</v>
      </c>
      <c r="H43" s="682">
        <v>1</v>
      </c>
      <c r="I43" s="682">
        <v>1</v>
      </c>
      <c r="J43" s="682">
        <v>1</v>
      </c>
      <c r="K43" s="682">
        <v>1</v>
      </c>
      <c r="L43" s="682">
        <v>1</v>
      </c>
      <c r="M43" s="769">
        <v>1</v>
      </c>
      <c r="N43" s="502"/>
      <c r="O43" s="500">
        <v>1</v>
      </c>
      <c r="P43" s="766">
        <v>1</v>
      </c>
      <c r="Q43" s="505"/>
      <c r="R43" s="504"/>
      <c r="S43" s="503">
        <v>1</v>
      </c>
      <c r="T43" s="501"/>
      <c r="U43" s="890">
        <v>1</v>
      </c>
      <c r="V43" s="890">
        <v>1</v>
      </c>
    </row>
    <row r="44" spans="1:22" ht="14.4">
      <c r="A44" s="713">
        <f t="shared" si="1"/>
        <v>76</v>
      </c>
      <c r="B44" s="713">
        <f t="shared" si="2"/>
        <v>78</v>
      </c>
      <c r="C44" s="730">
        <f t="shared" si="0"/>
        <v>39</v>
      </c>
      <c r="D44" s="682">
        <v>1</v>
      </c>
      <c r="E44" s="682">
        <v>1</v>
      </c>
      <c r="F44" s="682">
        <v>1</v>
      </c>
      <c r="G44" s="682">
        <v>1</v>
      </c>
      <c r="H44" s="682">
        <v>1</v>
      </c>
      <c r="I44" s="682">
        <v>1</v>
      </c>
      <c r="J44" s="682">
        <v>1</v>
      </c>
      <c r="K44" s="768">
        <v>1</v>
      </c>
      <c r="L44" s="682">
        <v>1</v>
      </c>
      <c r="M44" s="682">
        <v>1</v>
      </c>
      <c r="N44" s="502"/>
      <c r="O44" s="500">
        <v>1</v>
      </c>
      <c r="P44" s="766">
        <v>1</v>
      </c>
      <c r="Q44" s="505"/>
      <c r="R44" s="504"/>
      <c r="S44" s="503">
        <v>1</v>
      </c>
      <c r="T44" s="501"/>
      <c r="U44" s="890">
        <v>1</v>
      </c>
      <c r="V44" s="890">
        <v>1</v>
      </c>
    </row>
    <row r="45" spans="1:22" ht="14.4">
      <c r="A45" s="713">
        <f t="shared" si="1"/>
        <v>78</v>
      </c>
      <c r="B45" s="713">
        <f t="shared" si="2"/>
        <v>80</v>
      </c>
      <c r="C45" s="730">
        <f t="shared" si="0"/>
        <v>40</v>
      </c>
      <c r="D45" s="682">
        <v>1</v>
      </c>
      <c r="E45" s="682">
        <v>1</v>
      </c>
      <c r="F45" s="682">
        <v>1</v>
      </c>
      <c r="G45" s="682">
        <v>1</v>
      </c>
      <c r="H45" s="682">
        <v>1</v>
      </c>
      <c r="I45" s="682">
        <v>1</v>
      </c>
      <c r="J45" s="682">
        <v>1</v>
      </c>
      <c r="K45" s="768">
        <v>1</v>
      </c>
      <c r="L45" s="682">
        <v>1</v>
      </c>
      <c r="M45" s="769">
        <v>1</v>
      </c>
      <c r="N45" s="502"/>
      <c r="O45" s="754">
        <v>1</v>
      </c>
      <c r="P45" s="766">
        <v>1</v>
      </c>
      <c r="Q45" s="757"/>
      <c r="R45" s="756"/>
      <c r="S45" s="755">
        <v>1</v>
      </c>
      <c r="T45" s="501"/>
      <c r="U45" s="890">
        <v>1</v>
      </c>
      <c r="V45" s="890">
        <v>1</v>
      </c>
    </row>
    <row r="46" spans="1:22" ht="15" thickBot="1">
      <c r="A46" s="721">
        <f>A45+2</f>
        <v>80</v>
      </c>
      <c r="B46" s="721">
        <f t="shared" si="2"/>
        <v>82</v>
      </c>
      <c r="C46" s="714">
        <f t="shared" si="0"/>
        <v>41</v>
      </c>
      <c r="D46" s="727">
        <v>1</v>
      </c>
      <c r="E46" s="682">
        <v>1</v>
      </c>
      <c r="F46" s="682">
        <v>1</v>
      </c>
      <c r="G46" s="682">
        <v>1</v>
      </c>
      <c r="H46" s="682">
        <v>1</v>
      </c>
      <c r="I46" s="682">
        <v>1</v>
      </c>
      <c r="J46" s="682">
        <v>1</v>
      </c>
      <c r="K46" s="682">
        <v>1</v>
      </c>
      <c r="L46" s="682">
        <v>1</v>
      </c>
      <c r="M46" s="682">
        <v>1</v>
      </c>
      <c r="N46" s="723"/>
      <c r="O46" s="754">
        <v>1</v>
      </c>
      <c r="P46" s="766">
        <v>1</v>
      </c>
      <c r="Q46" s="757"/>
      <c r="R46" s="756"/>
      <c r="S46" s="733"/>
      <c r="T46" s="733"/>
      <c r="U46" s="890">
        <v>1</v>
      </c>
      <c r="V46" s="890">
        <v>1</v>
      </c>
    </row>
    <row r="47" spans="1:22" ht="14.4">
      <c r="B47" s="11"/>
      <c r="C47" s="10"/>
      <c r="D47" s="10"/>
      <c r="E47" s="10"/>
      <c r="F47" s="10"/>
      <c r="G47" s="10"/>
      <c r="H47" s="10"/>
      <c r="I47" s="10"/>
      <c r="J47" s="11"/>
      <c r="K47" s="10"/>
      <c r="L47" s="10"/>
      <c r="M47" s="765"/>
    </row>
    <row r="48" spans="1:22" ht="13.2">
      <c r="B48" s="11"/>
      <c r="C48" s="10"/>
      <c r="D48" s="10"/>
      <c r="E48" s="10"/>
      <c r="F48" s="10"/>
      <c r="G48" s="10"/>
      <c r="H48" s="10"/>
      <c r="I48" s="10"/>
      <c r="J48" s="11"/>
      <c r="K48" s="10"/>
      <c r="L48" s="10"/>
      <c r="M48" s="10"/>
    </row>
    <row r="49" spans="2:13" ht="13.2">
      <c r="B49" s="11"/>
      <c r="C49" s="10"/>
      <c r="D49" s="493" t="s">
        <v>132</v>
      </c>
      <c r="E49" s="10"/>
      <c r="F49" s="10"/>
      <c r="G49" s="10"/>
      <c r="H49" s="10"/>
      <c r="I49" s="10"/>
      <c r="J49" s="11"/>
      <c r="K49" s="10"/>
      <c r="L49" s="10"/>
      <c r="M49" s="10"/>
    </row>
    <row r="50" spans="2:13" ht="13.2">
      <c r="B50" s="11"/>
      <c r="C50" s="10"/>
      <c r="D50" s="10"/>
      <c r="E50" s="10"/>
      <c r="F50" s="10"/>
      <c r="G50" s="10"/>
      <c r="H50" s="10"/>
      <c r="I50" s="10"/>
      <c r="J50" s="11"/>
      <c r="K50" s="10"/>
      <c r="L50" s="10"/>
      <c r="M50" s="10"/>
    </row>
    <row r="51" spans="2:13" ht="13.2">
      <c r="B51" s="11"/>
      <c r="C51" s="10"/>
      <c r="D51" s="10"/>
      <c r="E51" s="10"/>
      <c r="F51" s="10"/>
      <c r="G51" s="10"/>
      <c r="H51" s="10"/>
      <c r="I51" s="10"/>
      <c r="J51" s="11"/>
      <c r="K51" s="10"/>
      <c r="L51" s="10"/>
      <c r="M51" s="10"/>
    </row>
    <row r="52" spans="2:13" ht="13.2">
      <c r="B52" s="11"/>
      <c r="C52" s="10"/>
      <c r="D52" s="10"/>
      <c r="E52" s="10"/>
      <c r="F52" s="10"/>
      <c r="G52" s="10"/>
      <c r="H52" s="10"/>
      <c r="I52" s="10"/>
      <c r="J52" s="11"/>
      <c r="K52" s="10"/>
      <c r="L52" s="10"/>
      <c r="M52" s="10"/>
    </row>
    <row r="53" spans="2:13" ht="13.2">
      <c r="B53" s="11"/>
      <c r="C53" s="10"/>
      <c r="D53" s="10"/>
      <c r="E53" s="10"/>
      <c r="F53" s="10"/>
      <c r="G53" s="10"/>
      <c r="H53" s="10"/>
      <c r="I53" s="10"/>
      <c r="J53" s="11"/>
      <c r="K53" s="10"/>
      <c r="L53" s="10"/>
      <c r="M53" s="10"/>
    </row>
    <row r="54" spans="2:13" ht="13.2">
      <c r="B54" s="11"/>
      <c r="C54" s="10"/>
      <c r="D54" s="10"/>
      <c r="E54" s="10"/>
      <c r="F54" s="10"/>
      <c r="G54" s="10"/>
      <c r="H54" s="10"/>
      <c r="I54" s="10"/>
      <c r="J54" s="11"/>
      <c r="K54" s="10"/>
      <c r="L54" s="10"/>
      <c r="M54" s="10"/>
    </row>
    <row r="55" spans="2:13" ht="13.2">
      <c r="B55" s="11"/>
      <c r="C55" s="10"/>
      <c r="D55" s="10"/>
      <c r="E55" s="10"/>
      <c r="F55" s="10"/>
      <c r="G55" s="10"/>
      <c r="H55" s="10"/>
      <c r="I55" s="10"/>
      <c r="J55" s="11"/>
      <c r="K55" s="10"/>
      <c r="L55" s="10"/>
      <c r="M55" s="10"/>
    </row>
    <row r="56" spans="2:13" ht="13.2">
      <c r="B56" s="11"/>
      <c r="C56" s="10"/>
      <c r="D56" s="10"/>
      <c r="E56" s="10"/>
      <c r="F56" s="10"/>
      <c r="G56" s="10"/>
      <c r="H56" s="10"/>
      <c r="I56" s="10"/>
      <c r="J56" s="11"/>
      <c r="K56" s="10"/>
      <c r="L56" s="10"/>
      <c r="M56" s="10"/>
    </row>
    <row r="57" spans="2:13" ht="13.2">
      <c r="B57" s="11"/>
      <c r="C57" s="10"/>
      <c r="D57" s="10"/>
      <c r="E57" s="10"/>
      <c r="F57" s="10"/>
      <c r="G57" s="10"/>
      <c r="H57" s="10"/>
      <c r="I57" s="10"/>
      <c r="J57" s="11"/>
      <c r="K57" s="10"/>
      <c r="L57" s="10"/>
      <c r="M57" s="10"/>
    </row>
    <row r="58" spans="2:13" ht="13.2">
      <c r="B58" s="11"/>
      <c r="C58" s="10"/>
      <c r="D58" s="10"/>
      <c r="E58" s="10"/>
      <c r="F58" s="10"/>
      <c r="G58" s="10"/>
      <c r="H58" s="10"/>
      <c r="I58" s="10"/>
      <c r="J58" s="11"/>
      <c r="K58" s="10"/>
      <c r="L58" s="10"/>
      <c r="M58" s="10"/>
    </row>
    <row r="59" spans="2:13" ht="13.2">
      <c r="B59" s="11"/>
      <c r="C59" s="10"/>
      <c r="D59" s="10"/>
      <c r="E59" s="10"/>
      <c r="F59" s="10"/>
      <c r="G59" s="10"/>
      <c r="H59" s="10"/>
      <c r="I59" s="10"/>
      <c r="J59" s="11"/>
      <c r="K59" s="10"/>
      <c r="L59" s="10"/>
      <c r="M59" s="10"/>
    </row>
    <row r="60" spans="2:13" ht="13.2">
      <c r="B60" s="11"/>
      <c r="C60" s="10"/>
      <c r="D60" s="10"/>
      <c r="E60" s="10"/>
      <c r="F60" s="10"/>
      <c r="G60" s="10"/>
      <c r="H60" s="10"/>
      <c r="I60" s="10"/>
      <c r="J60" s="11"/>
      <c r="K60" s="10"/>
      <c r="L60" s="10"/>
      <c r="M60" s="10"/>
    </row>
    <row r="61" spans="2:13" ht="13.2">
      <c r="B61" s="11"/>
      <c r="C61" s="10"/>
      <c r="D61" s="10"/>
      <c r="E61" s="10"/>
      <c r="F61" s="10"/>
      <c r="G61" s="10"/>
      <c r="H61" s="10"/>
      <c r="I61" s="10"/>
      <c r="J61" s="11"/>
      <c r="K61" s="10"/>
      <c r="L61" s="10"/>
      <c r="M61" s="10"/>
    </row>
    <row r="62" spans="2:13" ht="13.2">
      <c r="B62" s="17"/>
      <c r="C62" s="12"/>
      <c r="D62" s="12"/>
      <c r="E62" s="12"/>
      <c r="F62" s="12"/>
      <c r="G62" s="12"/>
      <c r="H62" s="12"/>
      <c r="I62" s="12"/>
      <c r="J62" s="17"/>
      <c r="K62" s="12"/>
      <c r="L62" s="12"/>
      <c r="M62" s="12"/>
    </row>
    <row r="63" spans="2:13" ht="13.2">
      <c r="B63" s="17"/>
      <c r="C63" s="12"/>
      <c r="D63" s="12"/>
      <c r="E63" s="12"/>
      <c r="F63" s="12"/>
      <c r="G63" s="12"/>
      <c r="H63" s="12"/>
      <c r="I63" s="12"/>
      <c r="J63" s="17"/>
      <c r="K63" s="12"/>
      <c r="L63" s="12"/>
      <c r="M63" s="12"/>
    </row>
    <row r="64" spans="2:13" ht="13.2">
      <c r="B64" s="17"/>
      <c r="C64" s="12"/>
      <c r="D64" s="12"/>
      <c r="E64" s="12"/>
      <c r="F64" s="12"/>
      <c r="G64" s="12"/>
      <c r="H64" s="12"/>
      <c r="I64" s="12"/>
      <c r="J64" s="17"/>
      <c r="K64" s="12"/>
      <c r="L64" s="12"/>
      <c r="M64" s="12"/>
    </row>
    <row r="65" spans="2:13" ht="13.2">
      <c r="B65" s="17"/>
      <c r="C65" s="12"/>
      <c r="D65" s="12"/>
      <c r="E65" s="12"/>
      <c r="F65" s="12"/>
      <c r="G65" s="12"/>
      <c r="H65" s="12"/>
      <c r="I65" s="12"/>
      <c r="J65" s="17"/>
      <c r="K65" s="12"/>
      <c r="L65" s="12"/>
      <c r="M65" s="12"/>
    </row>
    <row r="66" spans="2:13" ht="13.2">
      <c r="B66" s="17"/>
      <c r="C66" s="12"/>
      <c r="D66" s="12"/>
      <c r="E66" s="12"/>
      <c r="F66" s="12"/>
      <c r="G66" s="12"/>
      <c r="H66" s="12"/>
      <c r="I66" s="12"/>
      <c r="J66" s="17"/>
      <c r="K66" s="12"/>
      <c r="L66" s="12"/>
      <c r="M66" s="12"/>
    </row>
    <row r="67" spans="2:13" ht="13.2">
      <c r="B67" s="17"/>
      <c r="C67" s="12"/>
      <c r="D67" s="12"/>
      <c r="E67" s="12"/>
      <c r="F67" s="12"/>
      <c r="G67" s="12"/>
      <c r="H67" s="12"/>
      <c r="I67" s="12"/>
      <c r="J67" s="17"/>
      <c r="K67" s="12"/>
      <c r="L67" s="12"/>
      <c r="M67" s="12"/>
    </row>
    <row r="68" spans="2:13" ht="13.2">
      <c r="B68" s="17"/>
      <c r="C68" s="12"/>
      <c r="D68" s="12"/>
      <c r="E68" s="12"/>
      <c r="F68" s="12"/>
      <c r="G68" s="12"/>
      <c r="H68" s="12"/>
      <c r="I68" s="12"/>
      <c r="J68" s="17"/>
      <c r="K68" s="12"/>
      <c r="L68" s="12"/>
      <c r="M68" s="12"/>
    </row>
    <row r="69" spans="2:13" ht="13.2">
      <c r="B69" s="17"/>
      <c r="C69" s="12"/>
      <c r="D69" s="12"/>
      <c r="E69" s="12"/>
      <c r="F69" s="12"/>
      <c r="G69" s="12"/>
      <c r="H69" s="12"/>
      <c r="I69" s="12"/>
      <c r="J69" s="17"/>
      <c r="K69" s="12"/>
      <c r="L69" s="12"/>
      <c r="M69" s="12"/>
    </row>
    <row r="70" spans="2:13" ht="13.2">
      <c r="B70" s="17"/>
      <c r="C70" s="12"/>
      <c r="D70" s="12"/>
      <c r="E70" s="12"/>
      <c r="F70" s="12"/>
      <c r="G70" s="12"/>
      <c r="H70" s="12"/>
      <c r="I70" s="12"/>
      <c r="J70" s="17"/>
      <c r="K70" s="12"/>
      <c r="L70" s="12"/>
      <c r="M70" s="12"/>
    </row>
    <row r="71" spans="2:13">
      <c r="B71" s="9"/>
      <c r="J71" s="9"/>
    </row>
    <row r="72" spans="2:13">
      <c r="B72" s="9"/>
      <c r="J72" s="9"/>
    </row>
    <row r="73" spans="2:13">
      <c r="B73" s="9"/>
      <c r="J73" s="9"/>
    </row>
    <row r="74" spans="2:13">
      <c r="B74" s="9"/>
      <c r="J74" s="9"/>
    </row>
    <row r="75" spans="2:13">
      <c r="B75" s="9"/>
      <c r="J75" s="9"/>
    </row>
    <row r="76" spans="2:13">
      <c r="B76" s="9"/>
      <c r="J76" s="9"/>
    </row>
    <row r="77" spans="2:13">
      <c r="B77" s="9"/>
      <c r="J77" s="9"/>
    </row>
    <row r="78" spans="2:13">
      <c r="B78" s="9"/>
      <c r="J78" s="9"/>
    </row>
    <row r="79" spans="2:13">
      <c r="B79" s="9"/>
      <c r="J79" s="9"/>
    </row>
    <row r="80" spans="2:13">
      <c r="B80" s="9"/>
      <c r="J80" s="9"/>
    </row>
    <row r="81" spans="2:10">
      <c r="B81" s="9"/>
      <c r="J81" s="9"/>
    </row>
    <row r="82" spans="2:10">
      <c r="B82" s="9"/>
      <c r="J82" s="9"/>
    </row>
    <row r="83" spans="2:10">
      <c r="B83" s="9"/>
      <c r="J83" s="9"/>
    </row>
    <row r="84" spans="2:10">
      <c r="B84" s="9"/>
      <c r="J84" s="9"/>
    </row>
    <row r="85" spans="2:10">
      <c r="B85" s="9"/>
      <c r="J85" s="9"/>
    </row>
    <row r="86" spans="2:10">
      <c r="B86" s="9"/>
      <c r="J86" s="9"/>
    </row>
    <row r="87" spans="2:10">
      <c r="B87" s="9"/>
      <c r="J87" s="9"/>
    </row>
    <row r="88" spans="2:10">
      <c r="B88" s="9"/>
      <c r="J88" s="9"/>
    </row>
    <row r="89" spans="2:10">
      <c r="B89" s="9"/>
      <c r="J89" s="9"/>
    </row>
    <row r="90" spans="2:10">
      <c r="B90" s="9"/>
      <c r="J90" s="9"/>
    </row>
    <row r="91" spans="2:10">
      <c r="B91" s="9"/>
      <c r="J91" s="9"/>
    </row>
    <row r="92" spans="2:10">
      <c r="B92" s="9"/>
      <c r="J92" s="9"/>
    </row>
    <row r="93" spans="2:10">
      <c r="B93" s="9"/>
      <c r="J93" s="9"/>
    </row>
    <row r="94" spans="2:10">
      <c r="B94" s="9"/>
      <c r="J94" s="9"/>
    </row>
    <row r="95" spans="2:10">
      <c r="B95" s="9"/>
      <c r="J95" s="9"/>
    </row>
    <row r="96" spans="2:10">
      <c r="B96" s="9"/>
      <c r="J96" s="9"/>
    </row>
    <row r="97" spans="2:10">
      <c r="B97" s="9"/>
      <c r="J97" s="9"/>
    </row>
    <row r="98" spans="2:10">
      <c r="B98" s="9"/>
      <c r="J98" s="9"/>
    </row>
    <row r="99" spans="2:10">
      <c r="B99" s="9"/>
      <c r="J99" s="9"/>
    </row>
    <row r="100" spans="2:10">
      <c r="B100" s="9"/>
      <c r="J100" s="9"/>
    </row>
    <row r="101" spans="2:10">
      <c r="B101" s="9"/>
      <c r="J101" s="9"/>
    </row>
    <row r="102" spans="2:10">
      <c r="B102" s="9"/>
      <c r="J102" s="9"/>
    </row>
  </sheetData>
  <phoneticPr fontId="0" type="noConversion"/>
  <printOptions gridLinesSet="0"/>
  <pageMargins left="0.96899999999999997" right="0.11899999999999999" top="0.33300000000000002" bottom="0.33300000000000002" header="0.5" footer="0.5"/>
  <pageSetup orientation="portrait" horizontalDpi="4294967292" r:id="rId1"/>
  <headerFooter alignWithMargins="0">
    <oddFooter>&amp;L&amp;PF&amp;C&amp;Pt,  &amp;PDs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/>
  <dimension ref="A1:AH102"/>
  <sheetViews>
    <sheetView showGridLines="0" zoomScale="70" zoomScaleNormal="70" workbookViewId="0">
      <selection activeCell="H8" sqref="H8"/>
    </sheetView>
  </sheetViews>
  <sheetFormatPr defaultColWidth="9.109375" defaultRowHeight="12.6"/>
  <cols>
    <col min="1" max="1" width="10.6640625" style="8" customWidth="1"/>
    <col min="2" max="2" width="9.332031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3.554687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197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706">
        <f>VOL_AREA!C7</f>
        <v>7070496.9885714017</v>
      </c>
      <c r="D6" s="427"/>
      <c r="E6" s="428"/>
      <c r="F6" s="428"/>
      <c r="G6" s="113"/>
      <c r="H6" s="684"/>
      <c r="I6" s="684"/>
      <c r="J6" s="685"/>
      <c r="K6" s="489" t="str">
        <f t="shared" ref="K6:K31" si="0">IF(D6=0,"no sigma",H6/D6)</f>
        <v>no sigma</v>
      </c>
      <c r="L6" s="482" t="str">
        <f t="shared" ref="L6:L44" si="1">IF(K6="no sigma","",C6*K6)</f>
        <v/>
      </c>
      <c r="M6" s="483">
        <f t="shared" ref="M6:M46" si="2">IF(OR(OR(H6=0,E6=0),D6=0),0,+(L6^2)*((J6/H6^2)+((F6^2/E6)/D6^2)))</f>
        <v>0</v>
      </c>
      <c r="N6" s="183">
        <f>1-'SOCKEYE%'!D6</f>
        <v>0</v>
      </c>
      <c r="O6" s="183">
        <f>'SOCKEYE%'!D6*(1-'SOCKEYE%'!O6)</f>
        <v>0</v>
      </c>
      <c r="P6" s="183">
        <f>'SOCKEYE%'!D6*'SOCKEYE%'!O6*(1-'SOCKEYE%'!U6)</f>
        <v>0</v>
      </c>
      <c r="Q6" s="183">
        <f>'SOCKEYE%'!D6*'SOCKEYE%'!O6*'SOCKEYE%'!U6</f>
        <v>1</v>
      </c>
      <c r="R6" s="194" t="str">
        <f t="shared" ref="R6:R43" si="3">IF(L6="","",N6*L6)</f>
        <v/>
      </c>
      <c r="S6" s="195" t="str">
        <f t="shared" ref="S6:S43" si="4">IF(M6="","",N6^2*M6)</f>
        <v/>
      </c>
      <c r="T6" s="196" t="str">
        <f t="shared" ref="T6:T43" si="5">IF(L6="","",O6*L6)</f>
        <v/>
      </c>
      <c r="U6" s="197" t="str">
        <f t="shared" ref="U6:U43" si="6">IF(M6="","",O6^2*M6)</f>
        <v/>
      </c>
      <c r="V6" s="198" t="str">
        <f t="shared" ref="V6:V43" si="7">IF(L6="","",P6*L6)</f>
        <v/>
      </c>
      <c r="W6" s="199" t="str">
        <f t="shared" ref="W6:W43" si="8">IF(M6="","",P6^2*M6)</f>
        <v/>
      </c>
      <c r="X6" s="154" t="str">
        <f t="shared" ref="X6:X43" si="9">IF(L6="","",Q6*L6)</f>
        <v/>
      </c>
      <c r="Y6" s="155" t="str">
        <f t="shared" ref="Y6:Y43" si="10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706">
        <f>VOL_AREA!C8</f>
        <v>6790226.9657142032</v>
      </c>
      <c r="D7" s="846">
        <v>8.6803992347647948E-6</v>
      </c>
      <c r="E7" s="1014">
        <v>1</v>
      </c>
      <c r="F7" s="1014" t="e">
        <v>#DIV/0!</v>
      </c>
      <c r="G7" s="414"/>
      <c r="H7" s="1014"/>
      <c r="I7" s="1014"/>
      <c r="J7" s="1014"/>
      <c r="K7" s="485">
        <f t="shared" si="0"/>
        <v>0</v>
      </c>
      <c r="L7" s="206" t="str">
        <f t="shared" si="1"/>
        <v/>
      </c>
      <c r="M7" s="207">
        <f t="shared" ref="M7:M31" si="11">IF(OR(OR(H7=0,E7=0),D7=0),0,+(L7^2)*((J7/H7^2)+((F7^2/E7)/D7^2)))</f>
        <v>0</v>
      </c>
      <c r="N7" s="183">
        <f>1-'SOCKEYE%'!D7</f>
        <v>0</v>
      </c>
      <c r="O7" s="183">
        <f>'SOCKEYE%'!D7*(1-'SOCKEYE%'!O7)</f>
        <v>0</v>
      </c>
      <c r="P7" s="183">
        <f>'SOCKEYE%'!D7*'SOCKEYE%'!O7*(1-'SOCKEYE%'!U7)</f>
        <v>0</v>
      </c>
      <c r="Q7" s="183">
        <f>'SOCKEYE%'!D7*'SOCKEYE%'!O7*'SOCKEYE%'!U7</f>
        <v>1</v>
      </c>
      <c r="R7" s="200" t="str">
        <f t="shared" si="3"/>
        <v/>
      </c>
      <c r="S7" s="195" t="str">
        <f t="shared" si="4"/>
        <v/>
      </c>
      <c r="T7" s="196" t="str">
        <f t="shared" si="5"/>
        <v/>
      </c>
      <c r="U7" s="197" t="str">
        <f t="shared" si="6"/>
        <v/>
      </c>
      <c r="V7" s="198" t="str">
        <f t="shared" si="7"/>
        <v/>
      </c>
      <c r="W7" s="199" t="str">
        <f t="shared" si="8"/>
        <v/>
      </c>
      <c r="X7" s="154" t="str">
        <f t="shared" si="9"/>
        <v/>
      </c>
      <c r="Y7" s="156" t="str">
        <f t="shared" si="10"/>
        <v/>
      </c>
      <c r="Z7" s="109"/>
      <c r="AA7" s="109"/>
      <c r="AB7" s="109"/>
      <c r="AC7" s="109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2">B7+1</f>
        <v>3</v>
      </c>
      <c r="C8" s="706">
        <f>VOL_AREA!C9</f>
        <v>6509956.9428570047</v>
      </c>
      <c r="D8" s="846">
        <v>6.5043580239226913E-5</v>
      </c>
      <c r="E8" s="1014">
        <v>9</v>
      </c>
      <c r="F8" s="1014">
        <v>1.3111814266283716E-4</v>
      </c>
      <c r="G8" s="414"/>
      <c r="H8" s="1014">
        <v>1.1861148759426994E-6</v>
      </c>
      <c r="I8" s="1014">
        <v>71</v>
      </c>
      <c r="J8" s="1014">
        <v>9.5359927256678329E-11</v>
      </c>
      <c r="K8" s="485">
        <f t="shared" si="0"/>
        <v>1.8235694769264399E-2</v>
      </c>
      <c r="L8" s="206">
        <f t="shared" si="1"/>
        <v>118713.58777099394</v>
      </c>
      <c r="M8" s="207">
        <f t="shared" si="11"/>
        <v>961604878502.00964</v>
      </c>
      <c r="N8" s="183">
        <f>1-'SOCKEYE%'!D8</f>
        <v>0</v>
      </c>
      <c r="O8" s="183">
        <f>'SOCKEYE%'!D8*(1-'SOCKEYE%'!O8)</f>
        <v>0</v>
      </c>
      <c r="P8" s="183">
        <f>'SOCKEYE%'!D8*'SOCKEYE%'!O8*(1-'SOCKEYE%'!U8)</f>
        <v>0</v>
      </c>
      <c r="Q8" s="183">
        <f>'SOCKEYE%'!D8*'SOCKEYE%'!O8*'SOCKEYE%'!U8</f>
        <v>1</v>
      </c>
      <c r="R8" s="200">
        <f t="shared" si="3"/>
        <v>0</v>
      </c>
      <c r="S8" s="195">
        <f t="shared" si="4"/>
        <v>0</v>
      </c>
      <c r="T8" s="196">
        <f t="shared" si="5"/>
        <v>0</v>
      </c>
      <c r="U8" s="197">
        <f t="shared" si="6"/>
        <v>0</v>
      </c>
      <c r="V8" s="198">
        <f t="shared" si="7"/>
        <v>0</v>
      </c>
      <c r="W8" s="199">
        <f t="shared" si="8"/>
        <v>0</v>
      </c>
      <c r="X8" s="154">
        <f t="shared" si="9"/>
        <v>118713.58777099394</v>
      </c>
      <c r="Y8" s="156">
        <f t="shared" si="10"/>
        <v>961604878502.00964</v>
      </c>
      <c r="Z8" s="109"/>
      <c r="AA8" s="109"/>
      <c r="AB8" s="109"/>
      <c r="AC8" s="109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2"/>
        <v>4</v>
      </c>
      <c r="C9" s="706">
        <f>VOL_AREA!C10</f>
        <v>6294199.5357517088</v>
      </c>
      <c r="D9" s="846">
        <v>5.8238083576865649E-6</v>
      </c>
      <c r="E9" s="1014">
        <v>31</v>
      </c>
      <c r="F9" s="1014">
        <v>9.0894999629535419E-6</v>
      </c>
      <c r="G9" s="414"/>
      <c r="H9" s="1014">
        <v>1.5849371800321835E-7</v>
      </c>
      <c r="I9" s="1014">
        <v>70</v>
      </c>
      <c r="J9" s="1014">
        <v>1.2660876601869095E-12</v>
      </c>
      <c r="K9" s="485">
        <f t="shared" si="0"/>
        <v>2.7214789407352339E-2</v>
      </c>
      <c r="L9" s="206">
        <f t="shared" si="1"/>
        <v>171295.31485333762</v>
      </c>
      <c r="M9" s="207">
        <f t="shared" si="11"/>
        <v>1481177836686.7795</v>
      </c>
      <c r="N9" s="183">
        <f>1-'SOCKEYE%'!D9</f>
        <v>0.19999999999999996</v>
      </c>
      <c r="O9" s="183">
        <f>'SOCKEYE%'!D9*(1-'SOCKEYE%'!O9)</f>
        <v>0</v>
      </c>
      <c r="P9" s="183">
        <f>'SOCKEYE%'!D9*'SOCKEYE%'!O9*(1-'SOCKEYE%'!U9)</f>
        <v>0</v>
      </c>
      <c r="Q9" s="183">
        <f>'SOCKEYE%'!D9*'SOCKEYE%'!O9*'SOCKEYE%'!U9</f>
        <v>0.8</v>
      </c>
      <c r="R9" s="200">
        <f t="shared" si="3"/>
        <v>34259.062970667517</v>
      </c>
      <c r="S9" s="195">
        <f t="shared" si="4"/>
        <v>59247113467.471153</v>
      </c>
      <c r="T9" s="196">
        <f t="shared" si="5"/>
        <v>0</v>
      </c>
      <c r="U9" s="197">
        <f t="shared" si="6"/>
        <v>0</v>
      </c>
      <c r="V9" s="198">
        <f t="shared" si="7"/>
        <v>0</v>
      </c>
      <c r="W9" s="199">
        <f t="shared" si="8"/>
        <v>0</v>
      </c>
      <c r="X9" s="154">
        <f t="shared" si="9"/>
        <v>137036.2518826701</v>
      </c>
      <c r="Y9" s="156">
        <f t="shared" si="10"/>
        <v>947953815479.53906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2"/>
        <v>5</v>
      </c>
      <c r="C10" s="706">
        <f>VOL_AREA!C11</f>
        <v>6156656.5388942966</v>
      </c>
      <c r="D10" s="846">
        <v>1.0956336128756498E-5</v>
      </c>
      <c r="E10" s="846">
        <v>17</v>
      </c>
      <c r="F10" s="846">
        <v>1.3808276304237244E-5</v>
      </c>
      <c r="G10" s="414"/>
      <c r="H10" s="1014">
        <v>1.8875301539608019E-8</v>
      </c>
      <c r="I10" s="1014">
        <v>68</v>
      </c>
      <c r="J10" s="1014">
        <v>7.3547583791515974E-15</v>
      </c>
      <c r="K10" s="485">
        <f t="shared" si="0"/>
        <v>1.7227749603325006E-3</v>
      </c>
      <c r="L10" s="206">
        <f>IF(K10="no sigma","",C10*K10)</f>
        <v>10606.533724574452</v>
      </c>
      <c r="M10" s="207">
        <f t="shared" si="11"/>
        <v>2332860491.444211</v>
      </c>
      <c r="N10" s="183">
        <f>1-'SOCKEYE%'!D10</f>
        <v>0</v>
      </c>
      <c r="O10" s="183">
        <f>'SOCKEYE%'!D10*(1-'SOCKEYE%'!O10)</f>
        <v>0</v>
      </c>
      <c r="P10" s="183">
        <f>'SOCKEYE%'!D10*'SOCKEYE%'!O10*(1-'SOCKEYE%'!U10)</f>
        <v>0</v>
      </c>
      <c r="Q10" s="183">
        <f>'SOCKEYE%'!D10*'SOCKEYE%'!O10*'SOCKEYE%'!U10</f>
        <v>1</v>
      </c>
      <c r="R10" s="200">
        <f t="shared" si="3"/>
        <v>0</v>
      </c>
      <c r="S10" s="195">
        <f t="shared" si="4"/>
        <v>0</v>
      </c>
      <c r="T10" s="196">
        <f t="shared" si="5"/>
        <v>0</v>
      </c>
      <c r="U10" s="197">
        <f t="shared" si="6"/>
        <v>0</v>
      </c>
      <c r="V10" s="198">
        <f t="shared" si="7"/>
        <v>0</v>
      </c>
      <c r="W10" s="199">
        <f t="shared" si="8"/>
        <v>0</v>
      </c>
      <c r="X10" s="154">
        <f t="shared" si="9"/>
        <v>10606.533724574452</v>
      </c>
      <c r="Y10" s="156">
        <f t="shared" si="10"/>
        <v>2332860491.444211</v>
      </c>
      <c r="Z10" s="109"/>
      <c r="AA10" s="109"/>
      <c r="AB10" s="109"/>
      <c r="AC10" s="109"/>
      <c r="AD10" s="109"/>
      <c r="AE10" s="109"/>
      <c r="AF10" s="109"/>
      <c r="AG10" s="10"/>
      <c r="AH10" s="10"/>
    </row>
    <row r="11" spans="1:34" ht="13.8" thickBot="1">
      <c r="A11" s="724" t="s">
        <v>142</v>
      </c>
      <c r="B11" s="729">
        <f t="shared" si="12"/>
        <v>6</v>
      </c>
      <c r="C11" s="706">
        <f>VOL_AREA!C12</f>
        <v>6019113.5420368845</v>
      </c>
      <c r="D11" s="1014">
        <v>1.2554819879342583E-5</v>
      </c>
      <c r="E11" s="1014">
        <v>29</v>
      </c>
      <c r="F11" s="1014">
        <v>1.6412763238220727E-5</v>
      </c>
      <c r="G11" s="414"/>
      <c r="H11" s="1014">
        <v>1.8942400618127422E-8</v>
      </c>
      <c r="I11" s="1014">
        <v>68</v>
      </c>
      <c r="J11" s="1014">
        <v>5.911089468628789E-15</v>
      </c>
      <c r="K11" s="485">
        <f t="shared" si="0"/>
        <v>1.508775179586194E-3</v>
      </c>
      <c r="L11" s="206">
        <f t="shared" si="1"/>
        <v>9081.4891153363933</v>
      </c>
      <c r="M11" s="207">
        <f t="shared" si="11"/>
        <v>1363522883.3059046</v>
      </c>
      <c r="N11" s="183">
        <f>1-'SOCKEYE%'!D11</f>
        <v>0</v>
      </c>
      <c r="O11" s="183">
        <f>'SOCKEYE%'!D11*(1-'SOCKEYE%'!O11)</f>
        <v>0</v>
      </c>
      <c r="P11" s="183">
        <f>'SOCKEYE%'!D11*'SOCKEYE%'!O11*(1-'SOCKEYE%'!U11)</f>
        <v>0</v>
      </c>
      <c r="Q11" s="183">
        <f>'SOCKEYE%'!D11*'SOCKEYE%'!O11*'SOCKEYE%'!U11</f>
        <v>1</v>
      </c>
      <c r="R11" s="200">
        <f t="shared" si="3"/>
        <v>0</v>
      </c>
      <c r="S11" s="195">
        <f t="shared" si="4"/>
        <v>0</v>
      </c>
      <c r="T11" s="196">
        <f t="shared" si="5"/>
        <v>0</v>
      </c>
      <c r="U11" s="197">
        <f t="shared" si="6"/>
        <v>0</v>
      </c>
      <c r="V11" s="198">
        <f t="shared" si="7"/>
        <v>0</v>
      </c>
      <c r="W11" s="199">
        <f t="shared" si="8"/>
        <v>0</v>
      </c>
      <c r="X11" s="154">
        <f t="shared" si="9"/>
        <v>9081.4891153363933</v>
      </c>
      <c r="Y11" s="156">
        <f t="shared" si="10"/>
        <v>1363522883.3059046</v>
      </c>
      <c r="Z11" s="109"/>
      <c r="AA11" s="109"/>
      <c r="AB11" s="109"/>
      <c r="AC11" s="109"/>
      <c r="AD11" s="109"/>
      <c r="AE11" s="109"/>
      <c r="AF11" s="109"/>
      <c r="AG11" s="10"/>
      <c r="AH11" s="10"/>
    </row>
    <row r="12" spans="1:34" ht="13.8" thickBot="1">
      <c r="A12" s="724" t="s">
        <v>143</v>
      </c>
      <c r="B12" s="729">
        <f t="shared" si="12"/>
        <v>7</v>
      </c>
      <c r="C12" s="706">
        <f>VOL_AREA!C13</f>
        <v>5881570.5451794723</v>
      </c>
      <c r="D12" s="1014">
        <v>3.5505788907536641E-5</v>
      </c>
      <c r="E12" s="1014">
        <v>34</v>
      </c>
      <c r="F12" s="1014">
        <v>2.7311425540643105E-5</v>
      </c>
      <c r="G12" s="414"/>
      <c r="H12" s="1014">
        <v>3.0480402071920371E-8</v>
      </c>
      <c r="I12" s="1014">
        <v>68</v>
      </c>
      <c r="J12" s="1014">
        <v>2.1143418878831623E-14</v>
      </c>
      <c r="K12" s="485">
        <f t="shared" si="0"/>
        <v>8.5846288759550539E-4</v>
      </c>
      <c r="L12" s="206">
        <f t="shared" si="1"/>
        <v>5049.1100338114411</v>
      </c>
      <c r="M12" s="207">
        <f t="shared" si="11"/>
        <v>580624649.31210649</v>
      </c>
      <c r="N12" s="183">
        <f>1-'SOCKEYE%'!D12</f>
        <v>0.25</v>
      </c>
      <c r="O12" s="183">
        <f>'SOCKEYE%'!D12*(1-'SOCKEYE%'!O12)</f>
        <v>0</v>
      </c>
      <c r="P12" s="183">
        <f>'SOCKEYE%'!D12*'SOCKEYE%'!O12*(1-'SOCKEYE%'!U12)</f>
        <v>0</v>
      </c>
      <c r="Q12" s="183">
        <f>'SOCKEYE%'!D12*'SOCKEYE%'!O12*'SOCKEYE%'!U12</f>
        <v>0.75</v>
      </c>
      <c r="R12" s="200">
        <f t="shared" si="3"/>
        <v>1262.2775084528603</v>
      </c>
      <c r="S12" s="195">
        <f t="shared" si="4"/>
        <v>36289040.582006656</v>
      </c>
      <c r="T12" s="196">
        <f t="shared" si="5"/>
        <v>0</v>
      </c>
      <c r="U12" s="197">
        <f t="shared" si="6"/>
        <v>0</v>
      </c>
      <c r="V12" s="198">
        <f t="shared" si="7"/>
        <v>0</v>
      </c>
      <c r="W12" s="199">
        <f t="shared" si="8"/>
        <v>0</v>
      </c>
      <c r="X12" s="154">
        <f t="shared" si="9"/>
        <v>3786.8325253585808</v>
      </c>
      <c r="Y12" s="156">
        <f t="shared" si="10"/>
        <v>326601365.23805988</v>
      </c>
      <c r="Z12" s="109"/>
      <c r="AA12" s="109"/>
      <c r="AB12" s="109"/>
      <c r="AC12" s="109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2"/>
        <v>8</v>
      </c>
      <c r="C13" s="706">
        <f>VOL_AREA!C14</f>
        <v>5741465.4221482268</v>
      </c>
      <c r="D13" s="846">
        <v>2.9879276333185998E-5</v>
      </c>
      <c r="E13" s="846">
        <v>32</v>
      </c>
      <c r="F13" s="846">
        <v>2.0766843786960693E-5</v>
      </c>
      <c r="G13" s="414"/>
      <c r="H13" s="1014">
        <v>2.9837523813656463E-8</v>
      </c>
      <c r="I13" s="1014">
        <v>68</v>
      </c>
      <c r="J13" s="1014">
        <v>1.3374175022782489E-14</v>
      </c>
      <c r="K13" s="485">
        <f t="shared" si="0"/>
        <v>9.9860262614582932E-4</v>
      </c>
      <c r="L13" s="206">
        <f t="shared" si="1"/>
        <v>5733.4424484826923</v>
      </c>
      <c r="M13" s="207">
        <f t="shared" si="11"/>
        <v>494320418.5758422</v>
      </c>
      <c r="N13" s="183">
        <f>1-'SOCKEYE%'!D13</f>
        <v>0.55555555555555558</v>
      </c>
      <c r="O13" s="183">
        <f>'SOCKEYE%'!D13*(1-'SOCKEYE%'!O13)</f>
        <v>0</v>
      </c>
      <c r="P13" s="183">
        <f>'SOCKEYE%'!D13*'SOCKEYE%'!O13*(1-'SOCKEYE%'!U13)</f>
        <v>0</v>
      </c>
      <c r="Q13" s="183">
        <f>'SOCKEYE%'!D13*'SOCKEYE%'!O13*'SOCKEYE%'!U13</f>
        <v>0.44444444444444442</v>
      </c>
      <c r="R13" s="200">
        <f t="shared" si="3"/>
        <v>3185.245804712607</v>
      </c>
      <c r="S13" s="195">
        <f t="shared" si="4"/>
        <v>152568030.42464268</v>
      </c>
      <c r="T13" s="196">
        <f t="shared" si="5"/>
        <v>0</v>
      </c>
      <c r="U13" s="197">
        <f t="shared" si="6"/>
        <v>0</v>
      </c>
      <c r="V13" s="198">
        <f t="shared" si="7"/>
        <v>0</v>
      </c>
      <c r="W13" s="199">
        <f t="shared" si="8"/>
        <v>0</v>
      </c>
      <c r="X13" s="154">
        <f t="shared" si="9"/>
        <v>2548.1966437700853</v>
      </c>
      <c r="Y13" s="156">
        <f t="shared" si="10"/>
        <v>97643539.4717713</v>
      </c>
      <c r="Z13" s="109"/>
      <c r="AA13" s="109">
        <v>0</v>
      </c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2"/>
        <v>9</v>
      </c>
      <c r="C14" s="706">
        <f>VOL_AREA!C15</f>
        <v>5625273.4767394243</v>
      </c>
      <c r="D14" s="846">
        <v>5.985929840157426E-5</v>
      </c>
      <c r="E14" s="846">
        <v>11</v>
      </c>
      <c r="F14" s="846">
        <v>4.4619060531207326E-5</v>
      </c>
      <c r="G14" s="414"/>
      <c r="H14" s="1014">
        <v>3.2133462684600247E-8</v>
      </c>
      <c r="I14" s="1014">
        <v>68</v>
      </c>
      <c r="J14" s="1014">
        <v>3.1433986636672907E-14</v>
      </c>
      <c r="K14" s="485">
        <f t="shared" si="0"/>
        <v>5.3681656054550679E-4</v>
      </c>
      <c r="L14" s="206">
        <f t="shared" si="1"/>
        <v>3019.7399599111227</v>
      </c>
      <c r="M14" s="207">
        <f t="shared" si="11"/>
        <v>278063182.17691505</v>
      </c>
      <c r="N14" s="183">
        <f>1-'SOCKEYE%'!D14</f>
        <v>0.66666666666666674</v>
      </c>
      <c r="O14" s="183">
        <f>'SOCKEYE%'!D14*(1-'SOCKEYE%'!O14)</f>
        <v>0</v>
      </c>
      <c r="P14" s="183">
        <f>'SOCKEYE%'!D14*'SOCKEYE%'!O14*(1-'SOCKEYE%'!U14)</f>
        <v>0</v>
      </c>
      <c r="Q14" s="183">
        <f>'SOCKEYE%'!D14*'SOCKEYE%'!O14*'SOCKEYE%'!U14</f>
        <v>0.33333333333333331</v>
      </c>
      <c r="R14" s="200">
        <f t="shared" si="3"/>
        <v>2013.1599732740819</v>
      </c>
      <c r="S14" s="195">
        <f t="shared" si="4"/>
        <v>123583636.52307338</v>
      </c>
      <c r="T14" s="196">
        <f t="shared" si="5"/>
        <v>0</v>
      </c>
      <c r="U14" s="197">
        <f t="shared" si="6"/>
        <v>0</v>
      </c>
      <c r="V14" s="198">
        <f t="shared" si="7"/>
        <v>0</v>
      </c>
      <c r="W14" s="199">
        <f t="shared" si="8"/>
        <v>0</v>
      </c>
      <c r="X14" s="154">
        <f t="shared" si="9"/>
        <v>1006.5799866370409</v>
      </c>
      <c r="Y14" s="156">
        <f t="shared" si="10"/>
        <v>30895909.130768336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2"/>
        <v>10</v>
      </c>
      <c r="C15" s="706">
        <f>VOL_AREA!C16</f>
        <v>5509081.5313306209</v>
      </c>
      <c r="D15" s="846">
        <v>3.565433375078569E-5</v>
      </c>
      <c r="E15" s="846">
        <v>14</v>
      </c>
      <c r="F15" s="846">
        <v>3.2553720496754575E-5</v>
      </c>
      <c r="G15" s="414"/>
      <c r="H15" s="1014">
        <v>1.0456032933061772E-9</v>
      </c>
      <c r="I15" s="1014">
        <v>62</v>
      </c>
      <c r="J15" s="1014">
        <v>3.0946683549282054E-17</v>
      </c>
      <c r="K15" s="485">
        <f t="shared" si="0"/>
        <v>2.9326120650989193E-5</v>
      </c>
      <c r="L15" s="206">
        <f t="shared" si="1"/>
        <v>161.5599896639381</v>
      </c>
      <c r="M15" s="207">
        <f t="shared" si="11"/>
        <v>740389.91701171978</v>
      </c>
      <c r="N15" s="183">
        <f>1-'SOCKEYE%'!D15</f>
        <v>0</v>
      </c>
      <c r="O15" s="183">
        <f>'SOCKEYE%'!D15*(1-'SOCKEYE%'!O15)</f>
        <v>0</v>
      </c>
      <c r="P15" s="183">
        <f>'SOCKEYE%'!D15*'SOCKEYE%'!O15*(1-'SOCKEYE%'!U15)</f>
        <v>0</v>
      </c>
      <c r="Q15" s="183">
        <f>'SOCKEYE%'!D15*'SOCKEYE%'!O15*'SOCKEYE%'!U15</f>
        <v>1</v>
      </c>
      <c r="R15" s="200">
        <f t="shared" si="3"/>
        <v>0</v>
      </c>
      <c r="S15" s="195">
        <f t="shared" si="4"/>
        <v>0</v>
      </c>
      <c r="T15" s="196">
        <f t="shared" si="5"/>
        <v>0</v>
      </c>
      <c r="U15" s="197">
        <f t="shared" si="6"/>
        <v>0</v>
      </c>
      <c r="V15" s="198">
        <f t="shared" si="7"/>
        <v>0</v>
      </c>
      <c r="W15" s="199">
        <f t="shared" si="8"/>
        <v>0</v>
      </c>
      <c r="X15" s="154">
        <f t="shared" si="9"/>
        <v>161.5599896639381</v>
      </c>
      <c r="Y15" s="156">
        <f t="shared" si="10"/>
        <v>740389.91701171978</v>
      </c>
      <c r="Z15" s="109"/>
      <c r="AA15" s="109">
        <v>0</v>
      </c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2"/>
        <v>11</v>
      </c>
      <c r="C16" s="706">
        <f>VOL_AREA!C17</f>
        <v>5392889.5859218184</v>
      </c>
      <c r="D16" s="846">
        <v>6.6030587193292269E-7</v>
      </c>
      <c r="E16" s="846">
        <v>5</v>
      </c>
      <c r="F16" s="846">
        <v>2.9254440889297173E-7</v>
      </c>
      <c r="G16" s="414"/>
      <c r="H16" s="1014">
        <v>5.1909089512145599E-9</v>
      </c>
      <c r="I16" s="1014">
        <v>62</v>
      </c>
      <c r="J16" s="1014">
        <v>1.6041693821505728E-15</v>
      </c>
      <c r="K16" s="485">
        <f t="shared" si="0"/>
        <v>7.8613702707491292E-3</v>
      </c>
      <c r="L16" s="206">
        <f t="shared" si="1"/>
        <v>42395.501864198362</v>
      </c>
      <c r="M16" s="207">
        <f t="shared" si="11"/>
        <v>107075287239.76627</v>
      </c>
      <c r="N16" s="183">
        <f>1-'SOCKEYE%'!D16</f>
        <v>0.25</v>
      </c>
      <c r="O16" s="183">
        <f>'SOCKEYE%'!D16*(1-'SOCKEYE%'!O16)</f>
        <v>0</v>
      </c>
      <c r="P16" s="183">
        <f>'SOCKEYE%'!D16*'SOCKEYE%'!O16*(1-'SOCKEYE%'!U16)</f>
        <v>0</v>
      </c>
      <c r="Q16" s="183">
        <f>'SOCKEYE%'!D16*'SOCKEYE%'!O16*'SOCKEYE%'!U16</f>
        <v>0.75</v>
      </c>
      <c r="R16" s="200">
        <f t="shared" si="3"/>
        <v>10598.875466049591</v>
      </c>
      <c r="S16" s="195">
        <f t="shared" si="4"/>
        <v>6692205452.4853916</v>
      </c>
      <c r="T16" s="196">
        <f t="shared" si="5"/>
        <v>0</v>
      </c>
      <c r="U16" s="197">
        <f t="shared" si="6"/>
        <v>0</v>
      </c>
      <c r="V16" s="198">
        <f t="shared" si="7"/>
        <v>0</v>
      </c>
      <c r="W16" s="199">
        <f t="shared" si="8"/>
        <v>0</v>
      </c>
      <c r="X16" s="154">
        <f t="shared" si="9"/>
        <v>31796.626398148772</v>
      </c>
      <c r="Y16" s="156">
        <f t="shared" si="10"/>
        <v>60229849072.368523</v>
      </c>
      <c r="Z16" s="109"/>
      <c r="AA16" s="109">
        <v>0</v>
      </c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2"/>
        <v>12</v>
      </c>
      <c r="C17" s="706">
        <f>VOL_AREA!C18</f>
        <v>5276697.640513015</v>
      </c>
      <c r="D17" s="846">
        <v>9.2500047584278991E-7</v>
      </c>
      <c r="E17" s="846">
        <v>11</v>
      </c>
      <c r="F17" s="846">
        <v>2.1390408725271551E-7</v>
      </c>
      <c r="G17" s="414"/>
      <c r="H17" s="1014">
        <v>7.6173904030169137E-11</v>
      </c>
      <c r="I17" s="1014">
        <v>62</v>
      </c>
      <c r="J17" s="1014">
        <v>2.4345427037385782E-19</v>
      </c>
      <c r="K17" s="485">
        <f t="shared" si="0"/>
        <v>8.2350124156168984E-5</v>
      </c>
      <c r="L17" s="486">
        <f t="shared" si="1"/>
        <v>434.53670583081072</v>
      </c>
      <c r="M17" s="207">
        <f t="shared" si="11"/>
        <v>7923338.6874442045</v>
      </c>
      <c r="N17" s="183">
        <f>1-'SOCKEYE%'!D17</f>
        <v>0</v>
      </c>
      <c r="O17" s="183">
        <f>'SOCKEYE%'!D17*(1-'SOCKEYE%'!O17)</f>
        <v>0</v>
      </c>
      <c r="P17" s="183">
        <f>'SOCKEYE%'!D17*'SOCKEYE%'!O17*(1-'SOCKEYE%'!U17)</f>
        <v>0</v>
      </c>
      <c r="Q17" s="183">
        <f>'SOCKEYE%'!D17*'SOCKEYE%'!O17*'SOCKEYE%'!U17</f>
        <v>1</v>
      </c>
      <c r="R17" s="200">
        <f t="shared" si="3"/>
        <v>0</v>
      </c>
      <c r="S17" s="195">
        <f t="shared" si="4"/>
        <v>0</v>
      </c>
      <c r="T17" s="196">
        <f t="shared" si="5"/>
        <v>0</v>
      </c>
      <c r="U17" s="197">
        <f t="shared" si="6"/>
        <v>0</v>
      </c>
      <c r="V17" s="198">
        <f t="shared" si="7"/>
        <v>0</v>
      </c>
      <c r="W17" s="199">
        <f t="shared" si="8"/>
        <v>0</v>
      </c>
      <c r="X17" s="154">
        <f t="shared" si="9"/>
        <v>434.53670583081072</v>
      </c>
      <c r="Y17" s="156">
        <f t="shared" si="10"/>
        <v>7923338.6874442045</v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2"/>
        <v>13</v>
      </c>
      <c r="C18" s="706">
        <f>VOL_AREA!C19</f>
        <v>5160505.6951042125</v>
      </c>
      <c r="D18" s="846">
        <v>1.8354952887351656E-5</v>
      </c>
      <c r="E18" s="846">
        <v>26</v>
      </c>
      <c r="F18" s="846">
        <v>2.0050646439025901E-5</v>
      </c>
      <c r="G18" s="414"/>
      <c r="H18" s="1014">
        <v>3.7080927668630485E-9</v>
      </c>
      <c r="I18" s="1014">
        <v>61</v>
      </c>
      <c r="J18" s="1014">
        <v>6.1461919626057543E-16</v>
      </c>
      <c r="K18" s="485">
        <f t="shared" si="0"/>
        <v>2.0202137208525793E-4</v>
      </c>
      <c r="L18" s="206">
        <f t="shared" si="1"/>
        <v>1042.5324411787408</v>
      </c>
      <c r="M18" s="207">
        <f t="shared" si="11"/>
        <v>48632857.274608321</v>
      </c>
      <c r="N18" s="183">
        <f>1-'SOCKEYE%'!D18</f>
        <v>0.33333333333333337</v>
      </c>
      <c r="O18" s="183">
        <f>'SOCKEYE%'!D18*(1-'SOCKEYE%'!O18)</f>
        <v>0</v>
      </c>
      <c r="P18" s="183">
        <f>'SOCKEYE%'!D18*'SOCKEYE%'!O18*(1-'SOCKEYE%'!U18)</f>
        <v>0</v>
      </c>
      <c r="Q18" s="183">
        <f>'SOCKEYE%'!D18*'SOCKEYE%'!O18*'SOCKEYE%'!U18</f>
        <v>0.66666666666666663</v>
      </c>
      <c r="R18" s="200">
        <f t="shared" si="3"/>
        <v>347.51081372624697</v>
      </c>
      <c r="S18" s="195">
        <f t="shared" si="4"/>
        <v>5403650.8082898147</v>
      </c>
      <c r="T18" s="196">
        <f t="shared" si="5"/>
        <v>0</v>
      </c>
      <c r="U18" s="197">
        <f t="shared" si="6"/>
        <v>0</v>
      </c>
      <c r="V18" s="198">
        <f t="shared" si="7"/>
        <v>0</v>
      </c>
      <c r="W18" s="199">
        <f t="shared" si="8"/>
        <v>0</v>
      </c>
      <c r="X18" s="154">
        <f t="shared" si="9"/>
        <v>695.02162745249382</v>
      </c>
      <c r="Y18" s="156">
        <f t="shared" si="10"/>
        <v>21614603.233159252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2"/>
        <v>14</v>
      </c>
      <c r="C19" s="706">
        <f>VOL_AREA!C20</f>
        <v>5044313.74969541</v>
      </c>
      <c r="D19" s="771">
        <v>1.7584522011287525E-6</v>
      </c>
      <c r="E19" s="771">
        <v>13</v>
      </c>
      <c r="F19" s="843">
        <v>8.421382533120821E-7</v>
      </c>
      <c r="G19" s="414"/>
      <c r="H19" s="1014">
        <v>2.1689953506078237E-11</v>
      </c>
      <c r="I19" s="1014">
        <v>60</v>
      </c>
      <c r="J19" s="1014">
        <v>2.167972920898083E-20</v>
      </c>
      <c r="K19" s="485">
        <f t="shared" si="0"/>
        <v>1.2334684725666941E-5</v>
      </c>
      <c r="L19" s="206">
        <f t="shared" si="1"/>
        <v>62.220019759839708</v>
      </c>
      <c r="M19" s="207">
        <f t="shared" si="11"/>
        <v>178469.14262223488</v>
      </c>
      <c r="N19" s="183">
        <f>1-'SOCKEYE%'!D19</f>
        <v>0</v>
      </c>
      <c r="O19" s="183">
        <f>'SOCKEYE%'!D19*(1-'SOCKEYE%'!O19)</f>
        <v>0</v>
      </c>
      <c r="P19" s="183">
        <f>'SOCKEYE%'!D19*'SOCKEYE%'!O19*(1-'SOCKEYE%'!U19)</f>
        <v>0</v>
      </c>
      <c r="Q19" s="183">
        <f>'SOCKEYE%'!D19*'SOCKEYE%'!O19*'SOCKEYE%'!U19</f>
        <v>1</v>
      </c>
      <c r="R19" s="200">
        <f t="shared" si="3"/>
        <v>0</v>
      </c>
      <c r="S19" s="195">
        <f t="shared" si="4"/>
        <v>0</v>
      </c>
      <c r="T19" s="196">
        <f t="shared" si="5"/>
        <v>0</v>
      </c>
      <c r="U19" s="197">
        <f t="shared" si="6"/>
        <v>0</v>
      </c>
      <c r="V19" s="198">
        <f t="shared" si="7"/>
        <v>0</v>
      </c>
      <c r="W19" s="199">
        <f t="shared" si="8"/>
        <v>0</v>
      </c>
      <c r="X19" s="154">
        <f t="shared" si="9"/>
        <v>62.220019759839708</v>
      </c>
      <c r="Y19" s="156">
        <f t="shared" si="10"/>
        <v>178469.14262223488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2"/>
        <v>15</v>
      </c>
      <c r="C20" s="706">
        <f>VOL_AREA!C21</f>
        <v>4928121.8042866075</v>
      </c>
      <c r="D20" s="709">
        <v>8.5399866899794694E-7</v>
      </c>
      <c r="E20" s="709">
        <v>13</v>
      </c>
      <c r="F20" s="770">
        <v>1.3357850842653858E-7</v>
      </c>
      <c r="G20" s="414"/>
      <c r="H20" s="1014">
        <v>1.0715685273459359E-10</v>
      </c>
      <c r="I20" s="1014">
        <v>60</v>
      </c>
      <c r="J20" s="1014">
        <v>6.774728741910193E-19</v>
      </c>
      <c r="K20" s="485">
        <f t="shared" si="0"/>
        <v>1.2547660391593794E-4</v>
      </c>
      <c r="L20" s="206">
        <f t="shared" si="1"/>
        <v>618.36398768596814</v>
      </c>
      <c r="M20" s="207">
        <f t="shared" si="11"/>
        <v>22560786.875729043</v>
      </c>
      <c r="N20" s="183">
        <f>1-'SOCKEYE%'!D20</f>
        <v>0</v>
      </c>
      <c r="O20" s="183">
        <f>'SOCKEYE%'!D20*(1-'SOCKEYE%'!O20)</f>
        <v>0</v>
      </c>
      <c r="P20" s="183">
        <f>'SOCKEYE%'!D20*'SOCKEYE%'!O20*(1-'SOCKEYE%'!U20)</f>
        <v>0</v>
      </c>
      <c r="Q20" s="183">
        <f>'SOCKEYE%'!D20*'SOCKEYE%'!O20*'SOCKEYE%'!U20</f>
        <v>1</v>
      </c>
      <c r="R20" s="200">
        <f t="shared" si="3"/>
        <v>0</v>
      </c>
      <c r="S20" s="195">
        <f t="shared" si="4"/>
        <v>0</v>
      </c>
      <c r="T20" s="196">
        <f t="shared" si="5"/>
        <v>0</v>
      </c>
      <c r="U20" s="197">
        <f t="shared" si="6"/>
        <v>0</v>
      </c>
      <c r="V20" s="198">
        <f t="shared" si="7"/>
        <v>0</v>
      </c>
      <c r="W20" s="199">
        <f t="shared" si="8"/>
        <v>0</v>
      </c>
      <c r="X20" s="154">
        <f t="shared" si="9"/>
        <v>618.36398768596814</v>
      </c>
      <c r="Y20" s="156">
        <f t="shared" si="10"/>
        <v>22560786.875729043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2"/>
        <v>16</v>
      </c>
      <c r="C21" s="706">
        <f>VOL_AREA!C22</f>
        <v>4824883.0521497792</v>
      </c>
      <c r="D21" s="772">
        <v>5.9930933985650333E-7</v>
      </c>
      <c r="E21" s="772">
        <v>3</v>
      </c>
      <c r="F21" s="843">
        <v>1.0568732382818821E-8</v>
      </c>
      <c r="G21" s="414"/>
      <c r="H21" s="1014">
        <v>3.8131359317069377E-11</v>
      </c>
      <c r="I21" s="1014">
        <v>60</v>
      </c>
      <c r="J21" s="1014">
        <v>5.4015423834123473E-20</v>
      </c>
      <c r="K21" s="485">
        <f t="shared" si="0"/>
        <v>6.3625504862312724E-5</v>
      </c>
      <c r="L21" s="206">
        <f t="shared" si="1"/>
        <v>306.98562009464604</v>
      </c>
      <c r="M21" s="207">
        <f t="shared" si="11"/>
        <v>3500986.9380008373</v>
      </c>
      <c r="N21" s="183">
        <f>1-'SOCKEYE%'!D21</f>
        <v>0</v>
      </c>
      <c r="O21" s="183">
        <f>'SOCKEYE%'!D21*(1-'SOCKEYE%'!O21)</f>
        <v>0</v>
      </c>
      <c r="P21" s="183">
        <f>'SOCKEYE%'!D21*'SOCKEYE%'!O21*(1-'SOCKEYE%'!U21)</f>
        <v>0</v>
      </c>
      <c r="Q21" s="183">
        <f>'SOCKEYE%'!D21*'SOCKEYE%'!O21*'SOCKEYE%'!U21</f>
        <v>1</v>
      </c>
      <c r="R21" s="200">
        <f t="shared" si="3"/>
        <v>0</v>
      </c>
      <c r="S21" s="195">
        <f t="shared" si="4"/>
        <v>0</v>
      </c>
      <c r="T21" s="196">
        <f t="shared" si="5"/>
        <v>0</v>
      </c>
      <c r="U21" s="197">
        <f t="shared" si="6"/>
        <v>0</v>
      </c>
      <c r="V21" s="198">
        <f t="shared" si="7"/>
        <v>0</v>
      </c>
      <c r="W21" s="199">
        <f t="shared" si="8"/>
        <v>0</v>
      </c>
      <c r="X21" s="154">
        <f t="shared" si="9"/>
        <v>306.98562009464604</v>
      </c>
      <c r="Y21" s="156">
        <f t="shared" si="10"/>
        <v>3500986.9380008373</v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2"/>
        <v>17</v>
      </c>
      <c r="C22" s="706">
        <f>VOL_AREA!C23</f>
        <v>4758511.0808639526</v>
      </c>
      <c r="D22" s="847"/>
      <c r="E22" s="847"/>
      <c r="F22" s="847"/>
      <c r="G22" s="414"/>
      <c r="H22" s="1014">
        <v>1.258925411794118E-100</v>
      </c>
      <c r="I22" s="1014">
        <v>60</v>
      </c>
      <c r="J22" s="1014">
        <v>0</v>
      </c>
      <c r="K22" s="485" t="str">
        <f t="shared" si="0"/>
        <v>no sigma</v>
      </c>
      <c r="L22" s="206" t="str">
        <f t="shared" si="1"/>
        <v/>
      </c>
      <c r="M22" s="207">
        <f t="shared" si="11"/>
        <v>0</v>
      </c>
      <c r="N22" s="183">
        <f>1-'SOCKEYE%'!D22</f>
        <v>0</v>
      </c>
      <c r="O22" s="183">
        <f>'SOCKEYE%'!D22*(1-'SOCKEYE%'!O22)</f>
        <v>0</v>
      </c>
      <c r="P22" s="183">
        <f>'SOCKEYE%'!D22*'SOCKEYE%'!O22*(1-'SOCKEYE%'!U22)</f>
        <v>0</v>
      </c>
      <c r="Q22" s="183">
        <f>'SOCKEYE%'!D22*'SOCKEYE%'!O22*'SOCKEYE%'!U22</f>
        <v>1</v>
      </c>
      <c r="R22" s="200" t="str">
        <f t="shared" si="3"/>
        <v/>
      </c>
      <c r="S22" s="195" t="str">
        <f t="shared" si="4"/>
        <v/>
      </c>
      <c r="T22" s="196" t="str">
        <f t="shared" si="5"/>
        <v/>
      </c>
      <c r="U22" s="197" t="str">
        <f t="shared" si="6"/>
        <v/>
      </c>
      <c r="V22" s="198" t="str">
        <f t="shared" si="7"/>
        <v/>
      </c>
      <c r="W22" s="199" t="str">
        <f t="shared" si="8"/>
        <v/>
      </c>
      <c r="X22" s="154" t="str">
        <f t="shared" si="9"/>
        <v/>
      </c>
      <c r="Y22" s="156" t="str">
        <f t="shared" si="10"/>
        <v/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2"/>
        <v>18</v>
      </c>
      <c r="C23" s="706">
        <f>VOL_AREA!C24</f>
        <v>4692139.109578127</v>
      </c>
      <c r="D23" s="773"/>
      <c r="E23" s="773"/>
      <c r="F23" s="773"/>
      <c r="G23" s="414"/>
      <c r="H23" s="1014">
        <v>1.258925411794118E-100</v>
      </c>
      <c r="I23" s="1014">
        <v>60</v>
      </c>
      <c r="J23" s="1014">
        <v>0</v>
      </c>
      <c r="K23" s="485" t="str">
        <f t="shared" si="0"/>
        <v>no sigma</v>
      </c>
      <c r="L23" s="206" t="str">
        <f t="shared" si="1"/>
        <v/>
      </c>
      <c r="M23" s="207">
        <f t="shared" si="11"/>
        <v>0</v>
      </c>
      <c r="N23" s="183">
        <f>1-'SOCKEYE%'!D23</f>
        <v>0</v>
      </c>
      <c r="O23" s="183">
        <f>'SOCKEYE%'!D23*(1-'SOCKEYE%'!O23)</f>
        <v>0</v>
      </c>
      <c r="P23" s="183">
        <f>'SOCKEYE%'!D23*'SOCKEYE%'!O23*(1-'SOCKEYE%'!U23)</f>
        <v>0</v>
      </c>
      <c r="Q23" s="183">
        <f>'SOCKEYE%'!D23*'SOCKEYE%'!O23*'SOCKEYE%'!U23</f>
        <v>1</v>
      </c>
      <c r="R23" s="200" t="str">
        <f t="shared" si="3"/>
        <v/>
      </c>
      <c r="S23" s="195" t="str">
        <f t="shared" si="4"/>
        <v/>
      </c>
      <c r="T23" s="196" t="str">
        <f t="shared" si="5"/>
        <v/>
      </c>
      <c r="U23" s="197" t="str">
        <f t="shared" si="6"/>
        <v/>
      </c>
      <c r="V23" s="198" t="str">
        <f t="shared" si="7"/>
        <v/>
      </c>
      <c r="W23" s="199" t="str">
        <f t="shared" si="8"/>
        <v/>
      </c>
      <c r="X23" s="154" t="str">
        <f t="shared" si="9"/>
        <v/>
      </c>
      <c r="Y23" s="156" t="str">
        <f t="shared" si="10"/>
        <v/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2"/>
        <v>19</v>
      </c>
      <c r="C24" s="706">
        <f>VOL_AREA!C25</f>
        <v>4625767.1382923014</v>
      </c>
      <c r="D24" s="848"/>
      <c r="E24" s="848"/>
      <c r="F24" s="848"/>
      <c r="G24" s="414"/>
      <c r="H24" s="1014">
        <v>1.258925411794118E-100</v>
      </c>
      <c r="I24" s="1014">
        <v>59</v>
      </c>
      <c r="J24" s="1014">
        <v>0</v>
      </c>
      <c r="K24" s="485" t="str">
        <f t="shared" si="0"/>
        <v>no sigma</v>
      </c>
      <c r="L24" s="206" t="str">
        <f t="shared" si="1"/>
        <v/>
      </c>
      <c r="M24" s="207">
        <f t="shared" si="11"/>
        <v>0</v>
      </c>
      <c r="N24" s="183">
        <f>1-'SOCKEYE%'!D24</f>
        <v>0</v>
      </c>
      <c r="O24" s="183">
        <f>'SOCKEYE%'!D24*(1-'SOCKEYE%'!O24)</f>
        <v>0</v>
      </c>
      <c r="P24" s="183">
        <f>'SOCKEYE%'!D24*'SOCKEYE%'!O24*(1-'SOCKEYE%'!U24)</f>
        <v>0</v>
      </c>
      <c r="Q24" s="183">
        <f>'SOCKEYE%'!D24*'SOCKEYE%'!O24*'SOCKEYE%'!U24</f>
        <v>1</v>
      </c>
      <c r="R24" s="200" t="str">
        <f t="shared" si="3"/>
        <v/>
      </c>
      <c r="S24" s="195" t="str">
        <f t="shared" si="4"/>
        <v/>
      </c>
      <c r="T24" s="196" t="str">
        <f t="shared" si="5"/>
        <v/>
      </c>
      <c r="U24" s="197" t="str">
        <f t="shared" si="6"/>
        <v/>
      </c>
      <c r="V24" s="198" t="str">
        <f t="shared" si="7"/>
        <v/>
      </c>
      <c r="W24" s="199" t="str">
        <f t="shared" si="8"/>
        <v/>
      </c>
      <c r="X24" s="154" t="str">
        <f t="shared" si="9"/>
        <v/>
      </c>
      <c r="Y24" s="156" t="str">
        <f t="shared" si="10"/>
        <v/>
      </c>
      <c r="Z24" s="109"/>
      <c r="AA24" s="109"/>
      <c r="AB24" s="109"/>
      <c r="AC24" s="109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2"/>
        <v>20</v>
      </c>
      <c r="C25" s="706">
        <f>VOL_AREA!C26</f>
        <v>4559395.1670064759</v>
      </c>
      <c r="D25" s="709"/>
      <c r="E25" s="709"/>
      <c r="F25" s="709"/>
      <c r="G25" s="414"/>
      <c r="H25" s="1014">
        <v>1.258925411794118E-100</v>
      </c>
      <c r="I25" s="1014">
        <v>58</v>
      </c>
      <c r="J25" s="1014">
        <v>0</v>
      </c>
      <c r="K25" s="485" t="str">
        <f t="shared" si="0"/>
        <v>no sigma</v>
      </c>
      <c r="L25" s="206" t="str">
        <f t="shared" si="1"/>
        <v/>
      </c>
      <c r="M25" s="207">
        <f t="shared" si="11"/>
        <v>0</v>
      </c>
      <c r="N25" s="183">
        <f>1-'SOCKEYE%'!D25</f>
        <v>0</v>
      </c>
      <c r="O25" s="183">
        <f>'SOCKEYE%'!D25*(1-'SOCKEYE%'!O25)</f>
        <v>0</v>
      </c>
      <c r="P25" s="183">
        <f>'SOCKEYE%'!D25*'SOCKEYE%'!O25*(1-'SOCKEYE%'!U25)</f>
        <v>0</v>
      </c>
      <c r="Q25" s="183">
        <f>'SOCKEYE%'!D25*'SOCKEYE%'!O25*'SOCKEYE%'!U25</f>
        <v>1</v>
      </c>
      <c r="R25" s="200" t="str">
        <f t="shared" si="3"/>
        <v/>
      </c>
      <c r="S25" s="195" t="str">
        <f t="shared" si="4"/>
        <v/>
      </c>
      <c r="T25" s="196" t="str">
        <f t="shared" si="5"/>
        <v/>
      </c>
      <c r="U25" s="197" t="str">
        <f t="shared" si="6"/>
        <v/>
      </c>
      <c r="V25" s="198" t="str">
        <f t="shared" si="7"/>
        <v/>
      </c>
      <c r="W25" s="199" t="str">
        <f t="shared" si="8"/>
        <v/>
      </c>
      <c r="X25" s="154" t="str">
        <f t="shared" si="9"/>
        <v/>
      </c>
      <c r="Y25" s="156" t="str">
        <f t="shared" si="10"/>
        <v/>
      </c>
      <c r="Z25" s="109"/>
      <c r="AA25" s="109"/>
      <c r="AB25" s="109"/>
      <c r="AC25" s="109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2"/>
        <v>21</v>
      </c>
      <c r="C26" s="706">
        <f>VOL_AREA!C27</f>
        <v>4493023.1957206512</v>
      </c>
      <c r="D26" s="709">
        <v>6.8548191290184876E-7</v>
      </c>
      <c r="E26" s="709">
        <v>1</v>
      </c>
      <c r="F26" s="709"/>
      <c r="G26" s="414"/>
      <c r="H26" s="1014">
        <v>1.258925411794118E-100</v>
      </c>
      <c r="I26" s="1014">
        <v>58</v>
      </c>
      <c r="J26" s="1014">
        <v>0</v>
      </c>
      <c r="K26" s="485">
        <f t="shared" si="0"/>
        <v>1.8365552585694237E-94</v>
      </c>
      <c r="L26" s="206">
        <f t="shared" si="1"/>
        <v>8.2516853769751592E-88</v>
      </c>
      <c r="M26" s="207">
        <f t="shared" si="11"/>
        <v>0</v>
      </c>
      <c r="N26" s="183">
        <f>1-'SOCKEYE%'!D26</f>
        <v>0</v>
      </c>
      <c r="O26" s="183">
        <f>'SOCKEYE%'!D26*(1-'SOCKEYE%'!O26)</f>
        <v>0</v>
      </c>
      <c r="P26" s="183">
        <f>'SOCKEYE%'!D26*'SOCKEYE%'!O26*(1-'SOCKEYE%'!U26)</f>
        <v>0</v>
      </c>
      <c r="Q26" s="183">
        <f>'SOCKEYE%'!D26*'SOCKEYE%'!O26*'SOCKEYE%'!U26</f>
        <v>1</v>
      </c>
      <c r="R26" s="200">
        <f t="shared" si="3"/>
        <v>0</v>
      </c>
      <c r="S26" s="195" t="str">
        <f t="shared" si="4"/>
        <v/>
      </c>
      <c r="T26" s="196">
        <f t="shared" si="5"/>
        <v>0</v>
      </c>
      <c r="U26" s="197" t="str">
        <f t="shared" si="6"/>
        <v/>
      </c>
      <c r="V26" s="198">
        <f t="shared" si="7"/>
        <v>0</v>
      </c>
      <c r="W26" s="199" t="str">
        <f t="shared" si="8"/>
        <v/>
      </c>
      <c r="X26" s="154">
        <f t="shared" si="9"/>
        <v>8.2516853769751592E-88</v>
      </c>
      <c r="Y26" s="156" t="str">
        <f t="shared" si="10"/>
        <v/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2"/>
        <v>22</v>
      </c>
      <c r="C27" s="706">
        <f>VOL_AREA!C28</f>
        <v>4426651.2244348256</v>
      </c>
      <c r="D27" s="849"/>
      <c r="E27" s="849"/>
      <c r="F27" s="849"/>
      <c r="G27" s="414"/>
      <c r="H27" s="1014">
        <v>1.258925411794118E-100</v>
      </c>
      <c r="I27" s="1014">
        <v>58</v>
      </c>
      <c r="J27" s="1014">
        <v>0</v>
      </c>
      <c r="K27" s="485" t="str">
        <f t="shared" si="0"/>
        <v>no sigma</v>
      </c>
      <c r="L27" s="206" t="str">
        <f t="shared" si="1"/>
        <v/>
      </c>
      <c r="M27" s="207">
        <f t="shared" si="11"/>
        <v>0</v>
      </c>
      <c r="N27" s="183">
        <f>1-'SOCKEYE%'!D27</f>
        <v>0</v>
      </c>
      <c r="O27" s="183">
        <f>'SOCKEYE%'!D27*(1-'SOCKEYE%'!O27)</f>
        <v>0</v>
      </c>
      <c r="P27" s="183">
        <f>'SOCKEYE%'!D27*'SOCKEYE%'!O27*(1-'SOCKEYE%'!U27)</f>
        <v>0</v>
      </c>
      <c r="Q27" s="183">
        <f>'SOCKEYE%'!D27*'SOCKEYE%'!O27*'SOCKEYE%'!U27</f>
        <v>1</v>
      </c>
      <c r="R27" s="200" t="str">
        <f t="shared" si="3"/>
        <v/>
      </c>
      <c r="S27" s="195" t="str">
        <f t="shared" si="4"/>
        <v/>
      </c>
      <c r="T27" s="196" t="str">
        <f t="shared" si="5"/>
        <v/>
      </c>
      <c r="U27" s="197" t="str">
        <f t="shared" si="6"/>
        <v/>
      </c>
      <c r="V27" s="198" t="str">
        <f t="shared" si="7"/>
        <v/>
      </c>
      <c r="W27" s="199" t="str">
        <f t="shared" si="8"/>
        <v/>
      </c>
      <c r="X27" s="154" t="str">
        <f t="shared" si="9"/>
        <v/>
      </c>
      <c r="Y27" s="156" t="str">
        <f t="shared" si="10"/>
        <v/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2"/>
        <v>23</v>
      </c>
      <c r="C28" s="706">
        <f>VOL_AREA!C29</f>
        <v>4355826.0792349111</v>
      </c>
      <c r="D28" s="709"/>
      <c r="E28" s="709"/>
      <c r="F28" s="709"/>
      <c r="G28" s="414"/>
      <c r="H28" s="1014">
        <v>1.258925411794118E-100</v>
      </c>
      <c r="I28" s="1014">
        <v>58</v>
      </c>
      <c r="J28" s="1014">
        <v>0</v>
      </c>
      <c r="K28" s="485" t="str">
        <f t="shared" si="0"/>
        <v>no sigma</v>
      </c>
      <c r="L28" s="206" t="str">
        <f t="shared" si="1"/>
        <v/>
      </c>
      <c r="M28" s="207">
        <f t="shared" si="11"/>
        <v>0</v>
      </c>
      <c r="N28" s="183">
        <f>1-'SOCKEYE%'!D28</f>
        <v>0</v>
      </c>
      <c r="O28" s="183">
        <f>'SOCKEYE%'!D28*(1-'SOCKEYE%'!O28)</f>
        <v>0</v>
      </c>
      <c r="P28" s="183">
        <f>'SOCKEYE%'!D28*'SOCKEYE%'!O28*(1-'SOCKEYE%'!U28)</f>
        <v>0</v>
      </c>
      <c r="Q28" s="183">
        <f>'SOCKEYE%'!D28*'SOCKEYE%'!O28*'SOCKEYE%'!U28</f>
        <v>1</v>
      </c>
      <c r="R28" s="200" t="str">
        <f t="shared" si="3"/>
        <v/>
      </c>
      <c r="S28" s="195" t="str">
        <f t="shared" si="4"/>
        <v/>
      </c>
      <c r="T28" s="196" t="str">
        <f t="shared" si="5"/>
        <v/>
      </c>
      <c r="U28" s="197" t="str">
        <f t="shared" si="6"/>
        <v/>
      </c>
      <c r="V28" s="198" t="str">
        <f t="shared" si="7"/>
        <v/>
      </c>
      <c r="W28" s="199" t="str">
        <f t="shared" si="8"/>
        <v/>
      </c>
      <c r="X28" s="154" t="str">
        <f t="shared" si="9"/>
        <v/>
      </c>
      <c r="Y28" s="156" t="str">
        <f t="shared" si="10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2"/>
        <v>24</v>
      </c>
      <c r="C29" s="706">
        <f>VOL_AREA!C30</f>
        <v>4301824.0354882181</v>
      </c>
      <c r="D29" s="709"/>
      <c r="E29" s="709"/>
      <c r="F29" s="709"/>
      <c r="G29" s="414"/>
      <c r="H29" s="1014">
        <v>1.258925411794118E-100</v>
      </c>
      <c r="I29" s="1014">
        <v>58</v>
      </c>
      <c r="J29" s="1014">
        <v>0</v>
      </c>
      <c r="K29" s="485" t="str">
        <f t="shared" si="0"/>
        <v>no sigma</v>
      </c>
      <c r="L29" s="206" t="str">
        <f t="shared" si="1"/>
        <v/>
      </c>
      <c r="M29" s="207">
        <f t="shared" si="11"/>
        <v>0</v>
      </c>
      <c r="N29" s="183">
        <f>1-'SOCKEYE%'!D29</f>
        <v>0</v>
      </c>
      <c r="O29" s="183">
        <f>'SOCKEYE%'!D29*(1-'SOCKEYE%'!O29)</f>
        <v>0</v>
      </c>
      <c r="P29" s="183">
        <f>'SOCKEYE%'!D29*'SOCKEYE%'!O29*(1-'SOCKEYE%'!U29)</f>
        <v>0</v>
      </c>
      <c r="Q29" s="183">
        <f>'SOCKEYE%'!D29*'SOCKEYE%'!O29*'SOCKEYE%'!U29</f>
        <v>1</v>
      </c>
      <c r="R29" s="200" t="str">
        <f t="shared" si="3"/>
        <v/>
      </c>
      <c r="S29" s="195" t="str">
        <f t="shared" si="4"/>
        <v/>
      </c>
      <c r="T29" s="196" t="str">
        <f t="shared" si="5"/>
        <v/>
      </c>
      <c r="U29" s="197" t="str">
        <f t="shared" si="6"/>
        <v/>
      </c>
      <c r="V29" s="198" t="str">
        <f t="shared" si="7"/>
        <v/>
      </c>
      <c r="W29" s="199" t="str">
        <f t="shared" si="8"/>
        <v/>
      </c>
      <c r="X29" s="154" t="str">
        <f t="shared" si="9"/>
        <v/>
      </c>
      <c r="Y29" s="156" t="str">
        <f t="shared" si="10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2"/>
        <v>25</v>
      </c>
      <c r="C30" s="706">
        <f>VOL_AREA!C31</f>
        <v>4247821.9917415269</v>
      </c>
      <c r="D30" s="709"/>
      <c r="E30" s="709"/>
      <c r="F30" s="709"/>
      <c r="G30" s="414"/>
      <c r="H30" s="1014"/>
      <c r="I30" s="1014"/>
      <c r="J30" s="1014"/>
      <c r="K30" s="485" t="str">
        <f t="shared" si="0"/>
        <v>no sigma</v>
      </c>
      <c r="L30" s="206" t="str">
        <f t="shared" si="1"/>
        <v/>
      </c>
      <c r="M30" s="207">
        <f t="shared" si="11"/>
        <v>0</v>
      </c>
      <c r="N30" s="183">
        <f>1-'SOCKEYE%'!D30</f>
        <v>0</v>
      </c>
      <c r="O30" s="183">
        <f>'SOCKEYE%'!D30*(1-'SOCKEYE%'!O30)</f>
        <v>0</v>
      </c>
      <c r="P30" s="183">
        <f>'SOCKEYE%'!D30*'SOCKEYE%'!O30*(1-'SOCKEYE%'!U30)</f>
        <v>0</v>
      </c>
      <c r="Q30" s="183">
        <f>'SOCKEYE%'!D30*'SOCKEYE%'!O30*'SOCKEYE%'!U30</f>
        <v>1</v>
      </c>
      <c r="R30" s="200" t="str">
        <f t="shared" si="3"/>
        <v/>
      </c>
      <c r="S30" s="195" t="str">
        <f t="shared" si="4"/>
        <v/>
      </c>
      <c r="T30" s="196" t="str">
        <f t="shared" si="5"/>
        <v/>
      </c>
      <c r="U30" s="197" t="str">
        <f t="shared" si="6"/>
        <v/>
      </c>
      <c r="V30" s="198" t="str">
        <f t="shared" si="7"/>
        <v/>
      </c>
      <c r="W30" s="199" t="str">
        <f t="shared" si="8"/>
        <v/>
      </c>
      <c r="X30" s="154" t="str">
        <f t="shared" si="9"/>
        <v/>
      </c>
      <c r="Y30" s="156" t="str">
        <f t="shared" si="10"/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2"/>
        <v>26</v>
      </c>
      <c r="C31" s="706">
        <f>VOL_AREA!C32</f>
        <v>4193819.9479948338</v>
      </c>
      <c r="D31" s="432"/>
      <c r="E31" s="433"/>
      <c r="F31" s="434"/>
      <c r="G31" s="414"/>
      <c r="H31" s="833"/>
      <c r="I31" s="833"/>
      <c r="J31" s="833"/>
      <c r="K31" s="694" t="str">
        <f t="shared" si="0"/>
        <v>no sigma</v>
      </c>
      <c r="L31" s="206" t="str">
        <f t="shared" si="1"/>
        <v/>
      </c>
      <c r="M31" s="207">
        <f t="shared" si="11"/>
        <v>0</v>
      </c>
      <c r="N31" s="183">
        <f>1-'SOCKEYE%'!D31</f>
        <v>0</v>
      </c>
      <c r="O31" s="183">
        <f>'SOCKEYE%'!D31*(1-'SOCKEYE%'!O31)</f>
        <v>0</v>
      </c>
      <c r="P31" s="183">
        <f>'SOCKEYE%'!D31*'SOCKEYE%'!O31*(1-'SOCKEYE%'!U31)</f>
        <v>0</v>
      </c>
      <c r="Q31" s="183">
        <f>'SOCKEYE%'!D31*'SOCKEYE%'!O31*'SOCKEYE%'!U31</f>
        <v>1</v>
      </c>
      <c r="R31" s="200" t="str">
        <f t="shared" si="3"/>
        <v/>
      </c>
      <c r="S31" s="195" t="str">
        <f t="shared" si="4"/>
        <v/>
      </c>
      <c r="T31" s="196" t="str">
        <f t="shared" si="5"/>
        <v/>
      </c>
      <c r="U31" s="197" t="str">
        <f t="shared" si="6"/>
        <v/>
      </c>
      <c r="V31" s="198" t="str">
        <f t="shared" si="7"/>
        <v/>
      </c>
      <c r="W31" s="199" t="str">
        <f t="shared" si="8"/>
        <v/>
      </c>
      <c r="X31" s="154" t="str">
        <f t="shared" si="9"/>
        <v/>
      </c>
      <c r="Y31" s="156" t="str">
        <f t="shared" si="10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2"/>
        <v>27</v>
      </c>
      <c r="C32" s="706">
        <f>VOL_AREA!C33</f>
        <v>4139817.9042481417</v>
      </c>
      <c r="D32" s="432"/>
      <c r="E32" s="433"/>
      <c r="F32" s="434"/>
      <c r="G32" s="414"/>
      <c r="H32" s="833"/>
      <c r="I32" s="833"/>
      <c r="J32" s="833"/>
      <c r="K32" s="694" t="str">
        <f t="shared" ref="K32:K46" si="13">IF(D32=0,"no sigma",H32/D32)</f>
        <v>no sigma</v>
      </c>
      <c r="L32" s="206" t="str">
        <f t="shared" si="1"/>
        <v/>
      </c>
      <c r="M32" s="207">
        <f t="shared" si="2"/>
        <v>0</v>
      </c>
      <c r="N32" s="183">
        <f>1-'SOCKEYE%'!D32</f>
        <v>0</v>
      </c>
      <c r="O32" s="183">
        <f>'SOCKEYE%'!D32*(1-'SOCKEYE%'!O32)</f>
        <v>0</v>
      </c>
      <c r="P32" s="183">
        <f>'SOCKEYE%'!D32*'SOCKEYE%'!O32*(1-'SOCKEYE%'!U32)</f>
        <v>0</v>
      </c>
      <c r="Q32" s="183">
        <f>'SOCKEYE%'!D32*'SOCKEYE%'!O32*'SOCKEYE%'!U32</f>
        <v>1</v>
      </c>
      <c r="R32" s="200" t="str">
        <f t="shared" si="3"/>
        <v/>
      </c>
      <c r="S32" s="195" t="str">
        <f t="shared" si="4"/>
        <v/>
      </c>
      <c r="T32" s="196" t="str">
        <f t="shared" si="5"/>
        <v/>
      </c>
      <c r="U32" s="197" t="str">
        <f t="shared" si="6"/>
        <v/>
      </c>
      <c r="V32" s="198" t="str">
        <f t="shared" si="7"/>
        <v/>
      </c>
      <c r="W32" s="199" t="str">
        <f t="shared" si="8"/>
        <v/>
      </c>
      <c r="X32" s="154" t="str">
        <f t="shared" si="9"/>
        <v/>
      </c>
      <c r="Y32" s="156" t="str">
        <f t="shared" si="10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2"/>
        <v>28</v>
      </c>
      <c r="C33" s="706">
        <f>VOL_AREA!C34</f>
        <v>4085815.8605014491</v>
      </c>
      <c r="D33" s="432"/>
      <c r="E33" s="433"/>
      <c r="F33" s="434"/>
      <c r="G33" s="414"/>
      <c r="H33" s="833"/>
      <c r="I33" s="833"/>
      <c r="J33" s="833"/>
      <c r="K33" s="694" t="str">
        <f t="shared" si="13"/>
        <v>no sigma</v>
      </c>
      <c r="L33" s="206" t="str">
        <f t="shared" si="1"/>
        <v/>
      </c>
      <c r="M33" s="207">
        <f t="shared" si="2"/>
        <v>0</v>
      </c>
      <c r="N33" s="183">
        <f>1-'SOCKEYE%'!D33</f>
        <v>0</v>
      </c>
      <c r="O33" s="183">
        <f>'SOCKEYE%'!D33*(1-'SOCKEYE%'!O33)</f>
        <v>0</v>
      </c>
      <c r="P33" s="183">
        <f>'SOCKEYE%'!D33*'SOCKEYE%'!O33*(1-'SOCKEYE%'!U33)</f>
        <v>0</v>
      </c>
      <c r="Q33" s="183">
        <f>'SOCKEYE%'!D33*'SOCKEYE%'!O33*'SOCKEYE%'!U33</f>
        <v>1</v>
      </c>
      <c r="R33" s="200" t="str">
        <f t="shared" si="3"/>
        <v/>
      </c>
      <c r="S33" s="195" t="str">
        <f t="shared" si="4"/>
        <v/>
      </c>
      <c r="T33" s="196" t="str">
        <f t="shared" si="5"/>
        <v/>
      </c>
      <c r="U33" s="197" t="str">
        <f t="shared" si="6"/>
        <v/>
      </c>
      <c r="V33" s="198" t="str">
        <f t="shared" si="7"/>
        <v/>
      </c>
      <c r="W33" s="199" t="str">
        <f t="shared" si="8"/>
        <v/>
      </c>
      <c r="X33" s="154" t="str">
        <f t="shared" si="9"/>
        <v/>
      </c>
      <c r="Y33" s="156" t="str">
        <f t="shared" si="10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2"/>
        <v>29</v>
      </c>
      <c r="C34" s="706">
        <f>VOL_AREA!C35</f>
        <v>4031813.816754757</v>
      </c>
      <c r="D34" s="432"/>
      <c r="E34" s="433"/>
      <c r="F34" s="434"/>
      <c r="G34" s="414"/>
      <c r="H34" s="833"/>
      <c r="I34" s="833"/>
      <c r="J34" s="833"/>
      <c r="K34" s="694" t="str">
        <f t="shared" si="13"/>
        <v>no sigma</v>
      </c>
      <c r="L34" s="206" t="str">
        <f t="shared" si="1"/>
        <v/>
      </c>
      <c r="M34" s="207">
        <f t="shared" si="2"/>
        <v>0</v>
      </c>
      <c r="N34" s="183">
        <f>1-'SOCKEYE%'!D34</f>
        <v>0</v>
      </c>
      <c r="O34" s="183">
        <f>'SOCKEYE%'!D34*(1-'SOCKEYE%'!O34)</f>
        <v>0</v>
      </c>
      <c r="P34" s="183">
        <f>'SOCKEYE%'!D34*'SOCKEYE%'!O34*(1-'SOCKEYE%'!U34)</f>
        <v>0</v>
      </c>
      <c r="Q34" s="183">
        <f>'SOCKEYE%'!D34*'SOCKEYE%'!O34*'SOCKEYE%'!U34</f>
        <v>1</v>
      </c>
      <c r="R34" s="200" t="str">
        <f t="shared" si="3"/>
        <v/>
      </c>
      <c r="S34" s="195" t="str">
        <f t="shared" si="4"/>
        <v/>
      </c>
      <c r="T34" s="196" t="str">
        <f t="shared" si="5"/>
        <v/>
      </c>
      <c r="U34" s="197" t="str">
        <f t="shared" si="6"/>
        <v/>
      </c>
      <c r="V34" s="198" t="str">
        <f t="shared" si="7"/>
        <v/>
      </c>
      <c r="W34" s="199" t="str">
        <f t="shared" si="8"/>
        <v/>
      </c>
      <c r="X34" s="154" t="str">
        <f t="shared" si="9"/>
        <v/>
      </c>
      <c r="Y34" s="156" t="str">
        <f t="shared" si="10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2"/>
        <v>30</v>
      </c>
      <c r="C35" s="706">
        <f>VOL_AREA!C36</f>
        <v>3977811.7730080639</v>
      </c>
      <c r="D35" s="432"/>
      <c r="E35" s="433"/>
      <c r="F35" s="434"/>
      <c r="G35" s="414"/>
      <c r="H35" s="833"/>
      <c r="I35" s="833"/>
      <c r="J35" s="833"/>
      <c r="K35" s="694" t="str">
        <f t="shared" si="13"/>
        <v>no sigma</v>
      </c>
      <c r="L35" s="206" t="str">
        <f t="shared" si="1"/>
        <v/>
      </c>
      <c r="M35" s="207">
        <f t="shared" si="2"/>
        <v>0</v>
      </c>
      <c r="N35" s="183">
        <f>1-'SOCKEYE%'!D35</f>
        <v>0</v>
      </c>
      <c r="O35" s="183">
        <f>'SOCKEYE%'!D35*(1-'SOCKEYE%'!O35)</f>
        <v>0</v>
      </c>
      <c r="P35" s="183">
        <f>'SOCKEYE%'!D35*'SOCKEYE%'!O35*(1-'SOCKEYE%'!U35)</f>
        <v>0</v>
      </c>
      <c r="Q35" s="183">
        <f>'SOCKEYE%'!D35*'SOCKEYE%'!O35*'SOCKEYE%'!U35</f>
        <v>1</v>
      </c>
      <c r="R35" s="200" t="str">
        <f t="shared" si="3"/>
        <v/>
      </c>
      <c r="S35" s="195" t="str">
        <f t="shared" si="4"/>
        <v/>
      </c>
      <c r="T35" s="196" t="str">
        <f t="shared" si="5"/>
        <v/>
      </c>
      <c r="U35" s="197" t="str">
        <f t="shared" si="6"/>
        <v/>
      </c>
      <c r="V35" s="198" t="str">
        <f t="shared" si="7"/>
        <v/>
      </c>
      <c r="W35" s="199" t="str">
        <f t="shared" si="8"/>
        <v/>
      </c>
      <c r="X35" s="154" t="str">
        <f t="shared" si="9"/>
        <v/>
      </c>
      <c r="Y35" s="156" t="str">
        <f t="shared" si="10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2"/>
        <v>31</v>
      </c>
      <c r="C36" s="706">
        <f>VOL_AREA!C37</f>
        <v>3923126.9619406327</v>
      </c>
      <c r="D36" s="432"/>
      <c r="E36" s="433"/>
      <c r="F36" s="434"/>
      <c r="G36" s="414"/>
      <c r="H36" s="833"/>
      <c r="I36" s="833"/>
      <c r="J36" s="833"/>
      <c r="K36" s="694" t="str">
        <f t="shared" si="13"/>
        <v>no sigma</v>
      </c>
      <c r="L36" s="206" t="str">
        <f t="shared" si="1"/>
        <v/>
      </c>
      <c r="M36" s="207">
        <f t="shared" si="2"/>
        <v>0</v>
      </c>
      <c r="N36" s="183">
        <f>1-'SOCKEYE%'!D36</f>
        <v>0</v>
      </c>
      <c r="O36" s="183">
        <f>'SOCKEYE%'!D36*(1-'SOCKEYE%'!O36)</f>
        <v>0</v>
      </c>
      <c r="P36" s="183">
        <f>'SOCKEYE%'!D36*'SOCKEYE%'!O36*(1-'SOCKEYE%'!U36)</f>
        <v>0</v>
      </c>
      <c r="Q36" s="183">
        <f>'SOCKEYE%'!D36*'SOCKEYE%'!O36*'SOCKEYE%'!U36</f>
        <v>1</v>
      </c>
      <c r="R36" s="200" t="str">
        <f t="shared" si="3"/>
        <v/>
      </c>
      <c r="S36" s="195" t="str">
        <f t="shared" si="4"/>
        <v/>
      </c>
      <c r="T36" s="196" t="str">
        <f t="shared" si="5"/>
        <v/>
      </c>
      <c r="U36" s="197" t="str">
        <f t="shared" si="6"/>
        <v/>
      </c>
      <c r="V36" s="198" t="str">
        <f t="shared" si="7"/>
        <v/>
      </c>
      <c r="W36" s="199" t="str">
        <f t="shared" si="8"/>
        <v/>
      </c>
      <c r="X36" s="154" t="str">
        <f t="shared" si="9"/>
        <v/>
      </c>
      <c r="Y36" s="156" t="str">
        <f t="shared" si="10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2"/>
        <v>32</v>
      </c>
      <c r="C37" s="706">
        <f>VOL_AREA!C38</f>
        <v>3834986.5521569978</v>
      </c>
      <c r="D37" s="432"/>
      <c r="E37" s="433"/>
      <c r="F37" s="434"/>
      <c r="G37" s="414"/>
      <c r="H37" s="833"/>
      <c r="I37" s="833"/>
      <c r="J37" s="833"/>
      <c r="K37" s="694" t="str">
        <f t="shared" si="13"/>
        <v>no sigma</v>
      </c>
      <c r="L37" s="206" t="str">
        <f t="shared" si="1"/>
        <v/>
      </c>
      <c r="M37" s="207">
        <f t="shared" si="2"/>
        <v>0</v>
      </c>
      <c r="N37" s="183">
        <f>1-'SOCKEYE%'!D37</f>
        <v>0</v>
      </c>
      <c r="O37" s="183">
        <f>'SOCKEYE%'!D37*(1-'SOCKEYE%'!O37)</f>
        <v>0</v>
      </c>
      <c r="P37" s="183">
        <f>'SOCKEYE%'!D37*'SOCKEYE%'!O37*(1-'SOCKEYE%'!U37)</f>
        <v>0</v>
      </c>
      <c r="Q37" s="183">
        <f>'SOCKEYE%'!D37*'SOCKEYE%'!O37*'SOCKEYE%'!U37</f>
        <v>1</v>
      </c>
      <c r="R37" s="200" t="str">
        <f t="shared" si="3"/>
        <v/>
      </c>
      <c r="S37" s="195" t="str">
        <f t="shared" si="4"/>
        <v/>
      </c>
      <c r="T37" s="196" t="str">
        <f t="shared" si="5"/>
        <v/>
      </c>
      <c r="U37" s="197" t="str">
        <f t="shared" si="6"/>
        <v/>
      </c>
      <c r="V37" s="198" t="str">
        <f t="shared" si="7"/>
        <v/>
      </c>
      <c r="W37" s="199" t="str">
        <f t="shared" si="8"/>
        <v/>
      </c>
      <c r="X37" s="154" t="str">
        <f t="shared" si="9"/>
        <v/>
      </c>
      <c r="Y37" s="156" t="str">
        <f t="shared" si="10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2"/>
        <v>33</v>
      </c>
      <c r="C38" s="706">
        <f>VOL_AREA!C39</f>
        <v>3746846.142373363</v>
      </c>
      <c r="D38" s="432"/>
      <c r="E38" s="433"/>
      <c r="F38" s="434"/>
      <c r="G38" s="414"/>
      <c r="H38" s="833"/>
      <c r="I38" s="833"/>
      <c r="J38" s="833"/>
      <c r="K38" s="694" t="str">
        <f t="shared" si="13"/>
        <v>no sigma</v>
      </c>
      <c r="L38" s="206" t="str">
        <f t="shared" si="1"/>
        <v/>
      </c>
      <c r="M38" s="207">
        <f t="shared" si="2"/>
        <v>0</v>
      </c>
      <c r="N38" s="183">
        <f>1-'SOCKEYE%'!D38</f>
        <v>0</v>
      </c>
      <c r="O38" s="183">
        <f>'SOCKEYE%'!D38*(1-'SOCKEYE%'!O38)</f>
        <v>0</v>
      </c>
      <c r="P38" s="183">
        <f>'SOCKEYE%'!D38*'SOCKEYE%'!O38*(1-'SOCKEYE%'!U38)</f>
        <v>0</v>
      </c>
      <c r="Q38" s="183">
        <f>'SOCKEYE%'!D38*'SOCKEYE%'!O38*'SOCKEYE%'!U38</f>
        <v>1</v>
      </c>
      <c r="R38" s="200" t="str">
        <f t="shared" si="3"/>
        <v/>
      </c>
      <c r="S38" s="195" t="str">
        <f t="shared" si="4"/>
        <v/>
      </c>
      <c r="T38" s="196" t="str">
        <f t="shared" si="5"/>
        <v/>
      </c>
      <c r="U38" s="197" t="str">
        <f t="shared" si="6"/>
        <v/>
      </c>
      <c r="V38" s="198" t="str">
        <f t="shared" si="7"/>
        <v/>
      </c>
      <c r="W38" s="199" t="str">
        <f t="shared" si="8"/>
        <v/>
      </c>
      <c r="X38" s="154" t="str">
        <f t="shared" si="9"/>
        <v/>
      </c>
      <c r="Y38" s="156" t="str">
        <f t="shared" si="10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2"/>
        <v>34</v>
      </c>
      <c r="C39" s="706">
        <f>VOL_AREA!C40</f>
        <v>3658705.7325897287</v>
      </c>
      <c r="D39" s="432"/>
      <c r="E39" s="433"/>
      <c r="F39" s="434"/>
      <c r="G39" s="414"/>
      <c r="H39" s="833"/>
      <c r="I39" s="833"/>
      <c r="J39" s="833"/>
      <c r="K39" s="694" t="str">
        <f t="shared" si="13"/>
        <v>no sigma</v>
      </c>
      <c r="L39" s="206" t="str">
        <f t="shared" si="1"/>
        <v/>
      </c>
      <c r="M39" s="207">
        <f t="shared" si="2"/>
        <v>0</v>
      </c>
      <c r="N39" s="183">
        <f>1-'SOCKEYE%'!D39</f>
        <v>0</v>
      </c>
      <c r="O39" s="183">
        <f>'SOCKEYE%'!D39*(1-'SOCKEYE%'!O39)</f>
        <v>0</v>
      </c>
      <c r="P39" s="183">
        <f>'SOCKEYE%'!D39*'SOCKEYE%'!O39*(1-'SOCKEYE%'!U39)</f>
        <v>0</v>
      </c>
      <c r="Q39" s="183">
        <f>'SOCKEYE%'!D39*'SOCKEYE%'!O39*'SOCKEYE%'!U39</f>
        <v>1</v>
      </c>
      <c r="R39" s="200" t="str">
        <f t="shared" si="3"/>
        <v/>
      </c>
      <c r="S39" s="195" t="str">
        <f t="shared" si="4"/>
        <v/>
      </c>
      <c r="T39" s="196" t="str">
        <f t="shared" si="5"/>
        <v/>
      </c>
      <c r="U39" s="197" t="str">
        <f t="shared" si="6"/>
        <v/>
      </c>
      <c r="V39" s="198" t="str">
        <f t="shared" si="7"/>
        <v/>
      </c>
      <c r="W39" s="199" t="str">
        <f t="shared" si="8"/>
        <v/>
      </c>
      <c r="X39" s="154" t="str">
        <f t="shared" si="9"/>
        <v/>
      </c>
      <c r="Y39" s="156" t="str">
        <f t="shared" si="10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2"/>
        <v>35</v>
      </c>
      <c r="C40" s="706">
        <f>VOL_AREA!C41</f>
        <v>3570565.3228060934</v>
      </c>
      <c r="D40" s="432"/>
      <c r="E40" s="433"/>
      <c r="F40" s="434"/>
      <c r="G40" s="414"/>
      <c r="H40" s="833"/>
      <c r="I40" s="833"/>
      <c r="J40" s="833"/>
      <c r="K40" s="694" t="str">
        <f t="shared" si="13"/>
        <v>no sigma</v>
      </c>
      <c r="L40" s="206" t="str">
        <f t="shared" si="1"/>
        <v/>
      </c>
      <c r="M40" s="207">
        <f t="shared" si="2"/>
        <v>0</v>
      </c>
      <c r="N40" s="183">
        <f>1-'SOCKEYE%'!D40</f>
        <v>0</v>
      </c>
      <c r="O40" s="183">
        <f>'SOCKEYE%'!D40*(1-'SOCKEYE%'!O40)</f>
        <v>0</v>
      </c>
      <c r="P40" s="183">
        <f>'SOCKEYE%'!D40*'SOCKEYE%'!O40*(1-'SOCKEYE%'!U40)</f>
        <v>0</v>
      </c>
      <c r="Q40" s="183">
        <f>'SOCKEYE%'!D40*'SOCKEYE%'!O40*'SOCKEYE%'!U40</f>
        <v>1</v>
      </c>
      <c r="R40" s="200" t="str">
        <f t="shared" si="3"/>
        <v/>
      </c>
      <c r="S40" s="195" t="str">
        <f t="shared" si="4"/>
        <v/>
      </c>
      <c r="T40" s="196" t="str">
        <f t="shared" si="5"/>
        <v/>
      </c>
      <c r="U40" s="197" t="str">
        <f t="shared" si="6"/>
        <v/>
      </c>
      <c r="V40" s="198" t="str">
        <f t="shared" si="7"/>
        <v/>
      </c>
      <c r="W40" s="199" t="str">
        <f t="shared" si="8"/>
        <v/>
      </c>
      <c r="X40" s="154" t="str">
        <f t="shared" si="9"/>
        <v/>
      </c>
      <c r="Y40" s="156" t="str">
        <f t="shared" si="10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3.8" thickBot="1">
      <c r="A41" s="724" t="s">
        <v>172</v>
      </c>
      <c r="B41" s="729">
        <f t="shared" si="12"/>
        <v>36</v>
      </c>
      <c r="C41" s="706">
        <f>VOL_AREA!C42</f>
        <v>3482424.9130224586</v>
      </c>
      <c r="D41" s="432"/>
      <c r="E41" s="433"/>
      <c r="F41" s="434"/>
      <c r="G41" s="414"/>
      <c r="H41" s="434"/>
      <c r="I41" s="433"/>
      <c r="J41" s="435"/>
      <c r="K41" s="694" t="str">
        <f t="shared" si="13"/>
        <v>no sigma</v>
      </c>
      <c r="L41" s="206" t="str">
        <f t="shared" si="1"/>
        <v/>
      </c>
      <c r="M41" s="207">
        <f t="shared" si="2"/>
        <v>0</v>
      </c>
      <c r="N41" s="183">
        <f>1-'SOCKEYE%'!D41</f>
        <v>0</v>
      </c>
      <c r="O41" s="183">
        <f>'SOCKEYE%'!D41*(1-'SOCKEYE%'!O41)</f>
        <v>0</v>
      </c>
      <c r="P41" s="183">
        <f>'SOCKEYE%'!D41*'SOCKEYE%'!O41*(1-'SOCKEYE%'!U41)</f>
        <v>0</v>
      </c>
      <c r="Q41" s="183">
        <f>'SOCKEYE%'!D41*'SOCKEYE%'!O41*'SOCKEYE%'!U41</f>
        <v>1</v>
      </c>
      <c r="R41" s="200" t="str">
        <f t="shared" si="3"/>
        <v/>
      </c>
      <c r="S41" s="195" t="str">
        <f t="shared" si="4"/>
        <v/>
      </c>
      <c r="T41" s="196" t="str">
        <f t="shared" si="5"/>
        <v/>
      </c>
      <c r="U41" s="197" t="str">
        <f t="shared" si="6"/>
        <v/>
      </c>
      <c r="V41" s="198" t="str">
        <f t="shared" si="7"/>
        <v/>
      </c>
      <c r="W41" s="199" t="str">
        <f t="shared" si="8"/>
        <v/>
      </c>
      <c r="X41" s="154" t="str">
        <f t="shared" si="9"/>
        <v/>
      </c>
      <c r="Y41" s="156" t="str">
        <f t="shared" si="10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3.8" thickBot="1">
      <c r="A42" s="724" t="s">
        <v>173</v>
      </c>
      <c r="B42" s="729">
        <f t="shared" si="12"/>
        <v>37</v>
      </c>
      <c r="C42" s="706">
        <f>VOL_AREA!C43</f>
        <v>3394284.5032388237</v>
      </c>
      <c r="D42" s="432"/>
      <c r="E42" s="433"/>
      <c r="F42" s="434"/>
      <c r="G42" s="414"/>
      <c r="H42" s="434"/>
      <c r="I42" s="433"/>
      <c r="J42" s="435"/>
      <c r="K42" s="694" t="str">
        <f t="shared" si="13"/>
        <v>no sigma</v>
      </c>
      <c r="L42" s="206" t="str">
        <f t="shared" si="1"/>
        <v/>
      </c>
      <c r="M42" s="207">
        <f t="shared" si="2"/>
        <v>0</v>
      </c>
      <c r="N42" s="183">
        <f>1-'SOCKEYE%'!D42</f>
        <v>0</v>
      </c>
      <c r="O42" s="183">
        <f>'SOCKEYE%'!D42*(1-'SOCKEYE%'!O42)</f>
        <v>0</v>
      </c>
      <c r="P42" s="183">
        <f>'SOCKEYE%'!D42*'SOCKEYE%'!O42*(1-'SOCKEYE%'!U42)</f>
        <v>0</v>
      </c>
      <c r="Q42" s="183">
        <f>'SOCKEYE%'!D42*'SOCKEYE%'!O42*'SOCKEYE%'!U42</f>
        <v>1</v>
      </c>
      <c r="R42" s="200" t="str">
        <f t="shared" si="3"/>
        <v/>
      </c>
      <c r="S42" s="195" t="str">
        <f t="shared" si="4"/>
        <v/>
      </c>
      <c r="T42" s="196" t="str">
        <f t="shared" si="5"/>
        <v/>
      </c>
      <c r="U42" s="197" t="str">
        <f t="shared" si="6"/>
        <v/>
      </c>
      <c r="V42" s="198" t="str">
        <f t="shared" si="7"/>
        <v/>
      </c>
      <c r="W42" s="199" t="str">
        <f t="shared" si="8"/>
        <v/>
      </c>
      <c r="X42" s="154" t="str">
        <f t="shared" si="9"/>
        <v/>
      </c>
      <c r="Y42" s="156" t="str">
        <f t="shared" si="10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3.8" thickBot="1">
      <c r="A43" s="724" t="s">
        <v>174</v>
      </c>
      <c r="B43" s="729">
        <f t="shared" si="12"/>
        <v>38</v>
      </c>
      <c r="C43" s="706">
        <f>VOL_AREA!C44</f>
        <v>3306144.0934551894</v>
      </c>
      <c r="D43" s="432"/>
      <c r="E43" s="433"/>
      <c r="F43" s="434"/>
      <c r="G43" s="414"/>
      <c r="H43" s="434"/>
      <c r="I43" s="433"/>
      <c r="J43" s="435"/>
      <c r="K43" s="694" t="str">
        <f t="shared" si="13"/>
        <v>no sigma</v>
      </c>
      <c r="L43" s="206" t="str">
        <f t="shared" si="1"/>
        <v/>
      </c>
      <c r="M43" s="207">
        <f t="shared" si="2"/>
        <v>0</v>
      </c>
      <c r="N43" s="183">
        <f>1-'SOCKEYE%'!D43</f>
        <v>0</v>
      </c>
      <c r="O43" s="183">
        <f>'SOCKEYE%'!D43*(1-'SOCKEYE%'!O43)</f>
        <v>0</v>
      </c>
      <c r="P43" s="183">
        <f>'SOCKEYE%'!D43*'SOCKEYE%'!O43*(1-'SOCKEYE%'!U43)</f>
        <v>0</v>
      </c>
      <c r="Q43" s="183">
        <f>'SOCKEYE%'!D43*'SOCKEYE%'!O43*'SOCKEYE%'!U43</f>
        <v>1</v>
      </c>
      <c r="R43" s="200" t="str">
        <f t="shared" si="3"/>
        <v/>
      </c>
      <c r="S43" s="195" t="str">
        <f t="shared" si="4"/>
        <v/>
      </c>
      <c r="T43" s="196" t="str">
        <f t="shared" si="5"/>
        <v/>
      </c>
      <c r="U43" s="197" t="str">
        <f t="shared" si="6"/>
        <v/>
      </c>
      <c r="V43" s="198" t="str">
        <f t="shared" si="7"/>
        <v/>
      </c>
      <c r="W43" s="199" t="str">
        <f t="shared" si="8"/>
        <v/>
      </c>
      <c r="X43" s="154" t="str">
        <f t="shared" si="9"/>
        <v/>
      </c>
      <c r="Y43" s="156" t="str">
        <f t="shared" si="10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3.8" thickBot="1">
      <c r="A44" s="724" t="s">
        <v>175</v>
      </c>
      <c r="B44" s="729">
        <f t="shared" si="12"/>
        <v>39</v>
      </c>
      <c r="C44" s="706">
        <f>VOL_AREA!C45</f>
        <v>3213988.4663783722</v>
      </c>
      <c r="D44" s="432"/>
      <c r="E44" s="433"/>
      <c r="F44" s="434"/>
      <c r="G44" s="414"/>
      <c r="H44" s="434"/>
      <c r="I44" s="433"/>
      <c r="J44" s="435"/>
      <c r="K44" s="694" t="str">
        <f t="shared" si="13"/>
        <v>no sigma</v>
      </c>
      <c r="L44" s="206" t="str">
        <f t="shared" si="1"/>
        <v/>
      </c>
      <c r="M44" s="207">
        <f t="shared" si="2"/>
        <v>0</v>
      </c>
      <c r="N44" s="183">
        <f>1-'SOCKEYE%'!D44</f>
        <v>0</v>
      </c>
      <c r="O44" s="183">
        <f>'SOCKEYE%'!D44*(1-'SOCKEYE%'!O44)</f>
        <v>0</v>
      </c>
      <c r="P44" s="183">
        <f>'SOCKEYE%'!D44*'SOCKEYE%'!O44*(1-'SOCKEYE%'!U44)</f>
        <v>0</v>
      </c>
      <c r="Q44" s="183">
        <f>'SOCKEYE%'!D44*'SOCKEYE%'!O44*'SOCKEYE%'!U44</f>
        <v>1</v>
      </c>
      <c r="R44" s="200" t="str">
        <f>IF(L44="","",N44*L44)</f>
        <v/>
      </c>
      <c r="S44" s="195" t="str">
        <f>IF(M44="","",N44^2*M44)</f>
        <v/>
      </c>
      <c r="T44" s="196" t="str">
        <f>IF(L44="","",O44*L44)</f>
        <v/>
      </c>
      <c r="U44" s="197" t="str">
        <f>IF(M44="","",O44^2*M44)</f>
        <v/>
      </c>
      <c r="V44" s="198" t="str">
        <f>IF(L44="","",P44*L44)</f>
        <v/>
      </c>
      <c r="W44" s="199" t="str">
        <f>IF(M44="","",P44^2*M44)</f>
        <v/>
      </c>
      <c r="X44" s="154" t="str">
        <f>IF(L44="","",Q44*L44)</f>
        <v/>
      </c>
      <c r="Y44" s="156" t="str">
        <f>IF(M44="","",Q44^2*M44)</f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3.8" thickBot="1">
      <c r="A45" s="724" t="s">
        <v>176</v>
      </c>
      <c r="B45" s="729">
        <f t="shared" si="12"/>
        <v>40</v>
      </c>
      <c r="C45" s="706">
        <f>VOL_AREA!C46</f>
        <v>3115810.0133617818</v>
      </c>
      <c r="D45" s="434"/>
      <c r="E45" s="433"/>
      <c r="F45" s="434"/>
      <c r="G45" s="414"/>
      <c r="H45" s="434"/>
      <c r="I45" s="433"/>
      <c r="J45" s="435"/>
      <c r="K45" s="694" t="str">
        <f t="shared" si="13"/>
        <v>no sigma</v>
      </c>
      <c r="L45" s="206"/>
      <c r="M45" s="207">
        <f t="shared" si="2"/>
        <v>0</v>
      </c>
      <c r="N45" s="183">
        <f>1-'SOCKEYE%'!D45</f>
        <v>0</v>
      </c>
      <c r="O45" s="183">
        <f>'SOCKEYE%'!D45*(1-'SOCKEYE%'!O45)</f>
        <v>0</v>
      </c>
      <c r="P45" s="183">
        <f>'SOCKEYE%'!D45*'SOCKEYE%'!O45*(1-'SOCKEYE%'!U45)</f>
        <v>0</v>
      </c>
      <c r="Q45" s="704">
        <f>'SOCKEYE%'!D45*'SOCKEYE%'!O45*'SOCKEYE%'!U45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3.8" thickBot="1">
      <c r="A46" s="724" t="s">
        <v>177</v>
      </c>
      <c r="B46" s="729">
        <f t="shared" si="12"/>
        <v>41</v>
      </c>
      <c r="C46" s="706">
        <f>VOL_AREA!C47</f>
        <v>3017631.5603451915</v>
      </c>
      <c r="D46" s="437"/>
      <c r="E46" s="436"/>
      <c r="F46" s="437"/>
      <c r="G46" s="423"/>
      <c r="H46" s="437"/>
      <c r="I46" s="436"/>
      <c r="J46" s="437"/>
      <c r="K46" s="694" t="str">
        <f t="shared" si="13"/>
        <v>no sigma</v>
      </c>
      <c r="L46" s="487"/>
      <c r="M46" s="207">
        <f t="shared" si="2"/>
        <v>0</v>
      </c>
      <c r="N46" s="183">
        <f>1-'SOCKEYE%'!D46</f>
        <v>0</v>
      </c>
      <c r="O46" s="183">
        <f>'SOCKEYE%'!D46*(1-'SOCKEYE%'!O46)</f>
        <v>0</v>
      </c>
      <c r="P46" s="183">
        <f>'SOCKEYE%'!D46*'SOCKEYE%'!O46*(1-'SOCKEYE%'!U46)</f>
        <v>0</v>
      </c>
      <c r="Q46" s="689">
        <f>'SOCKEYE%'!D46*'SOCKEYE%'!O46*'SOCKEYE%'!U46</f>
        <v>1</v>
      </c>
      <c r="R46" s="686"/>
      <c r="S46" s="690"/>
      <c r="T46" s="687"/>
      <c r="U46" s="691"/>
      <c r="V46" s="688"/>
      <c r="W46" s="692"/>
      <c r="X46" s="17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3.8" thickBot="1">
      <c r="A47" s="449" t="s">
        <v>97</v>
      </c>
      <c r="B47" s="720"/>
      <c r="C47" s="424">
        <f>SUM(C6:C46)</f>
        <v>191380005.60343096</v>
      </c>
      <c r="D47" s="423"/>
      <c r="E47" s="423"/>
      <c r="F47" s="423"/>
      <c r="G47" s="423"/>
      <c r="H47" s="423"/>
      <c r="I47" s="423"/>
      <c r="J47" s="424"/>
      <c r="K47" s="209"/>
      <c r="L47" s="209">
        <f>SUM(L6:L46)</f>
        <v>368520.9185348599</v>
      </c>
      <c r="M47" s="209">
        <f>SUM(M6:M46)</f>
        <v>2554990930882.2046</v>
      </c>
      <c r="N47" s="209"/>
      <c r="O47" s="209"/>
      <c r="P47" s="209"/>
      <c r="Q47" s="210"/>
      <c r="R47" s="209">
        <f t="shared" ref="R47:Y47" si="14">SUM(R6:R46)</f>
        <v>51666.132536882906</v>
      </c>
      <c r="S47" s="209">
        <f t="shared" si="14"/>
        <v>66257163278.294556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316854.78599797713</v>
      </c>
      <c r="Y47" s="209">
        <f t="shared" si="14"/>
        <v>1973996585817.3018</v>
      </c>
      <c r="Z47" s="109"/>
      <c r="AA47" s="109"/>
      <c r="AB47" s="109"/>
      <c r="AC47" s="109"/>
      <c r="AD47" s="109"/>
      <c r="AE47" s="109"/>
      <c r="AF47" s="109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1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pageSetup orientation="portrait" horizontalDpi="4294967292" verticalDpi="1200" r:id="rId1"/>
  <headerFooter alignWithMargins="0">
    <oddFooter>&amp;L&amp;PF&amp;C&amp;Pt,  &amp;PDs</oddFooter>
  </headerFooter>
  <rowBreaks count="1" manualBreakCount="1">
    <brk id="46" max="6553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/>
  <dimension ref="A1:AH102"/>
  <sheetViews>
    <sheetView showGridLines="0" zoomScale="75" workbookViewId="0">
      <selection activeCell="L25" sqref="L25"/>
    </sheetView>
  </sheetViews>
  <sheetFormatPr defaultColWidth="9.109375" defaultRowHeight="12.6"/>
  <cols>
    <col min="1" max="2" width="10.66406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1.3320312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196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VOL_AREA!D7</f>
        <v>7370147.5815730961</v>
      </c>
      <c r="D6" s="683"/>
      <c r="E6" s="684"/>
      <c r="F6" s="684"/>
      <c r="G6" s="422"/>
      <c r="H6" s="684"/>
      <c r="I6" s="684"/>
      <c r="J6" s="685"/>
      <c r="K6" s="489" t="str">
        <f>IF(F6=0,"no sigma",H6/D6)</f>
        <v>no sigma</v>
      </c>
      <c r="L6" s="488" t="str">
        <f t="shared" ref="L6:L44" si="0">IF(K6="no sigma","",C6*K6)</f>
        <v/>
      </c>
      <c r="M6" s="483">
        <f>IF(OR(OR(H6=0,E6=0),F14=0),0,+(L6^2)*((J6/H6^2)+((F6^2/E6)/F14^2)))</f>
        <v>0</v>
      </c>
      <c r="N6" s="183">
        <f>1-'SOCKEYE%'!E6</f>
        <v>0</v>
      </c>
      <c r="O6" s="183">
        <f>'SOCKEYE%'!E6*(1-'SOCKEYE%'!O6)</f>
        <v>0</v>
      </c>
      <c r="P6" s="183">
        <f>'SOCKEYE%'!E6*'SOCKEYE%'!O6*(1-'SOCKEYE%'!U6)</f>
        <v>0</v>
      </c>
      <c r="Q6" s="183">
        <f>'SOCKEYE%'!E6*'SOCKEYE%'!O6*'SOCKEYE%'!U6</f>
        <v>1</v>
      </c>
      <c r="R6" s="194" t="str">
        <f t="shared" ref="R6:R44" si="1">IF(L6="","",N6*L6)</f>
        <v/>
      </c>
      <c r="S6" s="195" t="str">
        <f t="shared" ref="S6:S44" si="2">IF(M6="","",N6^2*M6)</f>
        <v/>
      </c>
      <c r="T6" s="196" t="str">
        <f t="shared" ref="T6:T44" si="3">IF(L6="","",O6*L6)</f>
        <v/>
      </c>
      <c r="U6" s="197" t="str">
        <f t="shared" ref="U6:U44" si="4">IF(M6="","",O6^2*M6)</f>
        <v/>
      </c>
      <c r="V6" s="198" t="str">
        <f t="shared" ref="V6:V44" si="5">IF(L6="","",P6*L6)</f>
        <v/>
      </c>
      <c r="W6" s="199" t="str">
        <f t="shared" ref="W6:W44" si="6">IF(M6="","",P6^2*M6)</f>
        <v/>
      </c>
      <c r="X6" s="154" t="str">
        <f t="shared" ref="X6:X44" si="7">IF(L6="","",Q6*L6)</f>
        <v/>
      </c>
      <c r="Y6" s="155" t="str">
        <f t="shared" ref="Y6:Y44" si="8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VOL_AREA!D8</f>
        <v>7236442.7447192883</v>
      </c>
      <c r="D7" s="683">
        <v>7.2117389869486334E-6</v>
      </c>
      <c r="E7" s="684">
        <v>1</v>
      </c>
      <c r="F7" s="684"/>
      <c r="G7" s="415"/>
      <c r="H7" s="1014">
        <v>6.4680223015579935E-10</v>
      </c>
      <c r="I7" s="1014">
        <v>40</v>
      </c>
      <c r="J7" s="1014">
        <v>1.6315771872446109E-17</v>
      </c>
      <c r="K7" s="485">
        <f t="shared" ref="K7:K27" si="9">IF(D7=0,"no sigma",H7/D7)</f>
        <v>8.9687415382939224E-5</v>
      </c>
      <c r="L7" s="486">
        <f t="shared" si="0"/>
        <v>649.01784634049568</v>
      </c>
      <c r="M7" s="207">
        <f t="shared" ref="M7:M22" si="10">IF(OR(OR(H7=0,E7=0),D7=0),0,+(L7^2)*((J7/H7^2)+((F7^2/E7)/D7^2)))</f>
        <v>16427742.429869756</v>
      </c>
      <c r="N7" s="183">
        <f>1-'SOCKEYE%'!E7</f>
        <v>0</v>
      </c>
      <c r="O7" s="183">
        <f>'SOCKEYE%'!E7*(1-'SOCKEYE%'!O7)</f>
        <v>0</v>
      </c>
      <c r="P7" s="183">
        <f>'SOCKEYE%'!E7*'SOCKEYE%'!O7*(1-'SOCKEYE%'!U7)</f>
        <v>0</v>
      </c>
      <c r="Q7" s="183">
        <f>'SOCKEYE%'!E7*'SOCKEYE%'!O7*'SOCKEYE%'!U7</f>
        <v>1</v>
      </c>
      <c r="R7" s="200">
        <f t="shared" si="1"/>
        <v>0</v>
      </c>
      <c r="S7" s="195">
        <f t="shared" si="2"/>
        <v>0</v>
      </c>
      <c r="T7" s="196">
        <f t="shared" si="3"/>
        <v>0</v>
      </c>
      <c r="U7" s="197">
        <f t="shared" si="4"/>
        <v>0</v>
      </c>
      <c r="V7" s="198">
        <f t="shared" si="5"/>
        <v>0</v>
      </c>
      <c r="W7" s="199">
        <f t="shared" si="6"/>
        <v>0</v>
      </c>
      <c r="X7" s="154">
        <f t="shared" si="7"/>
        <v>649.01784634049568</v>
      </c>
      <c r="Y7" s="156">
        <f t="shared" si="8"/>
        <v>16427742.429869756</v>
      </c>
      <c r="Z7" s="109"/>
      <c r="AA7" s="109"/>
      <c r="AB7" s="109"/>
      <c r="AC7" s="109"/>
      <c r="AD7" s="109"/>
      <c r="AE7" s="109"/>
      <c r="AF7" s="109"/>
      <c r="AG7" s="10"/>
      <c r="AH7" s="10">
        <v>0</v>
      </c>
    </row>
    <row r="8" spans="1:34" ht="13.8" thickBot="1">
      <c r="A8" s="724" t="s">
        <v>139</v>
      </c>
      <c r="B8" s="729">
        <f t="shared" ref="B8:B46" si="11">B7+1</f>
        <v>3</v>
      </c>
      <c r="C8" s="696">
        <f>VOL_AREA!D9</f>
        <v>7102737.9078654805</v>
      </c>
      <c r="D8" s="1014">
        <v>3.5023082395236314E-6</v>
      </c>
      <c r="E8" s="1014">
        <v>6</v>
      </c>
      <c r="F8" s="1014">
        <v>7.1004306023506459E-6</v>
      </c>
      <c r="G8" s="415"/>
      <c r="H8" s="1014">
        <v>4.0755282684145357E-9</v>
      </c>
      <c r="I8" s="1014">
        <v>80</v>
      </c>
      <c r="J8" s="1014">
        <v>5.7126969655380854E-16</v>
      </c>
      <c r="K8" s="485">
        <f t="shared" si="9"/>
        <v>1.1636692117564362E-3</v>
      </c>
      <c r="L8" s="486">
        <f t="shared" si="0"/>
        <v>8265.2374225583826</v>
      </c>
      <c r="M8" s="207">
        <f t="shared" si="10"/>
        <v>2396343664.9994416</v>
      </c>
      <c r="N8" s="183">
        <f>1-'SOCKEYE%'!E8</f>
        <v>0</v>
      </c>
      <c r="O8" s="183">
        <f>'SOCKEYE%'!E8*(1-'SOCKEYE%'!O8)</f>
        <v>0</v>
      </c>
      <c r="P8" s="183">
        <f>'SOCKEYE%'!E8*'SOCKEYE%'!O8*(1-'SOCKEYE%'!U8)</f>
        <v>0</v>
      </c>
      <c r="Q8" s="183">
        <f>'SOCKEYE%'!E8*'SOCKEYE%'!O8*'SOCKEYE%'!U8</f>
        <v>1</v>
      </c>
      <c r="R8" s="200">
        <f t="shared" si="1"/>
        <v>0</v>
      </c>
      <c r="S8" s="195">
        <f t="shared" si="2"/>
        <v>0</v>
      </c>
      <c r="T8" s="196">
        <f t="shared" si="3"/>
        <v>0</v>
      </c>
      <c r="U8" s="197">
        <f t="shared" si="4"/>
        <v>0</v>
      </c>
      <c r="V8" s="198">
        <f t="shared" si="5"/>
        <v>0</v>
      </c>
      <c r="W8" s="199">
        <f t="shared" si="6"/>
        <v>0</v>
      </c>
      <c r="X8" s="154">
        <f t="shared" si="7"/>
        <v>8265.2374225583826</v>
      </c>
      <c r="Y8" s="156">
        <f t="shared" si="8"/>
        <v>2396343664.9994416</v>
      </c>
      <c r="Z8" s="109"/>
      <c r="AA8" s="109"/>
      <c r="AB8" s="109"/>
      <c r="AC8" s="109"/>
      <c r="AD8" s="109"/>
      <c r="AE8" s="109"/>
      <c r="AF8" s="109"/>
      <c r="AG8" s="10"/>
      <c r="AH8" s="10"/>
    </row>
    <row r="9" spans="1:34" ht="13.8" thickBot="1">
      <c r="A9" s="724" t="s">
        <v>140</v>
      </c>
      <c r="B9" s="729">
        <f t="shared" si="11"/>
        <v>4</v>
      </c>
      <c r="C9" s="696">
        <f>VOL_AREA!D10</f>
        <v>6988824.8492998332</v>
      </c>
      <c r="D9" s="1014">
        <v>1.0400923729245428E-5</v>
      </c>
      <c r="E9" s="1014">
        <v>89</v>
      </c>
      <c r="F9" s="1014">
        <v>1.011702680915362E-5</v>
      </c>
      <c r="G9" s="415"/>
      <c r="H9" s="1014">
        <v>4.7855478413470273E-8</v>
      </c>
      <c r="I9" s="1014">
        <v>80</v>
      </c>
      <c r="J9" s="1014">
        <v>3.4591074669578847E-14</v>
      </c>
      <c r="K9" s="485">
        <f t="shared" si="9"/>
        <v>4.601079640542861E-3</v>
      </c>
      <c r="L9" s="486">
        <f t="shared" si="0"/>
        <v>32156.139725433492</v>
      </c>
      <c r="M9" s="207">
        <f t="shared" si="10"/>
        <v>15629105001.278044</v>
      </c>
      <c r="N9" s="183">
        <f>1-'SOCKEYE%'!E9</f>
        <v>9.9999999999999978E-2</v>
      </c>
      <c r="O9" s="183">
        <f>'SOCKEYE%'!E9*(1-'SOCKEYE%'!O9)</f>
        <v>0</v>
      </c>
      <c r="P9" s="183">
        <f>'SOCKEYE%'!E9*'SOCKEYE%'!O9*(1-'SOCKEYE%'!U9)</f>
        <v>0</v>
      </c>
      <c r="Q9" s="183">
        <f>'SOCKEYE%'!E9*'SOCKEYE%'!O9*'SOCKEYE%'!U9</f>
        <v>0.9</v>
      </c>
      <c r="R9" s="200">
        <f t="shared" si="1"/>
        <v>3215.6139725433486</v>
      </c>
      <c r="S9" s="195">
        <f t="shared" si="2"/>
        <v>156291050.01278037</v>
      </c>
      <c r="T9" s="196">
        <f t="shared" si="3"/>
        <v>0</v>
      </c>
      <c r="U9" s="197">
        <f t="shared" si="4"/>
        <v>0</v>
      </c>
      <c r="V9" s="198">
        <f t="shared" si="5"/>
        <v>0</v>
      </c>
      <c r="W9" s="199">
        <f t="shared" si="6"/>
        <v>0</v>
      </c>
      <c r="X9" s="154">
        <f t="shared" si="7"/>
        <v>28940.525752890142</v>
      </c>
      <c r="Y9" s="156">
        <f t="shared" si="8"/>
        <v>12659575051.035215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3.8" thickBot="1">
      <c r="A10" s="724" t="s">
        <v>141</v>
      </c>
      <c r="B10" s="729">
        <f t="shared" si="11"/>
        <v>5</v>
      </c>
      <c r="C10" s="696">
        <f>VOL_AREA!D11</f>
        <v>6898907.1325525781</v>
      </c>
      <c r="D10" s="1014">
        <v>1.2419770381584752E-5</v>
      </c>
      <c r="E10" s="1014">
        <v>227</v>
      </c>
      <c r="F10" s="1014">
        <v>1.9803200355437011E-5</v>
      </c>
      <c r="G10" s="415"/>
      <c r="H10" s="1014">
        <v>1.1192544971376089E-7</v>
      </c>
      <c r="I10" s="1014">
        <v>80</v>
      </c>
      <c r="J10" s="1014">
        <v>6.9004536243380856E-14</v>
      </c>
      <c r="K10" s="485">
        <f t="shared" si="9"/>
        <v>9.0118775367793325E-3</v>
      </c>
      <c r="L10" s="486">
        <f t="shared" si="0"/>
        <v>62172.106216177293</v>
      </c>
      <c r="M10" s="207">
        <f t="shared" si="10"/>
        <v>21335029762.032753</v>
      </c>
      <c r="N10" s="183">
        <f>1-'SOCKEYE%'!E10</f>
        <v>2.5000000000000022E-2</v>
      </c>
      <c r="O10" s="183">
        <f>'SOCKEYE%'!E10*(1-'SOCKEYE%'!O10)</f>
        <v>0</v>
      </c>
      <c r="P10" s="183">
        <f>'SOCKEYE%'!E10*'SOCKEYE%'!O10*(1-'SOCKEYE%'!U10)</f>
        <v>0</v>
      </c>
      <c r="Q10" s="183">
        <f>'SOCKEYE%'!E10*'SOCKEYE%'!O10*'SOCKEYE%'!U10</f>
        <v>0.97499999999999998</v>
      </c>
      <c r="R10" s="200">
        <f t="shared" si="1"/>
        <v>1554.3026554044336</v>
      </c>
      <c r="S10" s="195">
        <f t="shared" si="2"/>
        <v>13334393.601270493</v>
      </c>
      <c r="T10" s="196">
        <f t="shared" si="3"/>
        <v>0</v>
      </c>
      <c r="U10" s="197">
        <f t="shared" si="4"/>
        <v>0</v>
      </c>
      <c r="V10" s="198">
        <f t="shared" si="5"/>
        <v>0</v>
      </c>
      <c r="W10" s="199">
        <f t="shared" si="6"/>
        <v>0</v>
      </c>
      <c r="X10" s="154">
        <f t="shared" si="7"/>
        <v>60617.80356077286</v>
      </c>
      <c r="Y10" s="156">
        <f t="shared" si="8"/>
        <v>20281612667.532383</v>
      </c>
      <c r="Z10" s="109"/>
      <c r="AA10" s="109"/>
      <c r="AB10" s="109"/>
      <c r="AC10" s="109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1"/>
        <v>6</v>
      </c>
      <c r="C11" s="696">
        <f>VOL_AREA!D12</f>
        <v>6808989.4158053221</v>
      </c>
      <c r="D11" s="879">
        <v>1.5748287146667696E-5</v>
      </c>
      <c r="E11" s="879">
        <v>259</v>
      </c>
      <c r="F11" s="879">
        <v>2.5831368194576564E-5</v>
      </c>
      <c r="G11" s="415"/>
      <c r="H11" s="1014">
        <v>1.4666632140395213E-7</v>
      </c>
      <c r="I11" s="1014">
        <v>76</v>
      </c>
      <c r="J11" s="1014">
        <v>1.2271627938910167E-13</v>
      </c>
      <c r="K11" s="485">
        <f t="shared" si="9"/>
        <v>9.3131602210457798E-3</v>
      </c>
      <c r="L11" s="486">
        <f t="shared" si="0"/>
        <v>63413.209372799865</v>
      </c>
      <c r="M11" s="207">
        <f t="shared" si="10"/>
        <v>22982164944.325211</v>
      </c>
      <c r="N11" s="183">
        <f>1-'SOCKEYE%'!E11</f>
        <v>4.0000000000000036E-2</v>
      </c>
      <c r="O11" s="183">
        <f>'SOCKEYE%'!E11*(1-'SOCKEYE%'!O11)</f>
        <v>0</v>
      </c>
      <c r="P11" s="183">
        <f>'SOCKEYE%'!E11*'SOCKEYE%'!O11*(1-'SOCKEYE%'!U11)</f>
        <v>0</v>
      </c>
      <c r="Q11" s="183">
        <f>'SOCKEYE%'!E11*'SOCKEYE%'!O11*'SOCKEYE%'!U11</f>
        <v>0.96</v>
      </c>
      <c r="R11" s="200">
        <f t="shared" si="1"/>
        <v>2536.5283749119967</v>
      </c>
      <c r="S11" s="195">
        <f t="shared" si="2"/>
        <v>36771463.910920404</v>
      </c>
      <c r="T11" s="196">
        <f t="shared" si="3"/>
        <v>0</v>
      </c>
      <c r="U11" s="197">
        <f t="shared" si="4"/>
        <v>0</v>
      </c>
      <c r="V11" s="198">
        <f t="shared" si="5"/>
        <v>0</v>
      </c>
      <c r="W11" s="199">
        <f t="shared" si="6"/>
        <v>0</v>
      </c>
      <c r="X11" s="154">
        <f t="shared" si="7"/>
        <v>60876.680997887866</v>
      </c>
      <c r="Y11" s="156">
        <f t="shared" si="8"/>
        <v>21180363212.690113</v>
      </c>
      <c r="Z11" s="109"/>
      <c r="AA11" s="109"/>
      <c r="AB11" s="109"/>
      <c r="AC11" s="109"/>
      <c r="AD11" s="109"/>
      <c r="AE11" s="109"/>
      <c r="AF11" s="109"/>
      <c r="AG11" s="10"/>
      <c r="AH11" s="10"/>
    </row>
    <row r="12" spans="1:34" ht="13.8" thickBot="1">
      <c r="A12" s="724" t="s">
        <v>143</v>
      </c>
      <c r="B12" s="729">
        <f t="shared" si="11"/>
        <v>7</v>
      </c>
      <c r="C12" s="696">
        <f>VOL_AREA!D13</f>
        <v>6719071.699058068</v>
      </c>
      <c r="D12" s="1014">
        <v>2.3645592426275508E-5</v>
      </c>
      <c r="E12" s="1014">
        <v>267</v>
      </c>
      <c r="F12" s="1014">
        <v>2.8634479532384569E-5</v>
      </c>
      <c r="G12" s="415"/>
      <c r="H12" s="1014">
        <v>1.6351617936422682E-7</v>
      </c>
      <c r="I12" s="1014">
        <v>73</v>
      </c>
      <c r="J12" s="1014">
        <v>7.1314870412363818E-14</v>
      </c>
      <c r="K12" s="485">
        <f t="shared" si="9"/>
        <v>6.9152921363274458E-3</v>
      </c>
      <c r="L12" s="486">
        <f t="shared" si="0"/>
        <v>46464.343683916552</v>
      </c>
      <c r="M12" s="207">
        <f t="shared" si="10"/>
        <v>5770210398.7847404</v>
      </c>
      <c r="N12" s="183">
        <f>1-'SOCKEYE%'!E12</f>
        <v>0.11111111111111116</v>
      </c>
      <c r="O12" s="183">
        <f>'SOCKEYE%'!E12*(1-'SOCKEYE%'!O12)</f>
        <v>0</v>
      </c>
      <c r="P12" s="183">
        <f>'SOCKEYE%'!E12*'SOCKEYE%'!O12*(1-'SOCKEYE%'!U12)</f>
        <v>0</v>
      </c>
      <c r="Q12" s="183">
        <f>'SOCKEYE%'!E12*'SOCKEYE%'!O12*'SOCKEYE%'!U12</f>
        <v>0.88888888888888884</v>
      </c>
      <c r="R12" s="200">
        <f t="shared" si="1"/>
        <v>5162.7048537685077</v>
      </c>
      <c r="S12" s="195">
        <f t="shared" si="2"/>
        <v>71237165.417095631</v>
      </c>
      <c r="T12" s="196">
        <f t="shared" si="3"/>
        <v>0</v>
      </c>
      <c r="U12" s="197">
        <f t="shared" si="4"/>
        <v>0</v>
      </c>
      <c r="V12" s="198">
        <f t="shared" si="5"/>
        <v>0</v>
      </c>
      <c r="W12" s="199">
        <f t="shared" si="6"/>
        <v>0</v>
      </c>
      <c r="X12" s="154">
        <f t="shared" si="7"/>
        <v>41301.63883014804</v>
      </c>
      <c r="Y12" s="156">
        <f t="shared" si="8"/>
        <v>4559178586.6941156</v>
      </c>
      <c r="Z12" s="109"/>
      <c r="AA12" s="109"/>
      <c r="AB12" s="109"/>
      <c r="AC12" s="109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1"/>
        <v>8</v>
      </c>
      <c r="C13" s="696">
        <f>VOL_AREA!D14</f>
        <v>6621805.5594103495</v>
      </c>
      <c r="D13" s="850">
        <v>2.6064120596365054E-5</v>
      </c>
      <c r="E13" s="850">
        <v>140</v>
      </c>
      <c r="F13" s="850">
        <v>2.7479147773035821E-5</v>
      </c>
      <c r="G13" s="415"/>
      <c r="H13" s="1014">
        <v>1.5302057456538662E-7</v>
      </c>
      <c r="I13" s="1014">
        <v>72</v>
      </c>
      <c r="J13" s="1014">
        <v>6.7334612131129854E-14</v>
      </c>
      <c r="K13" s="485">
        <f t="shared" si="9"/>
        <v>5.8709279678028784E-3</v>
      </c>
      <c r="L13" s="486">
        <f t="shared" si="0"/>
        <v>38876.143456094804</v>
      </c>
      <c r="M13" s="207">
        <f t="shared" si="10"/>
        <v>4358152849.3652735</v>
      </c>
      <c r="N13" s="183">
        <f>1-'SOCKEYE%'!E13</f>
        <v>0.38095238095238093</v>
      </c>
      <c r="O13" s="183">
        <f>'SOCKEYE%'!E13*(1-'SOCKEYE%'!O13)</f>
        <v>0</v>
      </c>
      <c r="P13" s="183">
        <f>'SOCKEYE%'!E13*'SOCKEYE%'!O13*(1-'SOCKEYE%'!U13)</f>
        <v>0</v>
      </c>
      <c r="Q13" s="183">
        <f>'SOCKEYE%'!E13*'SOCKEYE%'!O13*'SOCKEYE%'!U13</f>
        <v>0.61904761904761907</v>
      </c>
      <c r="R13" s="200">
        <f t="shared" si="1"/>
        <v>14809.959411845639</v>
      </c>
      <c r="S13" s="195">
        <f t="shared" si="2"/>
        <v>632475696.96003962</v>
      </c>
      <c r="T13" s="196">
        <f t="shared" si="3"/>
        <v>0</v>
      </c>
      <c r="U13" s="197">
        <f t="shared" si="4"/>
        <v>0</v>
      </c>
      <c r="V13" s="198">
        <f t="shared" si="5"/>
        <v>0</v>
      </c>
      <c r="W13" s="199">
        <f t="shared" si="6"/>
        <v>0</v>
      </c>
      <c r="X13" s="154">
        <f t="shared" si="7"/>
        <v>24066.184044249167</v>
      </c>
      <c r="Y13" s="156">
        <f t="shared" si="8"/>
        <v>1670131137.285105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1"/>
        <v>9</v>
      </c>
      <c r="C14" s="696">
        <f>VOL_AREA!D15</f>
        <v>6593124.7001669407</v>
      </c>
      <c r="D14" s="850">
        <v>3.0074542780973898E-5</v>
      </c>
      <c r="E14" s="850">
        <v>101</v>
      </c>
      <c r="F14" s="850">
        <v>2.8215744595381385E-5</v>
      </c>
      <c r="G14" s="415"/>
      <c r="H14" s="1014">
        <v>5.8012952559355395E-8</v>
      </c>
      <c r="I14" s="1014">
        <v>72</v>
      </c>
      <c r="J14" s="1014">
        <v>2.0998299070370361E-14</v>
      </c>
      <c r="K14" s="485">
        <f t="shared" si="9"/>
        <v>1.9289720539344729E-3</v>
      </c>
      <c r="L14" s="486">
        <f t="shared" si="0"/>
        <v>12717.953294727129</v>
      </c>
      <c r="M14" s="207">
        <f t="shared" si="10"/>
        <v>1010589594.4689044</v>
      </c>
      <c r="N14" s="183">
        <f>1-'SOCKEYE%'!E14</f>
        <v>0.31818181818181823</v>
      </c>
      <c r="O14" s="183">
        <f>'SOCKEYE%'!E14*(1-'SOCKEYE%'!O14)</f>
        <v>0</v>
      </c>
      <c r="P14" s="183">
        <f>'SOCKEYE%'!E14*'SOCKEYE%'!O14*(1-'SOCKEYE%'!U14)</f>
        <v>0</v>
      </c>
      <c r="Q14" s="183">
        <f>'SOCKEYE%'!E14*'SOCKEYE%'!O14*'SOCKEYE%'!U14</f>
        <v>0.68181818181818177</v>
      </c>
      <c r="R14" s="200">
        <f t="shared" si="1"/>
        <v>4046.6215028677234</v>
      </c>
      <c r="S14" s="195">
        <f t="shared" si="2"/>
        <v>102311756.46482714</v>
      </c>
      <c r="T14" s="196">
        <f t="shared" si="3"/>
        <v>0</v>
      </c>
      <c r="U14" s="197">
        <f t="shared" si="4"/>
        <v>0</v>
      </c>
      <c r="V14" s="198">
        <f t="shared" si="5"/>
        <v>0</v>
      </c>
      <c r="W14" s="199">
        <f t="shared" si="6"/>
        <v>0</v>
      </c>
      <c r="X14" s="154">
        <f t="shared" si="7"/>
        <v>8671.3317918594057</v>
      </c>
      <c r="Y14" s="156">
        <f t="shared" si="8"/>
        <v>469798881.72624683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1"/>
        <v>10</v>
      </c>
      <c r="C15" s="696">
        <f>VOL_AREA!D16</f>
        <v>6564443.8409235328</v>
      </c>
      <c r="D15" s="850">
        <v>4.5826083122394281E-5</v>
      </c>
      <c r="E15" s="850">
        <v>22</v>
      </c>
      <c r="F15" s="850">
        <v>2.1187970322387972E-5</v>
      </c>
      <c r="G15" s="415"/>
      <c r="H15" s="1014">
        <v>2.588971035219828E-8</v>
      </c>
      <c r="I15" s="1014">
        <v>72</v>
      </c>
      <c r="J15" s="1014">
        <v>8.5903171298240991E-15</v>
      </c>
      <c r="K15" s="485">
        <f t="shared" si="9"/>
        <v>5.649557760162684E-4</v>
      </c>
      <c r="L15" s="486">
        <f t="shared" si="0"/>
        <v>3708.6204642641683</v>
      </c>
      <c r="M15" s="207">
        <f t="shared" si="10"/>
        <v>176404128.8081086</v>
      </c>
      <c r="N15" s="183">
        <f>1-'SOCKEYE%'!E15</f>
        <v>0.625</v>
      </c>
      <c r="O15" s="183">
        <f>'SOCKEYE%'!E15*(1-'SOCKEYE%'!O15)</f>
        <v>0</v>
      </c>
      <c r="P15" s="183">
        <f>'SOCKEYE%'!E15*'SOCKEYE%'!O15*(1-'SOCKEYE%'!U15)</f>
        <v>0</v>
      </c>
      <c r="Q15" s="183">
        <f>'SOCKEYE%'!E15*'SOCKEYE%'!O15*'SOCKEYE%'!U15</f>
        <v>0.375</v>
      </c>
      <c r="R15" s="200">
        <f t="shared" si="1"/>
        <v>2317.8877901651053</v>
      </c>
      <c r="S15" s="195">
        <f t="shared" si="2"/>
        <v>68907862.815667421</v>
      </c>
      <c r="T15" s="196">
        <f t="shared" si="3"/>
        <v>0</v>
      </c>
      <c r="U15" s="197">
        <f t="shared" si="4"/>
        <v>0</v>
      </c>
      <c r="V15" s="198">
        <f t="shared" si="5"/>
        <v>0</v>
      </c>
      <c r="W15" s="199">
        <f t="shared" si="6"/>
        <v>0</v>
      </c>
      <c r="X15" s="154">
        <f t="shared" si="7"/>
        <v>1390.7326740990632</v>
      </c>
      <c r="Y15" s="156">
        <f t="shared" si="8"/>
        <v>24806830.613640271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1"/>
        <v>11</v>
      </c>
      <c r="C16" s="696">
        <f>VOL_AREA!D17</f>
        <v>6535762.9816801231</v>
      </c>
      <c r="D16" s="850">
        <v>1.0054698142914114E-5</v>
      </c>
      <c r="E16" s="850">
        <v>9</v>
      </c>
      <c r="F16" s="850">
        <v>2.8065492441533452E-6</v>
      </c>
      <c r="G16" s="415"/>
      <c r="H16" s="1014">
        <v>8.3477185830980161E-10</v>
      </c>
      <c r="I16" s="1014">
        <v>71</v>
      </c>
      <c r="J16" s="1014">
        <v>4.1336254780203359E-17</v>
      </c>
      <c r="K16" s="485">
        <f t="shared" si="9"/>
        <v>8.3023065083071996E-5</v>
      </c>
      <c r="L16" s="486">
        <f t="shared" si="0"/>
        <v>542.61907539556159</v>
      </c>
      <c r="M16" s="207">
        <f t="shared" si="10"/>
        <v>17468234.579902709</v>
      </c>
      <c r="N16" s="183">
        <f>1-'SOCKEYE%'!E16</f>
        <v>0</v>
      </c>
      <c r="O16" s="183">
        <f>'SOCKEYE%'!E16*(1-'SOCKEYE%'!O16)</f>
        <v>0</v>
      </c>
      <c r="P16" s="183">
        <f>'SOCKEYE%'!E16*'SOCKEYE%'!O16*(1-'SOCKEYE%'!U16)</f>
        <v>0</v>
      </c>
      <c r="Q16" s="183">
        <f>'SOCKEYE%'!E16*'SOCKEYE%'!O16*'SOCKEYE%'!U16</f>
        <v>1</v>
      </c>
      <c r="R16" s="200">
        <f t="shared" si="1"/>
        <v>0</v>
      </c>
      <c r="S16" s="195">
        <f t="shared" si="2"/>
        <v>0</v>
      </c>
      <c r="T16" s="196">
        <f t="shared" si="3"/>
        <v>0</v>
      </c>
      <c r="U16" s="197">
        <f t="shared" si="4"/>
        <v>0</v>
      </c>
      <c r="V16" s="198">
        <f t="shared" si="5"/>
        <v>0</v>
      </c>
      <c r="W16" s="199">
        <f t="shared" si="6"/>
        <v>0</v>
      </c>
      <c r="X16" s="154">
        <f t="shared" si="7"/>
        <v>542.61907539556159</v>
      </c>
      <c r="Y16" s="156">
        <f t="shared" si="8"/>
        <v>17468234.579902709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1"/>
        <v>12</v>
      </c>
      <c r="C17" s="696">
        <f>VOL_AREA!D18</f>
        <v>6507082.1224367153</v>
      </c>
      <c r="D17" s="850"/>
      <c r="E17" s="850"/>
      <c r="F17" s="850"/>
      <c r="G17" s="415"/>
      <c r="H17" s="1014">
        <v>2.8360001218047967E-9</v>
      </c>
      <c r="I17" s="1014">
        <v>68</v>
      </c>
      <c r="J17" s="1014">
        <v>2.7555684517764123E-16</v>
      </c>
      <c r="K17" s="485" t="str">
        <f t="shared" si="9"/>
        <v>no sigma</v>
      </c>
      <c r="L17" s="486" t="str">
        <f t="shared" si="0"/>
        <v/>
      </c>
      <c r="M17" s="207">
        <f t="shared" si="10"/>
        <v>0</v>
      </c>
      <c r="N17" s="183">
        <f>1-'SOCKEYE%'!E17</f>
        <v>0</v>
      </c>
      <c r="O17" s="183">
        <f>'SOCKEYE%'!E17*(1-'SOCKEYE%'!O17)</f>
        <v>0</v>
      </c>
      <c r="P17" s="183">
        <f>'SOCKEYE%'!E17*'SOCKEYE%'!O17*(1-'SOCKEYE%'!U17)</f>
        <v>0</v>
      </c>
      <c r="Q17" s="183">
        <f>'SOCKEYE%'!E17*'SOCKEYE%'!O17*'SOCKEYE%'!U17</f>
        <v>1</v>
      </c>
      <c r="R17" s="200" t="str">
        <f t="shared" si="1"/>
        <v/>
      </c>
      <c r="S17" s="195" t="str">
        <f t="shared" si="2"/>
        <v/>
      </c>
      <c r="T17" s="196" t="str">
        <f t="shared" si="3"/>
        <v/>
      </c>
      <c r="U17" s="197" t="str">
        <f t="shared" si="4"/>
        <v/>
      </c>
      <c r="V17" s="198" t="str">
        <f t="shared" si="5"/>
        <v/>
      </c>
      <c r="W17" s="199" t="str">
        <f t="shared" si="6"/>
        <v/>
      </c>
      <c r="X17" s="154" t="str">
        <f t="shared" si="7"/>
        <v/>
      </c>
      <c r="Y17" s="156" t="str">
        <f t="shared" si="8"/>
        <v/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1"/>
        <v>13</v>
      </c>
      <c r="C18" s="696">
        <f>VOL_AREA!D19</f>
        <v>6478401.2631933056</v>
      </c>
      <c r="D18" s="850">
        <v>7.7085901275127288E-7</v>
      </c>
      <c r="E18" s="850">
        <v>18</v>
      </c>
      <c r="F18" s="850">
        <v>9.3407140923683224E-8</v>
      </c>
      <c r="G18" s="415"/>
      <c r="H18" s="1014">
        <v>1.2589254117941183E-100</v>
      </c>
      <c r="I18" s="1014">
        <v>68</v>
      </c>
      <c r="J18" s="1014">
        <v>0</v>
      </c>
      <c r="K18" s="485">
        <f t="shared" si="9"/>
        <v>1.6331461278514312E-94</v>
      </c>
      <c r="L18" s="486">
        <f t="shared" si="0"/>
        <v>1.0580175937651968E-87</v>
      </c>
      <c r="M18" s="207">
        <f t="shared" si="10"/>
        <v>9.1311089222171914E-178</v>
      </c>
      <c r="N18" s="183">
        <f>1-'SOCKEYE%'!E18</f>
        <v>0</v>
      </c>
      <c r="O18" s="183">
        <f>'SOCKEYE%'!E18*(1-'SOCKEYE%'!O18)</f>
        <v>0</v>
      </c>
      <c r="P18" s="183">
        <f>'SOCKEYE%'!E18*'SOCKEYE%'!O18*(1-'SOCKEYE%'!U18)</f>
        <v>0</v>
      </c>
      <c r="Q18" s="183">
        <f>'SOCKEYE%'!E18*'SOCKEYE%'!O18*'SOCKEYE%'!U18</f>
        <v>1</v>
      </c>
      <c r="R18" s="200">
        <f t="shared" si="1"/>
        <v>0</v>
      </c>
      <c r="S18" s="195">
        <f t="shared" si="2"/>
        <v>0</v>
      </c>
      <c r="T18" s="196">
        <f t="shared" si="3"/>
        <v>0</v>
      </c>
      <c r="U18" s="197">
        <f t="shared" si="4"/>
        <v>0</v>
      </c>
      <c r="V18" s="198">
        <f t="shared" si="5"/>
        <v>0</v>
      </c>
      <c r="W18" s="199">
        <f t="shared" si="6"/>
        <v>0</v>
      </c>
      <c r="X18" s="154">
        <f t="shared" si="7"/>
        <v>1.0580175937651968E-87</v>
      </c>
      <c r="Y18" s="156">
        <f t="shared" si="8"/>
        <v>9.1311089222171914E-178</v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1"/>
        <v>14</v>
      </c>
      <c r="C19" s="696">
        <f>VOL_AREA!D20</f>
        <v>6449720.4039498968</v>
      </c>
      <c r="D19" s="850">
        <v>8.7447079198113957E-6</v>
      </c>
      <c r="E19" s="850">
        <v>12</v>
      </c>
      <c r="F19" s="850">
        <v>1.0471456094036214E-6</v>
      </c>
      <c r="G19" s="415"/>
      <c r="H19" s="1014">
        <v>8.5946076779663855E-10</v>
      </c>
      <c r="I19" s="1014">
        <v>68</v>
      </c>
      <c r="J19" s="1014">
        <v>4.3594070824137203E-17</v>
      </c>
      <c r="K19" s="485">
        <f t="shared" si="9"/>
        <v>9.8283530528161449E-5</v>
      </c>
      <c r="L19" s="486">
        <f t="shared" si="0"/>
        <v>633.90129221971551</v>
      </c>
      <c r="M19" s="207">
        <f t="shared" si="10"/>
        <v>23715232.062191028</v>
      </c>
      <c r="N19" s="183">
        <f>1-'SOCKEYE%'!E19</f>
        <v>0</v>
      </c>
      <c r="O19" s="183">
        <f>'SOCKEYE%'!E19*(1-'SOCKEYE%'!O19)</f>
        <v>0</v>
      </c>
      <c r="P19" s="183">
        <f>'SOCKEYE%'!E19*'SOCKEYE%'!O19*(1-'SOCKEYE%'!U19)</f>
        <v>0</v>
      </c>
      <c r="Q19" s="183">
        <f>'SOCKEYE%'!E19*'SOCKEYE%'!O19*'SOCKEYE%'!U19</f>
        <v>1</v>
      </c>
      <c r="R19" s="200">
        <f t="shared" si="1"/>
        <v>0</v>
      </c>
      <c r="S19" s="195">
        <f t="shared" si="2"/>
        <v>0</v>
      </c>
      <c r="T19" s="196">
        <f t="shared" si="3"/>
        <v>0</v>
      </c>
      <c r="U19" s="197">
        <f t="shared" si="4"/>
        <v>0</v>
      </c>
      <c r="V19" s="198">
        <f t="shared" si="5"/>
        <v>0</v>
      </c>
      <c r="W19" s="199">
        <f t="shared" si="6"/>
        <v>0</v>
      </c>
      <c r="X19" s="154">
        <f t="shared" si="7"/>
        <v>633.90129221971551</v>
      </c>
      <c r="Y19" s="156">
        <f t="shared" si="8"/>
        <v>23715232.062191028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1"/>
        <v>15</v>
      </c>
      <c r="C20" s="696">
        <f>VOL_AREA!D21</f>
        <v>6421039.544706488</v>
      </c>
      <c r="D20" s="850">
        <v>1.040664313305894E-6</v>
      </c>
      <c r="E20" s="850">
        <v>6</v>
      </c>
      <c r="F20" s="850">
        <v>4.9944553726674015E-7</v>
      </c>
      <c r="G20" s="415"/>
      <c r="H20" s="1014">
        <v>1.2589254117941183E-100</v>
      </c>
      <c r="I20" s="1014">
        <v>68</v>
      </c>
      <c r="J20" s="1014">
        <v>0</v>
      </c>
      <c r="K20" s="485">
        <f t="shared" si="9"/>
        <v>1.2097324715545122E-94</v>
      </c>
      <c r="L20" s="486">
        <f t="shared" si="0"/>
        <v>7.7677400383670398E-88</v>
      </c>
      <c r="M20" s="207">
        <f t="shared" si="10"/>
        <v>2.3162907081367181E-176</v>
      </c>
      <c r="N20" s="183">
        <f>1-'SOCKEYE%'!E20</f>
        <v>0</v>
      </c>
      <c r="O20" s="183">
        <f>'SOCKEYE%'!E20*(1-'SOCKEYE%'!O20)</f>
        <v>0</v>
      </c>
      <c r="P20" s="183">
        <f>'SOCKEYE%'!E20*'SOCKEYE%'!O20*(1-'SOCKEYE%'!U20)</f>
        <v>0</v>
      </c>
      <c r="Q20" s="183">
        <f>'SOCKEYE%'!E20*'SOCKEYE%'!O20*'SOCKEYE%'!U20</f>
        <v>1</v>
      </c>
      <c r="R20" s="200">
        <f t="shared" si="1"/>
        <v>0</v>
      </c>
      <c r="S20" s="195">
        <f t="shared" si="2"/>
        <v>0</v>
      </c>
      <c r="T20" s="196">
        <f t="shared" si="3"/>
        <v>0</v>
      </c>
      <c r="U20" s="197">
        <f t="shared" si="4"/>
        <v>0</v>
      </c>
      <c r="V20" s="198">
        <f t="shared" si="5"/>
        <v>0</v>
      </c>
      <c r="W20" s="199">
        <f t="shared" si="6"/>
        <v>0</v>
      </c>
      <c r="X20" s="154">
        <f t="shared" si="7"/>
        <v>7.7677400383670398E-88</v>
      </c>
      <c r="Y20" s="156">
        <f t="shared" si="8"/>
        <v>2.3162907081367181E-176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1"/>
        <v>16</v>
      </c>
      <c r="C21" s="696">
        <f>VOL_AREA!D22</f>
        <v>6386737.34649806</v>
      </c>
      <c r="D21" s="774"/>
      <c r="E21" s="774"/>
      <c r="F21" s="843"/>
      <c r="G21" s="415"/>
      <c r="H21" s="1014">
        <v>1.2589254117941183E-100</v>
      </c>
      <c r="I21" s="1014">
        <v>67</v>
      </c>
      <c r="J21" s="1014">
        <v>0</v>
      </c>
      <c r="K21" s="485" t="str">
        <f t="shared" si="9"/>
        <v>no sigma</v>
      </c>
      <c r="L21" s="486" t="str">
        <f t="shared" si="0"/>
        <v/>
      </c>
      <c r="M21" s="207">
        <f t="shared" si="10"/>
        <v>0</v>
      </c>
      <c r="N21" s="183">
        <f>1-'SOCKEYE%'!E21</f>
        <v>0</v>
      </c>
      <c r="O21" s="183">
        <f>'SOCKEYE%'!E21*(1-'SOCKEYE%'!O21)</f>
        <v>0</v>
      </c>
      <c r="P21" s="183">
        <f>'SOCKEYE%'!E21*'SOCKEYE%'!O21*(1-'SOCKEYE%'!U21)</f>
        <v>0</v>
      </c>
      <c r="Q21" s="183">
        <f>'SOCKEYE%'!E21*'SOCKEYE%'!O21*'SOCKEYE%'!U21</f>
        <v>1</v>
      </c>
      <c r="R21" s="200" t="str">
        <f t="shared" si="1"/>
        <v/>
      </c>
      <c r="S21" s="195" t="str">
        <f t="shared" si="2"/>
        <v/>
      </c>
      <c r="T21" s="196" t="str">
        <f t="shared" si="3"/>
        <v/>
      </c>
      <c r="U21" s="197" t="str">
        <f t="shared" si="4"/>
        <v/>
      </c>
      <c r="V21" s="198" t="str">
        <f t="shared" si="5"/>
        <v/>
      </c>
      <c r="W21" s="199" t="str">
        <f t="shared" si="6"/>
        <v/>
      </c>
      <c r="X21" s="154" t="str">
        <f t="shared" si="7"/>
        <v/>
      </c>
      <c r="Y21" s="156" t="str">
        <f t="shared" si="8"/>
        <v/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1"/>
        <v>17</v>
      </c>
      <c r="C22" s="696">
        <f>VOL_AREA!D23</f>
        <v>6336435.952773802</v>
      </c>
      <c r="D22" s="774"/>
      <c r="E22" s="774"/>
      <c r="F22" s="774"/>
      <c r="G22" s="415"/>
      <c r="H22" s="1014">
        <v>1.2589254117941183E-100</v>
      </c>
      <c r="I22" s="1014">
        <v>64</v>
      </c>
      <c r="J22" s="1014">
        <v>0</v>
      </c>
      <c r="K22" s="485" t="str">
        <f t="shared" si="9"/>
        <v>no sigma</v>
      </c>
      <c r="L22" s="486" t="str">
        <f t="shared" si="0"/>
        <v/>
      </c>
      <c r="M22" s="207">
        <f t="shared" si="10"/>
        <v>0</v>
      </c>
      <c r="N22" s="183">
        <f>1-'SOCKEYE%'!E22</f>
        <v>0</v>
      </c>
      <c r="O22" s="183">
        <f>'SOCKEYE%'!E22*(1-'SOCKEYE%'!O22)</f>
        <v>0</v>
      </c>
      <c r="P22" s="183">
        <f>'SOCKEYE%'!E22*'SOCKEYE%'!O22*(1-'SOCKEYE%'!U22)</f>
        <v>0</v>
      </c>
      <c r="Q22" s="183">
        <f>'SOCKEYE%'!E22*'SOCKEYE%'!O22*'SOCKEYE%'!U22</f>
        <v>1</v>
      </c>
      <c r="R22" s="200" t="str">
        <f t="shared" si="1"/>
        <v/>
      </c>
      <c r="S22" s="195" t="str">
        <f t="shared" si="2"/>
        <v/>
      </c>
      <c r="T22" s="196" t="str">
        <f t="shared" si="3"/>
        <v/>
      </c>
      <c r="U22" s="197" t="str">
        <f t="shared" si="4"/>
        <v/>
      </c>
      <c r="V22" s="198" t="str">
        <f t="shared" si="5"/>
        <v/>
      </c>
      <c r="W22" s="199" t="str">
        <f t="shared" si="6"/>
        <v/>
      </c>
      <c r="X22" s="154" t="str">
        <f t="shared" si="7"/>
        <v/>
      </c>
      <c r="Y22" s="156" t="str">
        <f t="shared" si="8"/>
        <v/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1"/>
        <v>18</v>
      </c>
      <c r="C23" s="696">
        <f>VOL_AREA!D24</f>
        <v>6286134.5590495467</v>
      </c>
      <c r="D23" s="851">
        <v>4.2229370779493598E-7</v>
      </c>
      <c r="E23" s="851">
        <v>5</v>
      </c>
      <c r="F23" s="851">
        <v>1.0046526211787951E-7</v>
      </c>
      <c r="G23" s="414"/>
      <c r="H23" s="1014">
        <v>1.2589254117941183E-100</v>
      </c>
      <c r="I23" s="1014">
        <v>64</v>
      </c>
      <c r="J23" s="1014">
        <v>0</v>
      </c>
      <c r="K23" s="485">
        <f t="shared" si="9"/>
        <v>2.9811607148204233E-94</v>
      </c>
      <c r="L23" s="486">
        <f t="shared" si="0"/>
        <v>1.8739977395513512E-87</v>
      </c>
      <c r="M23" s="207">
        <f t="shared" ref="M23:M44" si="12">IF(OR(OR(H23=0,E23=0),D23=0),0,+(L23^2)*((J23/H23^2)+((F23^2/E23)/D23^2)))</f>
        <v>3.9753076412929744E-176</v>
      </c>
      <c r="N23" s="183">
        <f>1-'SOCKEYE%'!E23</f>
        <v>0</v>
      </c>
      <c r="O23" s="183">
        <f>'SOCKEYE%'!E23*(1-'SOCKEYE%'!O23)</f>
        <v>0</v>
      </c>
      <c r="P23" s="183">
        <f>'SOCKEYE%'!E23*'SOCKEYE%'!O23*(1-'SOCKEYE%'!U23)</f>
        <v>0</v>
      </c>
      <c r="Q23" s="183">
        <f>'SOCKEYE%'!E23*'SOCKEYE%'!O23*'SOCKEYE%'!U23</f>
        <v>1</v>
      </c>
      <c r="R23" s="200">
        <f t="shared" si="1"/>
        <v>0</v>
      </c>
      <c r="S23" s="195">
        <f t="shared" si="2"/>
        <v>0</v>
      </c>
      <c r="T23" s="196">
        <f t="shared" si="3"/>
        <v>0</v>
      </c>
      <c r="U23" s="197">
        <f t="shared" si="4"/>
        <v>0</v>
      </c>
      <c r="V23" s="198">
        <f t="shared" si="5"/>
        <v>0</v>
      </c>
      <c r="W23" s="199">
        <f t="shared" si="6"/>
        <v>0</v>
      </c>
      <c r="X23" s="154">
        <f t="shared" si="7"/>
        <v>1.8739977395513512E-87</v>
      </c>
      <c r="Y23" s="156">
        <f t="shared" si="8"/>
        <v>3.9753076412929744E-176</v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1"/>
        <v>19</v>
      </c>
      <c r="C24" s="696">
        <f>VOL_AREA!D25</f>
        <v>6235833.1653252915</v>
      </c>
      <c r="D24" s="710">
        <v>4.9110185592253641E-7</v>
      </c>
      <c r="E24" s="710">
        <v>7</v>
      </c>
      <c r="F24" s="710">
        <v>1.4271135567210919E-7</v>
      </c>
      <c r="G24" s="414"/>
      <c r="H24" s="1014">
        <v>1.2589254117941183E-100</v>
      </c>
      <c r="I24" s="1014">
        <v>64</v>
      </c>
      <c r="J24" s="1014">
        <v>0</v>
      </c>
      <c r="K24" s="485">
        <f t="shared" si="9"/>
        <v>2.5634710938512396E-94</v>
      </c>
      <c r="L24" s="486">
        <f t="shared" si="0"/>
        <v>1.5985378065390262E-87</v>
      </c>
      <c r="M24" s="207">
        <f t="shared" si="12"/>
        <v>3.0826321023896887E-176</v>
      </c>
      <c r="N24" s="183">
        <f>1-'SOCKEYE%'!E24</f>
        <v>1</v>
      </c>
      <c r="O24" s="183">
        <f>'SOCKEYE%'!E24*(1-'SOCKEYE%'!O24)</f>
        <v>0</v>
      </c>
      <c r="P24" s="183">
        <f>'SOCKEYE%'!E24*'SOCKEYE%'!O24*(1-'SOCKEYE%'!U24)</f>
        <v>0</v>
      </c>
      <c r="Q24" s="183">
        <f>'SOCKEYE%'!E24*'SOCKEYE%'!O24*'SOCKEYE%'!U24</f>
        <v>0</v>
      </c>
      <c r="R24" s="200">
        <f t="shared" ref="R24:R25" si="13">IF(L24="","",N24*L24)</f>
        <v>1.5985378065390262E-87</v>
      </c>
      <c r="S24" s="195">
        <f t="shared" ref="S24:S25" si="14">IF(M24="","",N24^2*M24)</f>
        <v>3.0826321023896887E-176</v>
      </c>
      <c r="T24" s="196">
        <f t="shared" ref="T24:T25" si="15">IF(L24="","",O24*L24)</f>
        <v>0</v>
      </c>
      <c r="U24" s="197">
        <f t="shared" ref="U24:U25" si="16">IF(M24="","",O24^2*M24)</f>
        <v>0</v>
      </c>
      <c r="V24" s="198">
        <f t="shared" ref="V24:V25" si="17">IF(L24="","",P24*L24)</f>
        <v>0</v>
      </c>
      <c r="W24" s="199">
        <f t="shared" ref="W24:W25" si="18">IF(M24="","",P24^2*M24)</f>
        <v>0</v>
      </c>
      <c r="X24" s="154">
        <f t="shared" ref="X24:X25" si="19">IF(L24="","",Q24*L24)</f>
        <v>0</v>
      </c>
      <c r="Y24" s="156">
        <f t="shared" ref="Y24:Y25" si="20">IF(M24="","",Q24^2*M24)</f>
        <v>0</v>
      </c>
      <c r="Z24" s="109"/>
      <c r="AA24" s="109"/>
      <c r="AB24" s="109"/>
      <c r="AC24" s="109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1"/>
        <v>20</v>
      </c>
      <c r="C25" s="696">
        <f>VOL_AREA!D26</f>
        <v>6185531.7716010343</v>
      </c>
      <c r="D25" s="710">
        <v>4.9896939278106776E-7</v>
      </c>
      <c r="E25" s="710">
        <v>5</v>
      </c>
      <c r="F25" s="710">
        <v>4.2150066216123624E-8</v>
      </c>
      <c r="G25" s="414"/>
      <c r="H25" s="1014">
        <v>1.2589254117941183E-100</v>
      </c>
      <c r="I25" s="1014">
        <v>64</v>
      </c>
      <c r="J25" s="1014">
        <v>0</v>
      </c>
      <c r="K25" s="485">
        <f t="shared" si="9"/>
        <v>2.5230513735067825E-94</v>
      </c>
      <c r="L25" s="486">
        <f t="shared" si="0"/>
        <v>1.560641443220783E-87</v>
      </c>
      <c r="M25" s="207">
        <f t="shared" si="12"/>
        <v>3.476041688097984E-177</v>
      </c>
      <c r="N25" s="183">
        <f>1-'SOCKEYE%'!E25</f>
        <v>0</v>
      </c>
      <c r="O25" s="183">
        <f>'SOCKEYE%'!E25*(1-'SOCKEYE%'!O25)</f>
        <v>0</v>
      </c>
      <c r="P25" s="183">
        <f>'SOCKEYE%'!E25*'SOCKEYE%'!O25*(1-'SOCKEYE%'!U25)</f>
        <v>0</v>
      </c>
      <c r="Q25" s="183">
        <f>'SOCKEYE%'!E25*'SOCKEYE%'!O25*'SOCKEYE%'!U25</f>
        <v>1</v>
      </c>
      <c r="R25" s="200">
        <f t="shared" si="13"/>
        <v>0</v>
      </c>
      <c r="S25" s="195">
        <f t="shared" si="14"/>
        <v>0</v>
      </c>
      <c r="T25" s="196">
        <f t="shared" si="15"/>
        <v>0</v>
      </c>
      <c r="U25" s="197">
        <f t="shared" si="16"/>
        <v>0</v>
      </c>
      <c r="V25" s="198">
        <f t="shared" si="17"/>
        <v>0</v>
      </c>
      <c r="W25" s="199">
        <f t="shared" si="18"/>
        <v>0</v>
      </c>
      <c r="X25" s="154">
        <f t="shared" si="19"/>
        <v>1.560641443220783E-87</v>
      </c>
      <c r="Y25" s="156">
        <f t="shared" si="20"/>
        <v>3.476041688097984E-177</v>
      </c>
      <c r="Z25" s="109"/>
      <c r="AA25" s="109"/>
      <c r="AB25" s="109"/>
      <c r="AC25" s="109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1"/>
        <v>21</v>
      </c>
      <c r="C26" s="696">
        <f>VOL_AREA!D27</f>
        <v>6135230.3778767781</v>
      </c>
      <c r="D26" s="710">
        <v>5.1714339407878705E-7</v>
      </c>
      <c r="E26" s="710">
        <v>6</v>
      </c>
      <c r="F26" s="710">
        <v>9.0426463240169023E-8</v>
      </c>
      <c r="G26" s="414"/>
      <c r="H26" s="1014">
        <v>1.2589254117941183E-100</v>
      </c>
      <c r="I26" s="1014">
        <v>62</v>
      </c>
      <c r="J26" s="1014">
        <v>0</v>
      </c>
      <c r="K26" s="485">
        <f t="shared" si="9"/>
        <v>2.4343836278460138E-94</v>
      </c>
      <c r="L26" s="486">
        <f t="shared" si="0"/>
        <v>1.4935504384966742E-87</v>
      </c>
      <c r="M26" s="207">
        <f t="shared" si="12"/>
        <v>1.1367308961935025E-176</v>
      </c>
      <c r="N26" s="183">
        <f>1-'SOCKEYE%'!E26</f>
        <v>0</v>
      </c>
      <c r="O26" s="183">
        <f>'SOCKEYE%'!E26*(1-'SOCKEYE%'!O26)</f>
        <v>0</v>
      </c>
      <c r="P26" s="183">
        <f>'SOCKEYE%'!E26*'SOCKEYE%'!O26*(1-'SOCKEYE%'!U26)</f>
        <v>0</v>
      </c>
      <c r="Q26" s="183">
        <f>'SOCKEYE%'!E26*'SOCKEYE%'!O26*'SOCKEYE%'!U26</f>
        <v>1</v>
      </c>
      <c r="R26" s="200">
        <f t="shared" si="1"/>
        <v>0</v>
      </c>
      <c r="S26" s="195">
        <f t="shared" si="2"/>
        <v>0</v>
      </c>
      <c r="T26" s="196">
        <f t="shared" si="3"/>
        <v>0</v>
      </c>
      <c r="U26" s="197">
        <f t="shared" si="4"/>
        <v>0</v>
      </c>
      <c r="V26" s="198">
        <f t="shared" si="5"/>
        <v>0</v>
      </c>
      <c r="W26" s="199">
        <f t="shared" si="6"/>
        <v>0</v>
      </c>
      <c r="X26" s="154">
        <f t="shared" si="7"/>
        <v>1.4935504384966742E-87</v>
      </c>
      <c r="Y26" s="156">
        <f t="shared" si="8"/>
        <v>1.1367308961935025E-176</v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1"/>
        <v>22</v>
      </c>
      <c r="C27" s="696">
        <f>VOL_AREA!D28</f>
        <v>6084928.9841525229</v>
      </c>
      <c r="D27" s="710">
        <v>1.0269390109676252E-6</v>
      </c>
      <c r="E27" s="710">
        <v>8</v>
      </c>
      <c r="F27" s="710">
        <v>4.5538834441574821E-7</v>
      </c>
      <c r="G27" s="414"/>
      <c r="H27" s="1014">
        <v>1.2589254117941183E-100</v>
      </c>
      <c r="I27" s="1014">
        <v>62</v>
      </c>
      <c r="J27" s="1014">
        <v>0</v>
      </c>
      <c r="K27" s="485">
        <f t="shared" si="9"/>
        <v>1.2259008552103845E-94</v>
      </c>
      <c r="L27" s="486">
        <f t="shared" si="0"/>
        <v>7.4595196455670342E-88</v>
      </c>
      <c r="M27" s="207">
        <f t="shared" si="12"/>
        <v>1.3677485234770991E-176</v>
      </c>
      <c r="N27" s="183">
        <f>1-'SOCKEYE%'!E27</f>
        <v>0</v>
      </c>
      <c r="O27" s="183">
        <f>'SOCKEYE%'!E27*(1-'SOCKEYE%'!O27)</f>
        <v>0</v>
      </c>
      <c r="P27" s="183">
        <f>'SOCKEYE%'!E27*'SOCKEYE%'!O27*(1-'SOCKEYE%'!U27)</f>
        <v>0</v>
      </c>
      <c r="Q27" s="183">
        <f>'SOCKEYE%'!E27*'SOCKEYE%'!O27*'SOCKEYE%'!U27</f>
        <v>1</v>
      </c>
      <c r="R27" s="200">
        <f t="shared" si="1"/>
        <v>0</v>
      </c>
      <c r="S27" s="195">
        <f t="shared" si="2"/>
        <v>0</v>
      </c>
      <c r="T27" s="196">
        <f t="shared" si="3"/>
        <v>0</v>
      </c>
      <c r="U27" s="197">
        <f t="shared" si="4"/>
        <v>0</v>
      </c>
      <c r="V27" s="198">
        <f t="shared" si="5"/>
        <v>0</v>
      </c>
      <c r="W27" s="199">
        <f t="shared" si="6"/>
        <v>0</v>
      </c>
      <c r="X27" s="154">
        <f t="shared" si="7"/>
        <v>7.4595196455670342E-88</v>
      </c>
      <c r="Y27" s="156">
        <f t="shared" si="8"/>
        <v>1.3677485234770991E-176</v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1"/>
        <v>23</v>
      </c>
      <c r="C28" s="696">
        <f>VOL_AREA!D29</f>
        <v>6034219.6278992482</v>
      </c>
      <c r="D28" s="852"/>
      <c r="E28" s="852"/>
      <c r="F28" s="852"/>
      <c r="G28" s="414"/>
      <c r="H28" s="1014">
        <v>1.258925411794118E-100</v>
      </c>
      <c r="I28" s="1014">
        <v>60</v>
      </c>
      <c r="J28" s="1014">
        <v>0</v>
      </c>
      <c r="K28" s="485"/>
      <c r="L28" s="206" t="str">
        <f t="shared" si="0"/>
        <v/>
      </c>
      <c r="M28" s="207">
        <f t="shared" si="12"/>
        <v>0</v>
      </c>
      <c r="N28" s="183">
        <f>1-'SOCKEYE%'!E28</f>
        <v>0</v>
      </c>
      <c r="O28" s="183">
        <f>'SOCKEYE%'!E28*(1-'SOCKEYE%'!O28)</f>
        <v>0</v>
      </c>
      <c r="P28" s="183">
        <f>'SOCKEYE%'!E28*'SOCKEYE%'!O28*(1-'SOCKEYE%'!U28)</f>
        <v>0</v>
      </c>
      <c r="Q28" s="183">
        <f>'SOCKEYE%'!E28*'SOCKEYE%'!O28*'SOCKEYE%'!U28</f>
        <v>1</v>
      </c>
      <c r="R28" s="200" t="str">
        <f t="shared" si="1"/>
        <v/>
      </c>
      <c r="S28" s="195" t="str">
        <f t="shared" si="2"/>
        <v/>
      </c>
      <c r="T28" s="196" t="str">
        <f t="shared" si="3"/>
        <v/>
      </c>
      <c r="U28" s="197" t="str">
        <f t="shared" si="4"/>
        <v/>
      </c>
      <c r="V28" s="198" t="str">
        <f t="shared" si="5"/>
        <v/>
      </c>
      <c r="W28" s="199" t="str">
        <f t="shared" si="6"/>
        <v/>
      </c>
      <c r="X28" s="154" t="str">
        <f t="shared" si="7"/>
        <v/>
      </c>
      <c r="Y28" s="156" t="str">
        <f t="shared" si="8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1"/>
        <v>24</v>
      </c>
      <c r="C29" s="696">
        <f>VOL_AREA!D30</f>
        <v>5985051.4634222621</v>
      </c>
      <c r="D29" s="710"/>
      <c r="E29" s="710"/>
      <c r="F29" s="710"/>
      <c r="G29" s="414"/>
      <c r="H29" s="1014">
        <v>1.258925411794118E-100</v>
      </c>
      <c r="I29" s="1014">
        <v>60</v>
      </c>
      <c r="J29" s="1014">
        <v>0</v>
      </c>
      <c r="K29" s="418"/>
      <c r="L29" s="206" t="str">
        <f t="shared" si="0"/>
        <v/>
      </c>
      <c r="M29" s="207">
        <f t="shared" si="12"/>
        <v>0</v>
      </c>
      <c r="N29" s="183">
        <f>1-'SOCKEYE%'!E29</f>
        <v>1</v>
      </c>
      <c r="O29" s="183">
        <f>'SOCKEYE%'!E29*(1-'SOCKEYE%'!O29)</f>
        <v>0</v>
      </c>
      <c r="P29" s="183">
        <f>'SOCKEYE%'!E29*'SOCKEYE%'!O29*(1-'SOCKEYE%'!U29)</f>
        <v>0</v>
      </c>
      <c r="Q29" s="183">
        <f>'SOCKEYE%'!E29*'SOCKEYE%'!O29*'SOCKEYE%'!U29</f>
        <v>0</v>
      </c>
      <c r="R29" s="200" t="str">
        <f t="shared" si="1"/>
        <v/>
      </c>
      <c r="S29" s="195" t="str">
        <f t="shared" si="2"/>
        <v/>
      </c>
      <c r="T29" s="196" t="str">
        <f t="shared" si="3"/>
        <v/>
      </c>
      <c r="U29" s="197" t="str">
        <f t="shared" si="4"/>
        <v/>
      </c>
      <c r="V29" s="198" t="str">
        <f t="shared" si="5"/>
        <v/>
      </c>
      <c r="W29" s="199" t="str">
        <f t="shared" si="6"/>
        <v/>
      </c>
      <c r="X29" s="154" t="str">
        <f t="shared" si="7"/>
        <v/>
      </c>
      <c r="Y29" s="156" t="str">
        <f t="shared" si="8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1"/>
        <v>25</v>
      </c>
      <c r="C30" s="696">
        <f>VOL_AREA!D31</f>
        <v>5935883.2989452779</v>
      </c>
      <c r="D30" s="710"/>
      <c r="E30" s="710"/>
      <c r="F30" s="710"/>
      <c r="G30" s="414"/>
      <c r="H30" s="1014">
        <v>1.258925411794118E-100</v>
      </c>
      <c r="I30" s="1014">
        <v>58</v>
      </c>
      <c r="J30" s="1014">
        <v>0</v>
      </c>
      <c r="K30" s="485"/>
      <c r="L30" s="206" t="str">
        <f t="shared" si="0"/>
        <v/>
      </c>
      <c r="M30" s="207">
        <f t="shared" si="12"/>
        <v>0</v>
      </c>
      <c r="N30" s="183">
        <f>1-'SOCKEYE%'!E30</f>
        <v>1</v>
      </c>
      <c r="O30" s="183">
        <f>'SOCKEYE%'!E30*(1-'SOCKEYE%'!O30)</f>
        <v>0</v>
      </c>
      <c r="P30" s="183">
        <f>'SOCKEYE%'!E30*'SOCKEYE%'!O30*(1-'SOCKEYE%'!U30)</f>
        <v>0</v>
      </c>
      <c r="Q30" s="183">
        <f>'SOCKEYE%'!E30*'SOCKEYE%'!O30*'SOCKEYE%'!U30</f>
        <v>0</v>
      </c>
      <c r="R30" s="200" t="str">
        <f t="shared" si="1"/>
        <v/>
      </c>
      <c r="S30" s="195" t="str">
        <f t="shared" si="2"/>
        <v/>
      </c>
      <c r="T30" s="196" t="str">
        <f t="shared" si="3"/>
        <v/>
      </c>
      <c r="U30" s="197" t="str">
        <f t="shared" si="4"/>
        <v/>
      </c>
      <c r="V30" s="198" t="str">
        <f t="shared" si="5"/>
        <v/>
      </c>
      <c r="W30" s="199" t="str">
        <f t="shared" si="6"/>
        <v/>
      </c>
      <c r="X30" s="154" t="str">
        <f t="shared" si="7"/>
        <v/>
      </c>
      <c r="Y30" s="156" t="str">
        <f t="shared" si="8"/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1"/>
        <v>26</v>
      </c>
      <c r="C31" s="696">
        <f>VOL_AREA!D32</f>
        <v>5886715.1344682919</v>
      </c>
      <c r="D31" s="710"/>
      <c r="E31" s="710"/>
      <c r="F31" s="710"/>
      <c r="G31" s="414"/>
      <c r="H31" s="1014">
        <v>7.1514384709153304E-12</v>
      </c>
      <c r="I31" s="1014">
        <v>58</v>
      </c>
      <c r="J31" s="1014">
        <v>2.9151551155874042E-21</v>
      </c>
      <c r="K31" s="418"/>
      <c r="L31" s="206" t="str">
        <f t="shared" si="0"/>
        <v/>
      </c>
      <c r="M31" s="207">
        <f t="shared" si="12"/>
        <v>0</v>
      </c>
      <c r="N31" s="183">
        <f>1-'SOCKEYE%'!E31</f>
        <v>1</v>
      </c>
      <c r="O31" s="183">
        <f>'SOCKEYE%'!E31*(1-'SOCKEYE%'!O31)</f>
        <v>0</v>
      </c>
      <c r="P31" s="183">
        <f>'SOCKEYE%'!E31*'SOCKEYE%'!O31*(1-'SOCKEYE%'!U31)</f>
        <v>0</v>
      </c>
      <c r="Q31" s="183">
        <f>'SOCKEYE%'!E31*'SOCKEYE%'!O31*'SOCKEYE%'!U31</f>
        <v>0</v>
      </c>
      <c r="R31" s="200" t="str">
        <f t="shared" si="1"/>
        <v/>
      </c>
      <c r="S31" s="195" t="str">
        <f t="shared" si="2"/>
        <v/>
      </c>
      <c r="T31" s="196" t="str">
        <f t="shared" si="3"/>
        <v/>
      </c>
      <c r="U31" s="197" t="str">
        <f t="shared" si="4"/>
        <v/>
      </c>
      <c r="V31" s="198" t="str">
        <f t="shared" si="5"/>
        <v/>
      </c>
      <c r="W31" s="199" t="str">
        <f t="shared" si="6"/>
        <v/>
      </c>
      <c r="X31" s="154" t="str">
        <f t="shared" si="7"/>
        <v/>
      </c>
      <c r="Y31" s="156" t="str">
        <f t="shared" si="8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1"/>
        <v>27</v>
      </c>
      <c r="C32" s="696">
        <f>VOL_AREA!D33</f>
        <v>5837546.9699913058</v>
      </c>
      <c r="D32" s="710"/>
      <c r="E32" s="710"/>
      <c r="F32" s="710"/>
      <c r="G32" s="414"/>
      <c r="H32" s="853"/>
      <c r="I32" s="853"/>
      <c r="J32" s="853"/>
      <c r="K32" s="418"/>
      <c r="L32" s="206" t="str">
        <f t="shared" si="0"/>
        <v/>
      </c>
      <c r="M32" s="207">
        <f t="shared" si="12"/>
        <v>0</v>
      </c>
      <c r="N32" s="183">
        <f>1-'SOCKEYE%'!E32</f>
        <v>0</v>
      </c>
      <c r="O32" s="183">
        <f>'SOCKEYE%'!E32*(1-'SOCKEYE%'!O32)</f>
        <v>0</v>
      </c>
      <c r="P32" s="183">
        <f>'SOCKEYE%'!E32*'SOCKEYE%'!O32*(1-'SOCKEYE%'!U32)</f>
        <v>0</v>
      </c>
      <c r="Q32" s="183">
        <f>'SOCKEYE%'!E32*'SOCKEYE%'!O32*'SOCKEYE%'!U32</f>
        <v>1</v>
      </c>
      <c r="R32" s="200" t="str">
        <f t="shared" si="1"/>
        <v/>
      </c>
      <c r="S32" s="195" t="str">
        <f t="shared" si="2"/>
        <v/>
      </c>
      <c r="T32" s="196" t="str">
        <f t="shared" si="3"/>
        <v/>
      </c>
      <c r="U32" s="197" t="str">
        <f t="shared" si="4"/>
        <v/>
      </c>
      <c r="V32" s="198" t="str">
        <f t="shared" si="5"/>
        <v/>
      </c>
      <c r="W32" s="199" t="str">
        <f t="shared" si="6"/>
        <v/>
      </c>
      <c r="X32" s="154" t="str">
        <f t="shared" si="7"/>
        <v/>
      </c>
      <c r="Y32" s="156" t="str">
        <f t="shared" si="8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1"/>
        <v>28</v>
      </c>
      <c r="C33" s="696">
        <f>VOL_AREA!D34</f>
        <v>5788378.8055143198</v>
      </c>
      <c r="D33" s="710"/>
      <c r="E33" s="710"/>
      <c r="F33" s="710"/>
      <c r="G33" s="414"/>
      <c r="H33" s="853"/>
      <c r="I33" s="853"/>
      <c r="J33" s="853"/>
      <c r="K33" s="418"/>
      <c r="L33" s="206" t="str">
        <f t="shared" si="0"/>
        <v/>
      </c>
      <c r="M33" s="207">
        <f t="shared" si="12"/>
        <v>0</v>
      </c>
      <c r="N33" s="183">
        <f>1-'SOCKEYE%'!E33</f>
        <v>0</v>
      </c>
      <c r="O33" s="183">
        <f>'SOCKEYE%'!E33*(1-'SOCKEYE%'!O33)</f>
        <v>0</v>
      </c>
      <c r="P33" s="183">
        <f>'SOCKEYE%'!E33*'SOCKEYE%'!O33*(1-'SOCKEYE%'!U33)</f>
        <v>0</v>
      </c>
      <c r="Q33" s="183">
        <f>'SOCKEYE%'!E33*'SOCKEYE%'!O33*'SOCKEYE%'!U33</f>
        <v>1</v>
      </c>
      <c r="R33" s="200" t="str">
        <f t="shared" si="1"/>
        <v/>
      </c>
      <c r="S33" s="195" t="str">
        <f t="shared" si="2"/>
        <v/>
      </c>
      <c r="T33" s="196" t="str">
        <f t="shared" si="3"/>
        <v/>
      </c>
      <c r="U33" s="197" t="str">
        <f t="shared" si="4"/>
        <v/>
      </c>
      <c r="V33" s="198" t="str">
        <f t="shared" si="5"/>
        <v/>
      </c>
      <c r="W33" s="199" t="str">
        <f t="shared" si="6"/>
        <v/>
      </c>
      <c r="X33" s="154" t="str">
        <f t="shared" si="7"/>
        <v/>
      </c>
      <c r="Y33" s="156" t="str">
        <f t="shared" si="8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1"/>
        <v>29</v>
      </c>
      <c r="C34" s="696">
        <f>VOL_AREA!D35</f>
        <v>5739210.6410373347</v>
      </c>
      <c r="D34" s="710"/>
      <c r="E34" s="710"/>
      <c r="F34" s="710"/>
      <c r="G34" s="414"/>
      <c r="H34" s="853"/>
      <c r="I34" s="853"/>
      <c r="J34" s="853"/>
      <c r="K34" s="418"/>
      <c r="L34" s="206" t="str">
        <f t="shared" si="0"/>
        <v/>
      </c>
      <c r="M34" s="207">
        <f t="shared" si="12"/>
        <v>0</v>
      </c>
      <c r="N34" s="183">
        <f>1-'SOCKEYE%'!E34</f>
        <v>0</v>
      </c>
      <c r="O34" s="183">
        <f>'SOCKEYE%'!E34*(1-'SOCKEYE%'!O34)</f>
        <v>0</v>
      </c>
      <c r="P34" s="183">
        <f>'SOCKEYE%'!E34*'SOCKEYE%'!O34*(1-'SOCKEYE%'!U34)</f>
        <v>0</v>
      </c>
      <c r="Q34" s="183">
        <f>'SOCKEYE%'!E34*'SOCKEYE%'!O34*'SOCKEYE%'!U34</f>
        <v>1</v>
      </c>
      <c r="R34" s="200" t="str">
        <f t="shared" si="1"/>
        <v/>
      </c>
      <c r="S34" s="195" t="str">
        <f t="shared" si="2"/>
        <v/>
      </c>
      <c r="T34" s="196" t="str">
        <f t="shared" si="3"/>
        <v/>
      </c>
      <c r="U34" s="197" t="str">
        <f t="shared" si="4"/>
        <v/>
      </c>
      <c r="V34" s="198" t="str">
        <f t="shared" si="5"/>
        <v/>
      </c>
      <c r="W34" s="199" t="str">
        <f t="shared" si="6"/>
        <v/>
      </c>
      <c r="X34" s="154" t="str">
        <f t="shared" si="7"/>
        <v/>
      </c>
      <c r="Y34" s="156" t="str">
        <f t="shared" si="8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1"/>
        <v>30</v>
      </c>
      <c r="C35" s="696">
        <f>VOL_AREA!D36</f>
        <v>5690042.4765603486</v>
      </c>
      <c r="D35" s="710"/>
      <c r="E35" s="710"/>
      <c r="F35" s="710"/>
      <c r="G35" s="414"/>
      <c r="H35" s="853"/>
      <c r="I35" s="853"/>
      <c r="J35" s="853"/>
      <c r="K35" s="418"/>
      <c r="L35" s="206" t="str">
        <f t="shared" si="0"/>
        <v/>
      </c>
      <c r="M35" s="207">
        <f t="shared" si="12"/>
        <v>0</v>
      </c>
      <c r="N35" s="183">
        <f>1-'SOCKEYE%'!E35</f>
        <v>0</v>
      </c>
      <c r="O35" s="183">
        <f>'SOCKEYE%'!E35*(1-'SOCKEYE%'!O35)</f>
        <v>0</v>
      </c>
      <c r="P35" s="183">
        <f>'SOCKEYE%'!E35*'SOCKEYE%'!O35*(1-'SOCKEYE%'!U35)</f>
        <v>0</v>
      </c>
      <c r="Q35" s="183">
        <f>'SOCKEYE%'!E35*'SOCKEYE%'!O35*'SOCKEYE%'!U35</f>
        <v>1</v>
      </c>
      <c r="R35" s="200" t="str">
        <f t="shared" si="1"/>
        <v/>
      </c>
      <c r="S35" s="195" t="str">
        <f t="shared" si="2"/>
        <v/>
      </c>
      <c r="T35" s="196" t="str">
        <f t="shared" si="3"/>
        <v/>
      </c>
      <c r="U35" s="197" t="str">
        <f t="shared" si="4"/>
        <v/>
      </c>
      <c r="V35" s="198" t="str">
        <f t="shared" si="5"/>
        <v/>
      </c>
      <c r="W35" s="199" t="str">
        <f t="shared" si="6"/>
        <v/>
      </c>
      <c r="X35" s="154" t="str">
        <f t="shared" si="7"/>
        <v/>
      </c>
      <c r="Y35" s="156" t="str">
        <f t="shared" si="8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1"/>
        <v>31</v>
      </c>
      <c r="C36" s="696">
        <f>VOL_AREA!D37</f>
        <v>5641142.1727179606</v>
      </c>
      <c r="D36" s="710"/>
      <c r="E36" s="710"/>
      <c r="F36" s="710"/>
      <c r="G36" s="414"/>
      <c r="H36" s="853"/>
      <c r="I36" s="853"/>
      <c r="J36" s="853"/>
      <c r="K36" s="418"/>
      <c r="L36" s="206" t="str">
        <f t="shared" si="0"/>
        <v/>
      </c>
      <c r="M36" s="207">
        <f t="shared" si="12"/>
        <v>0</v>
      </c>
      <c r="N36" s="183">
        <f>1-'SOCKEYE%'!E36</f>
        <v>0</v>
      </c>
      <c r="O36" s="183">
        <f>'SOCKEYE%'!E36*(1-'SOCKEYE%'!O36)</f>
        <v>0</v>
      </c>
      <c r="P36" s="183">
        <f>'SOCKEYE%'!E36*'SOCKEYE%'!O36*(1-'SOCKEYE%'!U36)</f>
        <v>0</v>
      </c>
      <c r="Q36" s="183">
        <f>'SOCKEYE%'!E36*'SOCKEYE%'!O36*'SOCKEYE%'!U36</f>
        <v>1</v>
      </c>
      <c r="R36" s="200" t="str">
        <f t="shared" si="1"/>
        <v/>
      </c>
      <c r="S36" s="195" t="str">
        <f t="shared" si="2"/>
        <v/>
      </c>
      <c r="T36" s="196" t="str">
        <f t="shared" si="3"/>
        <v/>
      </c>
      <c r="U36" s="197" t="str">
        <f t="shared" si="4"/>
        <v/>
      </c>
      <c r="V36" s="198" t="str">
        <f t="shared" si="5"/>
        <v/>
      </c>
      <c r="W36" s="199" t="str">
        <f t="shared" si="6"/>
        <v/>
      </c>
      <c r="X36" s="154" t="str">
        <f t="shared" si="7"/>
        <v/>
      </c>
      <c r="Y36" s="156" t="str">
        <f t="shared" si="8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1"/>
        <v>32</v>
      </c>
      <c r="C37" s="696">
        <f>VOL_AREA!D38</f>
        <v>5605367.0399708468</v>
      </c>
      <c r="D37" s="710"/>
      <c r="E37" s="710"/>
      <c r="F37" s="710"/>
      <c r="G37" s="414"/>
      <c r="H37" s="853"/>
      <c r="I37" s="853"/>
      <c r="J37" s="853"/>
      <c r="K37" s="418"/>
      <c r="L37" s="206" t="str">
        <f t="shared" si="0"/>
        <v/>
      </c>
      <c r="M37" s="207">
        <f t="shared" si="12"/>
        <v>0</v>
      </c>
      <c r="N37" s="183">
        <f>1-'SOCKEYE%'!E37</f>
        <v>0</v>
      </c>
      <c r="O37" s="183">
        <f>'SOCKEYE%'!E37*(1-'SOCKEYE%'!O37)</f>
        <v>0</v>
      </c>
      <c r="P37" s="183">
        <f>'SOCKEYE%'!E37*'SOCKEYE%'!O37*(1-'SOCKEYE%'!U37)</f>
        <v>0</v>
      </c>
      <c r="Q37" s="183">
        <f>'SOCKEYE%'!E37*'SOCKEYE%'!O37*'SOCKEYE%'!U37</f>
        <v>1</v>
      </c>
      <c r="R37" s="200" t="str">
        <f t="shared" si="1"/>
        <v/>
      </c>
      <c r="S37" s="195" t="str">
        <f t="shared" si="2"/>
        <v/>
      </c>
      <c r="T37" s="196" t="str">
        <f t="shared" si="3"/>
        <v/>
      </c>
      <c r="U37" s="197" t="str">
        <f t="shared" si="4"/>
        <v/>
      </c>
      <c r="V37" s="198" t="str">
        <f t="shared" si="5"/>
        <v/>
      </c>
      <c r="W37" s="199" t="str">
        <f t="shared" si="6"/>
        <v/>
      </c>
      <c r="X37" s="154" t="str">
        <f t="shared" si="7"/>
        <v/>
      </c>
      <c r="Y37" s="156" t="str">
        <f t="shared" si="8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1"/>
        <v>33</v>
      </c>
      <c r="C38" s="696">
        <f>VOL_AREA!D39</f>
        <v>5569591.9072237322</v>
      </c>
      <c r="D38" s="710"/>
      <c r="E38" s="710"/>
      <c r="F38" s="710"/>
      <c r="G38" s="414"/>
      <c r="H38" s="853"/>
      <c r="I38" s="853"/>
      <c r="J38" s="853"/>
      <c r="K38" s="418"/>
      <c r="L38" s="206" t="str">
        <f t="shared" si="0"/>
        <v/>
      </c>
      <c r="M38" s="207">
        <f t="shared" si="12"/>
        <v>0</v>
      </c>
      <c r="N38" s="183">
        <f>1-'SOCKEYE%'!E38</f>
        <v>0</v>
      </c>
      <c r="O38" s="183">
        <f>'SOCKEYE%'!E38*(1-'SOCKEYE%'!O38)</f>
        <v>0</v>
      </c>
      <c r="P38" s="183">
        <f>'SOCKEYE%'!E38*'SOCKEYE%'!O38*(1-'SOCKEYE%'!U38)</f>
        <v>0</v>
      </c>
      <c r="Q38" s="183">
        <f>'SOCKEYE%'!E38*'SOCKEYE%'!O38*'SOCKEYE%'!U38</f>
        <v>1</v>
      </c>
      <c r="R38" s="200" t="str">
        <f t="shared" si="1"/>
        <v/>
      </c>
      <c r="S38" s="195" t="str">
        <f t="shared" si="2"/>
        <v/>
      </c>
      <c r="T38" s="196" t="str">
        <f t="shared" si="3"/>
        <v/>
      </c>
      <c r="U38" s="197" t="str">
        <f t="shared" si="4"/>
        <v/>
      </c>
      <c r="V38" s="198" t="str">
        <f t="shared" si="5"/>
        <v/>
      </c>
      <c r="W38" s="199" t="str">
        <f t="shared" si="6"/>
        <v/>
      </c>
      <c r="X38" s="154" t="str">
        <f t="shared" si="7"/>
        <v/>
      </c>
      <c r="Y38" s="156" t="str">
        <f t="shared" si="8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1"/>
        <v>34</v>
      </c>
      <c r="C39" s="696">
        <f>VOL_AREA!D40</f>
        <v>5533816.7744766194</v>
      </c>
      <c r="D39" s="432"/>
      <c r="E39" s="433"/>
      <c r="F39" s="434"/>
      <c r="G39" s="414"/>
      <c r="H39" s="853"/>
      <c r="I39" s="853"/>
      <c r="J39" s="853"/>
      <c r="K39" s="418"/>
      <c r="L39" s="206" t="str">
        <f t="shared" si="0"/>
        <v/>
      </c>
      <c r="M39" s="207">
        <f t="shared" si="12"/>
        <v>0</v>
      </c>
      <c r="N39" s="183">
        <f>1-'SOCKEYE%'!E39</f>
        <v>0</v>
      </c>
      <c r="O39" s="183">
        <f>'SOCKEYE%'!E39*(1-'SOCKEYE%'!O39)</f>
        <v>0</v>
      </c>
      <c r="P39" s="183">
        <f>'SOCKEYE%'!E39*'SOCKEYE%'!O39*(1-'SOCKEYE%'!U39)</f>
        <v>0</v>
      </c>
      <c r="Q39" s="183">
        <f>'SOCKEYE%'!E39*'SOCKEYE%'!O39*'SOCKEYE%'!U39</f>
        <v>1</v>
      </c>
      <c r="R39" s="200" t="str">
        <f t="shared" si="1"/>
        <v/>
      </c>
      <c r="S39" s="195" t="str">
        <f t="shared" si="2"/>
        <v/>
      </c>
      <c r="T39" s="196" t="str">
        <f t="shared" si="3"/>
        <v/>
      </c>
      <c r="U39" s="197" t="str">
        <f t="shared" si="4"/>
        <v/>
      </c>
      <c r="V39" s="198" t="str">
        <f t="shared" si="5"/>
        <v/>
      </c>
      <c r="W39" s="199" t="str">
        <f t="shared" si="6"/>
        <v/>
      </c>
      <c r="X39" s="154" t="str">
        <f t="shared" si="7"/>
        <v/>
      </c>
      <c r="Y39" s="156" t="str">
        <f t="shared" si="8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1"/>
        <v>35</v>
      </c>
      <c r="C40" s="696">
        <f>VOL_AREA!D41</f>
        <v>5498041.6417295057</v>
      </c>
      <c r="D40" s="432"/>
      <c r="E40" s="433"/>
      <c r="F40" s="434"/>
      <c r="G40" s="414"/>
      <c r="H40" s="853"/>
      <c r="I40" s="853"/>
      <c r="J40" s="853"/>
      <c r="K40" s="418"/>
      <c r="L40" s="206" t="str">
        <f t="shared" si="0"/>
        <v/>
      </c>
      <c r="M40" s="207">
        <f t="shared" si="12"/>
        <v>0</v>
      </c>
      <c r="N40" s="183">
        <f>1-'SOCKEYE%'!E40</f>
        <v>0</v>
      </c>
      <c r="O40" s="183">
        <f>'SOCKEYE%'!E40*(1-'SOCKEYE%'!O40)</f>
        <v>0</v>
      </c>
      <c r="P40" s="183">
        <f>'SOCKEYE%'!E40*'SOCKEYE%'!O40*(1-'SOCKEYE%'!U40)</f>
        <v>0</v>
      </c>
      <c r="Q40" s="183">
        <f>'SOCKEYE%'!E40*'SOCKEYE%'!O40*'SOCKEYE%'!U40</f>
        <v>1</v>
      </c>
      <c r="R40" s="200" t="str">
        <f t="shared" si="1"/>
        <v/>
      </c>
      <c r="S40" s="195" t="str">
        <f t="shared" si="2"/>
        <v/>
      </c>
      <c r="T40" s="196" t="str">
        <f t="shared" si="3"/>
        <v/>
      </c>
      <c r="U40" s="197" t="str">
        <f t="shared" si="4"/>
        <v/>
      </c>
      <c r="V40" s="198" t="str">
        <f t="shared" si="5"/>
        <v/>
      </c>
      <c r="W40" s="199" t="str">
        <f t="shared" si="6"/>
        <v/>
      </c>
      <c r="X40" s="154" t="str">
        <f t="shared" si="7"/>
        <v/>
      </c>
      <c r="Y40" s="156" t="str">
        <f t="shared" si="8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1"/>
        <v>36</v>
      </c>
      <c r="C41" s="696">
        <f>VOL_AREA!D42</f>
        <v>5462266.508982392</v>
      </c>
      <c r="D41" s="432"/>
      <c r="E41" s="433"/>
      <c r="F41" s="434"/>
      <c r="G41" s="414"/>
      <c r="H41" s="853"/>
      <c r="I41" s="853"/>
      <c r="J41" s="853"/>
      <c r="K41" s="418"/>
      <c r="L41" s="206" t="str">
        <f t="shared" si="0"/>
        <v/>
      </c>
      <c r="M41" s="207">
        <f t="shared" si="12"/>
        <v>0</v>
      </c>
      <c r="N41" s="183">
        <f>1-'SOCKEYE%'!E41</f>
        <v>0</v>
      </c>
      <c r="O41" s="183">
        <f>'SOCKEYE%'!E41*(1-'SOCKEYE%'!O41)</f>
        <v>0</v>
      </c>
      <c r="P41" s="183">
        <f>'SOCKEYE%'!E41*'SOCKEYE%'!O41*(1-'SOCKEYE%'!U41)</f>
        <v>0</v>
      </c>
      <c r="Q41" s="183">
        <f>'SOCKEYE%'!E41*'SOCKEYE%'!O41*'SOCKEYE%'!U41</f>
        <v>1</v>
      </c>
      <c r="R41" s="200" t="str">
        <f t="shared" si="1"/>
        <v/>
      </c>
      <c r="S41" s="195" t="str">
        <f t="shared" si="2"/>
        <v/>
      </c>
      <c r="T41" s="196" t="str">
        <f t="shared" si="3"/>
        <v/>
      </c>
      <c r="U41" s="197" t="str">
        <f t="shared" si="4"/>
        <v/>
      </c>
      <c r="V41" s="198" t="str">
        <f t="shared" si="5"/>
        <v/>
      </c>
      <c r="W41" s="199" t="str">
        <f t="shared" si="6"/>
        <v/>
      </c>
      <c r="X41" s="154" t="str">
        <f t="shared" si="7"/>
        <v/>
      </c>
      <c r="Y41" s="156" t="str">
        <f t="shared" si="8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3.8" thickBot="1">
      <c r="A42" s="724" t="s">
        <v>173</v>
      </c>
      <c r="B42" s="729">
        <f t="shared" si="11"/>
        <v>37</v>
      </c>
      <c r="C42" s="696">
        <f>VOL_AREA!D43</f>
        <v>5426491.3762352783</v>
      </c>
      <c r="D42" s="432"/>
      <c r="E42" s="433"/>
      <c r="F42" s="434"/>
      <c r="G42" s="414"/>
      <c r="H42" s="434"/>
      <c r="I42" s="433"/>
      <c r="J42" s="435"/>
      <c r="K42" s="418"/>
      <c r="L42" s="206" t="str">
        <f t="shared" si="0"/>
        <v/>
      </c>
      <c r="M42" s="207">
        <f t="shared" si="12"/>
        <v>0</v>
      </c>
      <c r="N42" s="183">
        <f>1-'SOCKEYE%'!E42</f>
        <v>0</v>
      </c>
      <c r="O42" s="183">
        <f>'SOCKEYE%'!E42*(1-'SOCKEYE%'!O42)</f>
        <v>0</v>
      </c>
      <c r="P42" s="183">
        <f>'SOCKEYE%'!E42*'SOCKEYE%'!O42*(1-'SOCKEYE%'!U42)</f>
        <v>0</v>
      </c>
      <c r="Q42" s="183">
        <f>'SOCKEYE%'!E42*'SOCKEYE%'!O42*'SOCKEYE%'!U42</f>
        <v>1</v>
      </c>
      <c r="R42" s="200" t="str">
        <f t="shared" si="1"/>
        <v/>
      </c>
      <c r="S42" s="195" t="str">
        <f t="shared" si="2"/>
        <v/>
      </c>
      <c r="T42" s="196" t="str">
        <f t="shared" si="3"/>
        <v/>
      </c>
      <c r="U42" s="197" t="str">
        <f t="shared" si="4"/>
        <v/>
      </c>
      <c r="V42" s="198" t="str">
        <f t="shared" si="5"/>
        <v/>
      </c>
      <c r="W42" s="199" t="str">
        <f t="shared" si="6"/>
        <v/>
      </c>
      <c r="X42" s="154" t="str">
        <f t="shared" si="7"/>
        <v/>
      </c>
      <c r="Y42" s="156" t="str">
        <f t="shared" si="8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3.8" thickBot="1">
      <c r="A43" s="724" t="s">
        <v>174</v>
      </c>
      <c r="B43" s="729">
        <f t="shared" si="11"/>
        <v>38</v>
      </c>
      <c r="C43" s="696">
        <f>VOL_AREA!D44</f>
        <v>5390716.2434881637</v>
      </c>
      <c r="D43" s="432"/>
      <c r="E43" s="433"/>
      <c r="F43" s="434"/>
      <c r="G43" s="414"/>
      <c r="H43" s="434"/>
      <c r="I43" s="433"/>
      <c r="J43" s="435"/>
      <c r="K43" s="418"/>
      <c r="L43" s="206" t="str">
        <f t="shared" si="0"/>
        <v/>
      </c>
      <c r="M43" s="207">
        <f t="shared" si="12"/>
        <v>0</v>
      </c>
      <c r="N43" s="183">
        <f>1-'SOCKEYE%'!E43</f>
        <v>0</v>
      </c>
      <c r="O43" s="183">
        <f>'SOCKEYE%'!E43*(1-'SOCKEYE%'!O43)</f>
        <v>0</v>
      </c>
      <c r="P43" s="183">
        <f>'SOCKEYE%'!E43*'SOCKEYE%'!O43*(1-'SOCKEYE%'!U43)</f>
        <v>0</v>
      </c>
      <c r="Q43" s="183">
        <f>'SOCKEYE%'!E43*'SOCKEYE%'!O43*'SOCKEYE%'!U43</f>
        <v>1</v>
      </c>
      <c r="R43" s="200" t="str">
        <f t="shared" si="1"/>
        <v/>
      </c>
      <c r="S43" s="195" t="str">
        <f t="shared" si="2"/>
        <v/>
      </c>
      <c r="T43" s="196" t="str">
        <f t="shared" si="3"/>
        <v/>
      </c>
      <c r="U43" s="197" t="str">
        <f t="shared" si="4"/>
        <v/>
      </c>
      <c r="V43" s="198" t="str">
        <f t="shared" si="5"/>
        <v/>
      </c>
      <c r="W43" s="199" t="str">
        <f t="shared" si="6"/>
        <v/>
      </c>
      <c r="X43" s="154" t="str">
        <f t="shared" si="7"/>
        <v/>
      </c>
      <c r="Y43" s="156" t="str">
        <f t="shared" si="8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3.8" thickBot="1">
      <c r="A44" s="724" t="s">
        <v>175</v>
      </c>
      <c r="B44" s="729">
        <f t="shared" si="11"/>
        <v>39</v>
      </c>
      <c r="C44" s="696">
        <f>VOL_AREA!D45</f>
        <v>5357106.6350678941</v>
      </c>
      <c r="D44" s="432"/>
      <c r="E44" s="433"/>
      <c r="F44" s="434"/>
      <c r="G44" s="414"/>
      <c r="H44" s="434"/>
      <c r="I44" s="433"/>
      <c r="J44" s="435"/>
      <c r="K44" s="418"/>
      <c r="L44" s="206" t="str">
        <f t="shared" si="0"/>
        <v/>
      </c>
      <c r="M44" s="207">
        <f t="shared" si="12"/>
        <v>0</v>
      </c>
      <c r="N44" s="183">
        <f>1-'SOCKEYE%'!E44</f>
        <v>0</v>
      </c>
      <c r="O44" s="183">
        <f>'SOCKEYE%'!E44*(1-'SOCKEYE%'!O44)</f>
        <v>0</v>
      </c>
      <c r="P44" s="183">
        <f>'SOCKEYE%'!E44*'SOCKEYE%'!O44*(1-'SOCKEYE%'!U44)</f>
        <v>0</v>
      </c>
      <c r="Q44" s="183">
        <f>'SOCKEYE%'!E44*'SOCKEYE%'!O44*'SOCKEYE%'!U44</f>
        <v>1</v>
      </c>
      <c r="R44" s="200" t="str">
        <f t="shared" si="1"/>
        <v/>
      </c>
      <c r="S44" s="195" t="str">
        <f t="shared" si="2"/>
        <v/>
      </c>
      <c r="T44" s="196" t="str">
        <f t="shared" si="3"/>
        <v/>
      </c>
      <c r="U44" s="197" t="str">
        <f t="shared" si="4"/>
        <v/>
      </c>
      <c r="V44" s="198" t="str">
        <f t="shared" si="5"/>
        <v/>
      </c>
      <c r="W44" s="199" t="str">
        <f t="shared" si="6"/>
        <v/>
      </c>
      <c r="X44" s="154" t="str">
        <f t="shared" si="7"/>
        <v/>
      </c>
      <c r="Y44" s="156" t="str">
        <f t="shared" si="8"/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3.8" thickBot="1">
      <c r="A45" s="724" t="s">
        <v>176</v>
      </c>
      <c r="B45" s="729">
        <f t="shared" si="11"/>
        <v>40</v>
      </c>
      <c r="C45" s="696">
        <f>VOL_AREA!D46</f>
        <v>5326745.3131378889</v>
      </c>
      <c r="D45" s="434"/>
      <c r="E45" s="433"/>
      <c r="F45" s="434"/>
      <c r="G45" s="414"/>
      <c r="H45" s="434"/>
      <c r="I45" s="433"/>
      <c r="J45" s="435"/>
      <c r="K45" s="485"/>
      <c r="L45" s="206"/>
      <c r="M45" s="207"/>
      <c r="N45" s="741">
        <f>1-'SOCKEYE%'!E45</f>
        <v>0</v>
      </c>
      <c r="O45" s="741">
        <f>'SOCKEYE%'!E45*(1-'SOCKEYE%'!O45)</f>
        <v>0</v>
      </c>
      <c r="P45" s="741">
        <f>'SOCKEYE%'!E45*'SOCKEYE%'!O45*(1-'SOCKEYE%'!U45)</f>
        <v>0</v>
      </c>
      <c r="Q45" s="741">
        <f>'SOCKEYE%'!E45*'SOCKEYE%'!O45*'SOCKEYE%'!U45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3.8" thickBot="1">
      <c r="A46" s="724" t="s">
        <v>177</v>
      </c>
      <c r="B46" s="729">
        <f t="shared" si="11"/>
        <v>41</v>
      </c>
      <c r="C46" s="696">
        <f>VOL_AREA!D47</f>
        <v>5296383.9912078837</v>
      </c>
      <c r="D46" s="437"/>
      <c r="E46" s="436"/>
      <c r="F46" s="437"/>
      <c r="G46" s="423"/>
      <c r="H46" s="437"/>
      <c r="I46" s="436"/>
      <c r="J46" s="437"/>
      <c r="K46" s="695" t="str">
        <f t="shared" ref="K46" si="21">IF(D46=0,"no sigma",H46/D46)</f>
        <v>no sigma</v>
      </c>
      <c r="L46" s="487"/>
      <c r="M46" s="484">
        <f t="shared" ref="M46" si="22">IF(OR(OR(H46=0,E46=0),D46=0),0,+(L46^2)*((J46/H46^2)+((F46^2/E46)/D46^2)))</f>
        <v>0</v>
      </c>
      <c r="N46" s="700">
        <f>1-'SOCKEYE%'!E46</f>
        <v>0</v>
      </c>
      <c r="O46" s="700">
        <f>'SOCKEYE%'!D46*(1-'SOCKEYE%'!O46)</f>
        <v>0</v>
      </c>
      <c r="P46" s="700">
        <f>'SOCKEYE%'!D46*'SOCKEYE%'!O46*(1-'SOCKEYE%'!U46)</f>
        <v>0</v>
      </c>
      <c r="Q46" s="689">
        <f>'SOCKEYE%'!D46*'SOCKEYE%'!O46*'SOCKEYE%'!U46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3.8" thickBot="1">
      <c r="A47" s="208" t="s">
        <v>97</v>
      </c>
      <c r="B47" s="728"/>
      <c r="C47" s="209">
        <f>SUM(C6:C46)</f>
        <v>251952051.9266946</v>
      </c>
      <c r="D47" s="423"/>
      <c r="E47" s="423"/>
      <c r="F47" s="423"/>
      <c r="G47" s="423"/>
      <c r="H47" s="423"/>
      <c r="I47" s="423"/>
      <c r="J47" s="424"/>
      <c r="K47" s="209"/>
      <c r="L47" s="209">
        <f>SUM(L6:L46)</f>
        <v>269599.29184992745</v>
      </c>
      <c r="M47" s="209">
        <f>SUM(M6:M46)</f>
        <v>73715611553.13446</v>
      </c>
      <c r="N47" s="209"/>
      <c r="O47" s="209"/>
      <c r="P47" s="209"/>
      <c r="Q47" s="209"/>
      <c r="R47" s="209">
        <f t="shared" ref="R47:X47" si="23">SUM(R6:R46)</f>
        <v>33643.618561506759</v>
      </c>
      <c r="S47" s="209">
        <f t="shared" si="23"/>
        <v>1081329389.1826012</v>
      </c>
      <c r="T47" s="209">
        <f t="shared" si="23"/>
        <v>0</v>
      </c>
      <c r="U47" s="209">
        <f t="shared" si="23"/>
        <v>0</v>
      </c>
      <c r="V47" s="209">
        <f t="shared" si="23"/>
        <v>0</v>
      </c>
      <c r="W47" s="209">
        <f t="shared" si="23"/>
        <v>0</v>
      </c>
      <c r="X47" s="209">
        <f t="shared" si="23"/>
        <v>235955.67328842072</v>
      </c>
      <c r="Y47" s="211">
        <f t="shared" ref="Y47" si="24">SUM(Y7:Y44)</f>
        <v>63299421241.648232</v>
      </c>
      <c r="Z47" s="109"/>
      <c r="AA47" s="109"/>
      <c r="AB47" s="109"/>
      <c r="AC47" s="109"/>
      <c r="AD47" s="109"/>
      <c r="AE47" s="109"/>
      <c r="AF47" s="109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headerFooter alignWithMargins="0">
    <oddFooter>&amp;L&amp;PF&amp;C&amp;Pt,  &amp;PDs</oddFooter>
  </headerFooter>
  <rowBreaks count="1" manualBreakCount="1">
    <brk id="46" max="655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/>
  <dimension ref="A1:AH102"/>
  <sheetViews>
    <sheetView showGridLines="0" zoomScale="75" workbookViewId="0">
      <selection activeCell="M19" sqref="M19"/>
    </sheetView>
  </sheetViews>
  <sheetFormatPr defaultColWidth="9.109375" defaultRowHeight="12.6"/>
  <cols>
    <col min="1" max="2" width="10.6640625" style="8" customWidth="1"/>
    <col min="3" max="3" width="13.5546875" style="8" customWidth="1"/>
    <col min="4" max="4" width="10.5546875" style="8" customWidth="1"/>
    <col min="5" max="5" width="6.6640625" style="8" customWidth="1"/>
    <col min="6" max="6" width="10.6640625" style="8" customWidth="1"/>
    <col min="7" max="7" width="11.6640625" style="8" customWidth="1"/>
    <col min="8" max="8" width="11.33203125" style="8" customWidth="1"/>
    <col min="9" max="9" width="4.6640625" style="8" customWidth="1"/>
    <col min="10" max="10" width="11.6640625" style="8" customWidth="1"/>
    <col min="11" max="11" width="10.44140625" style="8" customWidth="1"/>
    <col min="12" max="12" width="11.33203125" style="8" customWidth="1"/>
    <col min="13" max="13" width="10.6640625" style="8" customWidth="1"/>
    <col min="14" max="16" width="10.44140625" style="8" customWidth="1"/>
    <col min="17" max="17" width="9.6640625" style="8"/>
    <col min="18" max="19" width="12" customWidth="1"/>
    <col min="20" max="25" width="12" style="8" customWidth="1"/>
    <col min="26" max="16384" width="9.109375" style="8"/>
  </cols>
  <sheetData>
    <row r="1" spans="1:34" ht="13.2">
      <c r="A1" s="158" t="s">
        <v>195</v>
      </c>
      <c r="B1" s="715"/>
      <c r="C1" s="159"/>
      <c r="D1" s="160"/>
      <c r="E1" s="160"/>
      <c r="F1" s="160"/>
      <c r="G1" s="160"/>
      <c r="H1" s="160"/>
      <c r="I1" s="160"/>
      <c r="J1" s="161"/>
      <c r="K1" s="160"/>
      <c r="L1" s="201"/>
      <c r="M1" s="202"/>
      <c r="N1" s="160"/>
      <c r="O1" s="160"/>
      <c r="P1" s="160"/>
      <c r="Q1" s="160"/>
      <c r="R1" s="184"/>
      <c r="S1" s="185"/>
      <c r="T1" s="184"/>
      <c r="U1" s="185"/>
      <c r="V1" s="184"/>
      <c r="W1" s="185"/>
      <c r="X1" s="167"/>
      <c r="Y1" s="170"/>
      <c r="Z1" s="109"/>
      <c r="AA1" s="109"/>
      <c r="AB1" s="109"/>
      <c r="AC1" s="109"/>
      <c r="AD1" s="109"/>
      <c r="AE1" s="109"/>
      <c r="AF1" s="109"/>
      <c r="AG1" s="10"/>
      <c r="AH1" s="10"/>
    </row>
    <row r="2" spans="1:34" ht="13.2">
      <c r="A2" s="162" t="s">
        <v>57</v>
      </c>
      <c r="B2" s="162"/>
      <c r="C2" s="163" t="s">
        <v>58</v>
      </c>
      <c r="D2" s="162" t="s">
        <v>59</v>
      </c>
      <c r="E2" s="162" t="s">
        <v>60</v>
      </c>
      <c r="F2" s="162" t="s">
        <v>61</v>
      </c>
      <c r="G2" s="162" t="s">
        <v>62</v>
      </c>
      <c r="H2" s="162" t="s">
        <v>63</v>
      </c>
      <c r="I2" s="162" t="s">
        <v>64</v>
      </c>
      <c r="J2" s="163" t="s">
        <v>65</v>
      </c>
      <c r="K2" s="162" t="s">
        <v>66</v>
      </c>
      <c r="L2" s="203" t="s">
        <v>67</v>
      </c>
      <c r="M2" s="204" t="s">
        <v>67</v>
      </c>
      <c r="N2" s="162" t="s">
        <v>68</v>
      </c>
      <c r="O2" s="162" t="s">
        <v>68</v>
      </c>
      <c r="P2" s="162" t="s">
        <v>68</v>
      </c>
      <c r="Q2" s="181" t="s">
        <v>68</v>
      </c>
      <c r="R2" s="186" t="s">
        <v>69</v>
      </c>
      <c r="S2" s="187" t="s">
        <v>70</v>
      </c>
      <c r="T2" s="186" t="s">
        <v>69</v>
      </c>
      <c r="U2" s="187" t="s">
        <v>70</v>
      </c>
      <c r="V2" s="186" t="s">
        <v>69</v>
      </c>
      <c r="W2" s="187" t="s">
        <v>70</v>
      </c>
      <c r="X2" s="168" t="s">
        <v>69</v>
      </c>
      <c r="Y2" s="171" t="s">
        <v>70</v>
      </c>
      <c r="Z2" s="110" t="s">
        <v>71</v>
      </c>
      <c r="AA2" s="110" t="s">
        <v>71</v>
      </c>
      <c r="AB2" s="110" t="s">
        <v>71</v>
      </c>
      <c r="AC2" s="110" t="s">
        <v>71</v>
      </c>
      <c r="AD2" s="110" t="s">
        <v>71</v>
      </c>
      <c r="AE2" s="110" t="s">
        <v>71</v>
      </c>
      <c r="AF2" s="110" t="s">
        <v>71</v>
      </c>
      <c r="AG2" s="10"/>
      <c r="AH2" s="10"/>
    </row>
    <row r="3" spans="1:34" ht="13.2">
      <c r="A3" s="162" t="s">
        <v>72</v>
      </c>
      <c r="B3" s="726" t="s">
        <v>178</v>
      </c>
      <c r="C3" s="163" t="s">
        <v>73</v>
      </c>
      <c r="D3" s="162" t="s">
        <v>74</v>
      </c>
      <c r="E3" s="162" t="s">
        <v>75</v>
      </c>
      <c r="F3" s="162" t="s">
        <v>74</v>
      </c>
      <c r="G3" s="162" t="s">
        <v>76</v>
      </c>
      <c r="H3" s="162" t="s">
        <v>77</v>
      </c>
      <c r="I3" s="162" t="s">
        <v>78</v>
      </c>
      <c r="J3" s="163" t="s">
        <v>79</v>
      </c>
      <c r="K3" s="162" t="s">
        <v>80</v>
      </c>
      <c r="L3" s="203" t="s">
        <v>69</v>
      </c>
      <c r="M3" s="204" t="s">
        <v>70</v>
      </c>
      <c r="N3" s="162" t="s">
        <v>81</v>
      </c>
      <c r="O3" s="162" t="s">
        <v>82</v>
      </c>
      <c r="P3" s="181" t="s">
        <v>83</v>
      </c>
      <c r="Q3" s="181" t="s">
        <v>83</v>
      </c>
      <c r="R3" s="186" t="s">
        <v>67</v>
      </c>
      <c r="S3" s="187" t="s">
        <v>67</v>
      </c>
      <c r="T3" s="186" t="s">
        <v>67</v>
      </c>
      <c r="U3" s="187" t="s">
        <v>67</v>
      </c>
      <c r="V3" s="186" t="s">
        <v>67</v>
      </c>
      <c r="W3" s="187" t="s">
        <v>67</v>
      </c>
      <c r="X3" s="168" t="s">
        <v>67</v>
      </c>
      <c r="Y3" s="171" t="s">
        <v>67</v>
      </c>
      <c r="Z3" s="110" t="s">
        <v>84</v>
      </c>
      <c r="AA3" s="110" t="s">
        <v>85</v>
      </c>
      <c r="AB3" s="110" t="s">
        <v>86</v>
      </c>
      <c r="AC3" s="110" t="s">
        <v>87</v>
      </c>
      <c r="AD3" s="110" t="s">
        <v>88</v>
      </c>
      <c r="AE3" s="110" t="s">
        <v>89</v>
      </c>
      <c r="AF3" s="110" t="s">
        <v>90</v>
      </c>
      <c r="AG3" s="10"/>
      <c r="AH3" s="10"/>
    </row>
    <row r="4" spans="1:34" ht="13.8" thickBot="1">
      <c r="A4" s="164"/>
      <c r="B4" s="164"/>
      <c r="C4" s="165"/>
      <c r="D4" s="164"/>
      <c r="E4" s="164"/>
      <c r="F4" s="164"/>
      <c r="G4" s="164"/>
      <c r="H4" s="164"/>
      <c r="I4" s="164"/>
      <c r="J4" s="166"/>
      <c r="K4" s="164"/>
      <c r="L4" s="188"/>
      <c r="M4" s="157"/>
      <c r="N4" s="164"/>
      <c r="O4" s="164"/>
      <c r="P4" s="891" t="s">
        <v>214</v>
      </c>
      <c r="Q4" s="181" t="s">
        <v>91</v>
      </c>
      <c r="R4" s="188"/>
      <c r="S4" s="189"/>
      <c r="T4" s="188"/>
      <c r="U4" s="189"/>
      <c r="V4" s="188"/>
      <c r="W4" s="189"/>
      <c r="X4" s="169"/>
      <c r="Y4" s="172"/>
      <c r="Z4" s="109"/>
      <c r="AA4" s="109"/>
      <c r="AB4" s="109"/>
      <c r="AC4" s="109"/>
      <c r="AD4" s="109"/>
      <c r="AE4" s="109"/>
      <c r="AF4" s="109"/>
      <c r="AG4" s="10"/>
      <c r="AH4" s="10"/>
    </row>
    <row r="5" spans="1:34" ht="16.2" thickBot="1">
      <c r="A5" s="390"/>
      <c r="B5" s="390"/>
      <c r="C5" s="391"/>
      <c r="D5" s="390"/>
      <c r="E5" s="390"/>
      <c r="F5" s="390"/>
      <c r="G5" s="390"/>
      <c r="H5" s="390"/>
      <c r="I5" s="390"/>
      <c r="J5" s="392"/>
      <c r="K5" s="390"/>
      <c r="L5" s="205" t="s">
        <v>92</v>
      </c>
      <c r="M5" s="393"/>
      <c r="N5" s="182" t="s">
        <v>93</v>
      </c>
      <c r="O5" s="182" t="s">
        <v>94</v>
      </c>
      <c r="P5" s="182" t="s">
        <v>94</v>
      </c>
      <c r="Q5" s="182" t="s">
        <v>94</v>
      </c>
      <c r="R5" s="190" t="s">
        <v>95</v>
      </c>
      <c r="S5" s="191"/>
      <c r="T5" s="192" t="s">
        <v>96</v>
      </c>
      <c r="U5" s="191"/>
      <c r="V5" s="193" t="s">
        <v>217</v>
      </c>
      <c r="W5" s="191"/>
      <c r="X5" s="153" t="s">
        <v>218</v>
      </c>
      <c r="Y5" s="173"/>
      <c r="Z5" s="109"/>
      <c r="AA5" s="109"/>
      <c r="AB5" s="109"/>
      <c r="AC5" s="109"/>
      <c r="AD5" s="109"/>
      <c r="AE5" s="109"/>
      <c r="AF5" s="109"/>
      <c r="AG5" s="10"/>
      <c r="AH5" s="10"/>
    </row>
    <row r="6" spans="1:34" ht="15" thickBot="1">
      <c r="A6" s="724" t="s">
        <v>137</v>
      </c>
      <c r="B6" s="729">
        <v>1</v>
      </c>
      <c r="C6" s="696">
        <f>VOL_AREA!E7</f>
        <v>6002227.4314085096</v>
      </c>
      <c r="D6" s="683"/>
      <c r="E6" s="684"/>
      <c r="F6" s="684"/>
      <c r="G6" s="113"/>
      <c r="H6" s="684"/>
      <c r="I6" s="684"/>
      <c r="J6" s="685"/>
      <c r="K6" s="489" t="str">
        <f>IF(D6=0,"no sigma",H6/D6)</f>
        <v>no sigma</v>
      </c>
      <c r="L6" s="488" t="str">
        <f t="shared" ref="L6:L44" si="0">IF(K6="no sigma","",C6*K6)</f>
        <v/>
      </c>
      <c r="M6" s="483">
        <f t="shared" ref="M6:M44" si="1">IF(OR(OR(H6=0,E6=0),D6=0),0,+(L6^2)*((J6/H6^2)+((F6^2/E6)/D6^2)))</f>
        <v>0</v>
      </c>
      <c r="N6" s="183">
        <f>1-'SOCKEYE%'!F6</f>
        <v>0</v>
      </c>
      <c r="O6" s="183">
        <f>'SOCKEYE%'!F6*(1-'SOCKEYE%'!O6)</f>
        <v>0</v>
      </c>
      <c r="P6" s="183">
        <f>'SOCKEYE%'!F6*'SOCKEYE%'!O6*(1-'SOCKEYE%'!U6)</f>
        <v>0</v>
      </c>
      <c r="Q6" s="183">
        <f>'SOCKEYE%'!F6*'SOCKEYE%'!O6*'SOCKEYE%'!U6</f>
        <v>1</v>
      </c>
      <c r="R6" s="194" t="str">
        <f t="shared" ref="R6:R44" si="2">IF(L6="","",N6*L6)</f>
        <v/>
      </c>
      <c r="S6" s="195" t="str">
        <f t="shared" ref="S6:S44" si="3">IF(M6="","",N6^2*M6)</f>
        <v/>
      </c>
      <c r="T6" s="196" t="str">
        <f t="shared" ref="T6:T44" si="4">IF(L6="","",O6*L6)</f>
        <v/>
      </c>
      <c r="U6" s="197" t="str">
        <f t="shared" ref="U6:U44" si="5">IF(M6="","",O6^2*M6)</f>
        <v/>
      </c>
      <c r="V6" s="198" t="str">
        <f t="shared" ref="V6:V44" si="6">IF(L6="","",P6*L6)</f>
        <v/>
      </c>
      <c r="W6" s="199" t="str">
        <f t="shared" ref="W6:W44" si="7">IF(M6="","",P6^2*M6)</f>
        <v/>
      </c>
      <c r="X6" s="154" t="str">
        <f t="shared" ref="X6:X44" si="8">IF(L6="","",Q6*L6)</f>
        <v/>
      </c>
      <c r="Y6" s="155" t="str">
        <f t="shared" ref="Y6:Y44" si="9">IF(M6="","",Q6^2*M6)</f>
        <v/>
      </c>
      <c r="Z6" s="109"/>
      <c r="AA6" s="109"/>
      <c r="AB6" s="109"/>
      <c r="AC6" s="109"/>
      <c r="AD6" s="109"/>
      <c r="AE6" s="109"/>
      <c r="AF6" s="109"/>
      <c r="AG6" s="10"/>
      <c r="AH6" s="10"/>
    </row>
    <row r="7" spans="1:34" ht="15" thickBot="1">
      <c r="A7" s="724" t="s">
        <v>138</v>
      </c>
      <c r="B7" s="729">
        <f>B6+1</f>
        <v>2</v>
      </c>
      <c r="C7" s="696">
        <f>VOL_AREA!E8</f>
        <v>5856826.2942255298</v>
      </c>
      <c r="G7" s="414"/>
      <c r="H7" s="854">
        <v>1.2589254117941165E-100</v>
      </c>
      <c r="I7" s="854">
        <v>35</v>
      </c>
      <c r="J7" s="854">
        <v>0</v>
      </c>
      <c r="K7" s="485">
        <f>IF(D8=0,"no sigma",H7/D8)</f>
        <v>2.3693153385776992E-96</v>
      </c>
      <c r="L7" s="486">
        <f t="shared" si="0"/>
        <v>1.3876668374293733E-89</v>
      </c>
      <c r="M7" s="207">
        <f>IF(OR(OR(H7=0,E8=0),D8=0),0,+(L7^2)*((J7/H7^2)+((F8^2/E8)/D8^2)))</f>
        <v>2.3188155163107683E-179</v>
      </c>
      <c r="N7" s="183">
        <f>1-'SOCKEYE%'!F7</f>
        <v>0</v>
      </c>
      <c r="O7" s="741">
        <f>'SOCKEYE%'!F7*(1-'SOCKEYE%'!O7)</f>
        <v>0</v>
      </c>
      <c r="P7" s="741">
        <f>'SOCKEYE%'!F7*'SOCKEYE%'!O7*(1-'SOCKEYE%'!U7)</f>
        <v>0</v>
      </c>
      <c r="Q7" s="741">
        <f>'SOCKEYE%'!F7*'SOCKEYE%'!O7*'SOCKEYE%'!U7</f>
        <v>1</v>
      </c>
      <c r="R7" s="200">
        <f t="shared" si="2"/>
        <v>0</v>
      </c>
      <c r="S7" s="195">
        <f t="shared" si="3"/>
        <v>0</v>
      </c>
      <c r="T7" s="196">
        <f t="shared" si="4"/>
        <v>0</v>
      </c>
      <c r="U7" s="197">
        <f t="shared" si="5"/>
        <v>0</v>
      </c>
      <c r="V7" s="198">
        <f t="shared" si="6"/>
        <v>0</v>
      </c>
      <c r="W7" s="199">
        <f t="shared" si="7"/>
        <v>0</v>
      </c>
      <c r="X7" s="154">
        <f t="shared" si="8"/>
        <v>1.3876668374293733E-89</v>
      </c>
      <c r="Y7" s="156">
        <f t="shared" si="9"/>
        <v>2.3188155163107683E-179</v>
      </c>
      <c r="Z7" s="109"/>
      <c r="AA7" s="109"/>
      <c r="AB7" s="109"/>
      <c r="AC7" s="109"/>
      <c r="AD7" s="109"/>
      <c r="AE7" s="109"/>
      <c r="AF7" s="109"/>
      <c r="AG7" s="10"/>
      <c r="AH7" s="10"/>
    </row>
    <row r="8" spans="1:34" ht="15" thickBot="1">
      <c r="A8" s="724" t="s">
        <v>139</v>
      </c>
      <c r="B8" s="729">
        <f t="shared" ref="B8:B46" si="10">B7+1</f>
        <v>3</v>
      </c>
      <c r="C8" s="696">
        <f>VOL_AREA!E9</f>
        <v>5711425.1570425499</v>
      </c>
      <c r="D8" s="1014">
        <v>5.3134565555543562E-5</v>
      </c>
      <c r="E8" s="1014">
        <v>17</v>
      </c>
      <c r="F8" s="1014">
        <v>7.6023784287207146E-5</v>
      </c>
      <c r="G8" s="414"/>
      <c r="H8" s="854">
        <v>6.4311647076898432E-8</v>
      </c>
      <c r="I8" s="854">
        <v>70</v>
      </c>
      <c r="J8" s="854">
        <v>1.1888892067157352E-13</v>
      </c>
      <c r="K8" s="485">
        <f>IF(D9=0,"no sigma",H8/D9)</f>
        <v>6.707309143082929E-3</v>
      </c>
      <c r="L8" s="486">
        <f t="shared" si="0"/>
        <v>38308.294175865347</v>
      </c>
      <c r="M8" s="207">
        <f>IF(OR(OR(H8=0,E9=0),D9=0),0,+(L8^2)*((J8/H8^2)+((F9^2/E9)/D9^2)))</f>
        <v>42210772163.163376</v>
      </c>
      <c r="N8" s="183">
        <f>1-'SOCKEYE%'!F8</f>
        <v>0</v>
      </c>
      <c r="O8" s="741">
        <f>'SOCKEYE%'!F8*(1-'SOCKEYE%'!O8)</f>
        <v>0</v>
      </c>
      <c r="P8" s="741">
        <f>'SOCKEYE%'!F8*'SOCKEYE%'!O8*(1-'SOCKEYE%'!U8)</f>
        <v>0</v>
      </c>
      <c r="Q8" s="741">
        <f>'SOCKEYE%'!F8*'SOCKEYE%'!O8*'SOCKEYE%'!U8</f>
        <v>1</v>
      </c>
      <c r="R8" s="200">
        <f t="shared" si="2"/>
        <v>0</v>
      </c>
      <c r="S8" s="195">
        <f t="shared" si="3"/>
        <v>0</v>
      </c>
      <c r="T8" s="196">
        <f t="shared" si="4"/>
        <v>0</v>
      </c>
      <c r="U8" s="197">
        <f t="shared" si="5"/>
        <v>0</v>
      </c>
      <c r="V8" s="198">
        <f t="shared" si="6"/>
        <v>0</v>
      </c>
      <c r="W8" s="199">
        <f t="shared" si="7"/>
        <v>0</v>
      </c>
      <c r="X8" s="154">
        <f t="shared" si="8"/>
        <v>38308.294175865347</v>
      </c>
      <c r="Y8" s="156">
        <f t="shared" si="9"/>
        <v>42210772163.163376</v>
      </c>
      <c r="Z8" s="109"/>
      <c r="AA8" s="109"/>
      <c r="AB8" s="109"/>
      <c r="AC8" s="109"/>
      <c r="AD8" s="109"/>
      <c r="AE8" s="109"/>
      <c r="AF8" s="109"/>
      <c r="AG8" s="10"/>
      <c r="AH8" s="10"/>
    </row>
    <row r="9" spans="1:34" ht="15" thickBot="1">
      <c r="A9" s="724" t="s">
        <v>140</v>
      </c>
      <c r="B9" s="729">
        <f t="shared" si="10"/>
        <v>4</v>
      </c>
      <c r="C9" s="696">
        <f>VOL_AREA!E10</f>
        <v>5599865.1626294153</v>
      </c>
      <c r="D9" s="1014">
        <v>9.5882932641059692E-6</v>
      </c>
      <c r="E9" s="1014">
        <v>64</v>
      </c>
      <c r="F9" s="1014">
        <v>1.0360698138587916E-5</v>
      </c>
      <c r="G9" s="414"/>
      <c r="H9" s="854">
        <v>1.4148965164589519E-7</v>
      </c>
      <c r="I9" s="854">
        <v>70</v>
      </c>
      <c r="J9" s="854">
        <v>6.8342066741838291E-13</v>
      </c>
      <c r="K9" s="485">
        <f>IF(D10=0,"no sigma",H9/D10)</f>
        <v>8.8892064623797666E-3</v>
      </c>
      <c r="L9" s="486">
        <f t="shared" si="0"/>
        <v>49778.357592100721</v>
      </c>
      <c r="M9" s="207">
        <f>IF(OR(OR(H9=0,E10=0),D10=0),0,+(L9^2)*((J9/H9^2)+((F10^2/E10)/D10^2)))</f>
        <v>84598263206.36232</v>
      </c>
      <c r="N9" s="183">
        <f>1-'SOCKEYE%'!F9</f>
        <v>0.15384615384615385</v>
      </c>
      <c r="O9" s="741">
        <f>'SOCKEYE%'!F9*(1-'SOCKEYE%'!O9)</f>
        <v>0</v>
      </c>
      <c r="P9" s="741">
        <f>'SOCKEYE%'!F9*'SOCKEYE%'!O9*(1-'SOCKEYE%'!U9)</f>
        <v>0</v>
      </c>
      <c r="Q9" s="741">
        <f>'SOCKEYE%'!F9*'SOCKEYE%'!O9*'SOCKEYE%'!U9</f>
        <v>0.84615384615384615</v>
      </c>
      <c r="R9" s="200">
        <f t="shared" si="2"/>
        <v>7658.2088603231887</v>
      </c>
      <c r="S9" s="195">
        <f t="shared" si="3"/>
        <v>2002325756.3636055</v>
      </c>
      <c r="T9" s="196">
        <f t="shared" si="4"/>
        <v>0</v>
      </c>
      <c r="U9" s="197">
        <f t="shared" si="5"/>
        <v>0</v>
      </c>
      <c r="V9" s="198">
        <f t="shared" si="6"/>
        <v>0</v>
      </c>
      <c r="W9" s="199">
        <f t="shared" si="7"/>
        <v>0</v>
      </c>
      <c r="X9" s="154">
        <f t="shared" si="8"/>
        <v>42120.148731777532</v>
      </c>
      <c r="Y9" s="156">
        <f t="shared" si="9"/>
        <v>60570354129.999054</v>
      </c>
      <c r="Z9" s="109"/>
      <c r="AA9" s="109"/>
      <c r="AB9" s="109"/>
      <c r="AC9" s="109"/>
      <c r="AD9" s="109"/>
      <c r="AE9" s="109"/>
      <c r="AF9" s="109"/>
      <c r="AG9" s="10"/>
      <c r="AH9" s="10"/>
    </row>
    <row r="10" spans="1:34" ht="15" thickBot="1">
      <c r="A10" s="724" t="s">
        <v>141</v>
      </c>
      <c r="B10" s="729">
        <f t="shared" si="10"/>
        <v>5</v>
      </c>
      <c r="C10" s="696">
        <f>VOL_AREA!E11</f>
        <v>5529333.8103354778</v>
      </c>
      <c r="D10" s="1014">
        <v>1.5917017142609645E-5</v>
      </c>
      <c r="E10" s="1014">
        <v>340</v>
      </c>
      <c r="F10" s="1014">
        <v>1.6776978826003371E-5</v>
      </c>
      <c r="G10" s="414"/>
      <c r="H10" s="854">
        <v>1.2563485941293207E-7</v>
      </c>
      <c r="I10" s="854">
        <v>70</v>
      </c>
      <c r="J10" s="854">
        <v>5.2216545190899064E-14</v>
      </c>
      <c r="K10" s="485">
        <f>IF(D11=0,"no sigma",H10/D11)</f>
        <v>9.4180730814279537E-3</v>
      </c>
      <c r="L10" s="486">
        <f t="shared" si="0"/>
        <v>52075.669917350024</v>
      </c>
      <c r="M10" s="207">
        <f>IF(OR(OR(H10=0,E11=0),D11=0),0,+(L10^2)*((J10/H10^2)+((F11^2/E11)/D11^2)))</f>
        <v>8980612036.441061</v>
      </c>
      <c r="N10" s="183">
        <f>1-'SOCKEYE%'!F10</f>
        <v>6.1224489795918324E-2</v>
      </c>
      <c r="O10" s="741">
        <f>'SOCKEYE%'!F10*(1-'SOCKEYE%'!O10)</f>
        <v>0</v>
      </c>
      <c r="P10" s="741">
        <f>'SOCKEYE%'!F10*'SOCKEYE%'!O10*(1-'SOCKEYE%'!U10)</f>
        <v>0</v>
      </c>
      <c r="Q10" s="741">
        <f>'SOCKEYE%'!F10*'SOCKEYE%'!O10*'SOCKEYE%'!U10</f>
        <v>0.93877551020408168</v>
      </c>
      <c r="R10" s="200">
        <f t="shared" si="2"/>
        <v>3188.3063214704075</v>
      </c>
      <c r="S10" s="195">
        <f t="shared" si="3"/>
        <v>33663268.774664484</v>
      </c>
      <c r="T10" s="196">
        <f t="shared" si="4"/>
        <v>0</v>
      </c>
      <c r="U10" s="197">
        <f t="shared" si="5"/>
        <v>0</v>
      </c>
      <c r="V10" s="198">
        <f t="shared" si="6"/>
        <v>0</v>
      </c>
      <c r="W10" s="199">
        <f t="shared" si="7"/>
        <v>0</v>
      </c>
      <c r="X10" s="154">
        <f t="shared" si="8"/>
        <v>48887.363595879615</v>
      </c>
      <c r="Y10" s="156">
        <f t="shared" si="9"/>
        <v>7914608525.2433519</v>
      </c>
      <c r="Z10" s="109"/>
      <c r="AA10" s="109"/>
      <c r="AB10" s="109"/>
      <c r="AC10" s="109"/>
      <c r="AD10" s="109"/>
      <c r="AE10" s="109"/>
      <c r="AF10" s="109"/>
      <c r="AG10" s="10"/>
      <c r="AH10" s="10"/>
    </row>
    <row r="11" spans="1:34" ht="15" thickBot="1">
      <c r="A11" s="724" t="s">
        <v>142</v>
      </c>
      <c r="B11" s="729">
        <f t="shared" si="10"/>
        <v>6</v>
      </c>
      <c r="C11" s="696">
        <f>VOL_AREA!E12</f>
        <v>5458802.4580415394</v>
      </c>
      <c r="D11" s="1014">
        <v>1.3339762637930552E-5</v>
      </c>
      <c r="E11" s="1014">
        <v>312</v>
      </c>
      <c r="F11" s="1014">
        <v>1.3774167676693384E-5</v>
      </c>
      <c r="G11" s="414"/>
      <c r="H11" s="854">
        <v>3.3991748975100476E-7</v>
      </c>
      <c r="I11" s="854">
        <v>69</v>
      </c>
      <c r="J11" s="854">
        <v>2.7157557023197228E-13</v>
      </c>
      <c r="K11" s="485">
        <f>IF(D12=0,"no sigma",H11/D12)</f>
        <v>1.8834523503166934E-2</v>
      </c>
      <c r="L11" s="486">
        <f t="shared" si="0"/>
        <v>102813.9431951288</v>
      </c>
      <c r="M11" s="207">
        <f>IF(OR(OR(H11=0,E12=0),D12=0),0,+(L11^2)*((J11/H11^2)+((F12^2/E12)/D12^2)))</f>
        <v>24922625244.787098</v>
      </c>
      <c r="N11" s="183">
        <f>1-'SOCKEYE%'!F11</f>
        <v>0.13684210526315788</v>
      </c>
      <c r="O11" s="741">
        <f>'SOCKEYE%'!F11*(1-'SOCKEYE%'!O11)</f>
        <v>0</v>
      </c>
      <c r="P11" s="741">
        <f>'SOCKEYE%'!F11*'SOCKEYE%'!O11*(1-'SOCKEYE%'!U11)</f>
        <v>0</v>
      </c>
      <c r="Q11" s="741">
        <f>'SOCKEYE%'!F11*'SOCKEYE%'!O11*'SOCKEYE%'!U11</f>
        <v>0.86315789473684212</v>
      </c>
      <c r="R11" s="200">
        <f t="shared" si="2"/>
        <v>14069.276437228149</v>
      </c>
      <c r="S11" s="195">
        <f t="shared" si="3"/>
        <v>466695143.08797991</v>
      </c>
      <c r="T11" s="196">
        <f t="shared" si="4"/>
        <v>0</v>
      </c>
      <c r="U11" s="197">
        <f t="shared" si="5"/>
        <v>0</v>
      </c>
      <c r="V11" s="198">
        <f t="shared" si="6"/>
        <v>0</v>
      </c>
      <c r="W11" s="199">
        <f t="shared" si="7"/>
        <v>0</v>
      </c>
      <c r="X11" s="154">
        <f t="shared" si="8"/>
        <v>88744.666757900646</v>
      </c>
      <c r="Y11" s="156">
        <f t="shared" si="9"/>
        <v>18568391373.512295</v>
      </c>
      <c r="Z11" s="109"/>
      <c r="AA11" s="109"/>
      <c r="AB11" s="109"/>
      <c r="AC11" s="109"/>
      <c r="AD11" s="109"/>
      <c r="AE11" s="109"/>
      <c r="AF11" s="109"/>
      <c r="AG11" s="10"/>
      <c r="AH11" s="10"/>
    </row>
    <row r="12" spans="1:34" ht="15" thickBot="1">
      <c r="A12" s="724" t="s">
        <v>143</v>
      </c>
      <c r="B12" s="729">
        <f t="shared" si="10"/>
        <v>7</v>
      </c>
      <c r="C12" s="696">
        <f>VOL_AREA!E13</f>
        <v>5388271.1057476001</v>
      </c>
      <c r="D12" s="855">
        <v>1.8047575755970107E-5</v>
      </c>
      <c r="E12" s="855">
        <v>217</v>
      </c>
      <c r="F12" s="855">
        <v>2.2709104108669706E-5</v>
      </c>
      <c r="G12" s="414"/>
      <c r="H12" s="854">
        <v>1.5889902121236781E-7</v>
      </c>
      <c r="I12" s="854">
        <v>68</v>
      </c>
      <c r="J12" s="854">
        <v>8.2933972978180566E-14</v>
      </c>
      <c r="K12" s="485">
        <f>IF(D13=0,"no sigma",H12/D13)</f>
        <v>6.9981465504696996E-3</v>
      </c>
      <c r="L12" s="486">
        <f t="shared" si="0"/>
        <v>37707.910851683118</v>
      </c>
      <c r="M12" s="207">
        <f>IF(OR(OR(H12=0,E13=0),D13=0),0,+(L12^2)*((J12/H12^2)+((F13^2/E13)/D13^2)))</f>
        <v>4678338664.4074726</v>
      </c>
      <c r="N12" s="183">
        <f>1-'SOCKEYE%'!F12</f>
        <v>0.13725490196078427</v>
      </c>
      <c r="O12" s="741">
        <f>'SOCKEYE%'!F12*(1-'SOCKEYE%'!O12)</f>
        <v>0</v>
      </c>
      <c r="P12" s="741">
        <f>'SOCKEYE%'!F12*'SOCKEYE%'!O12*(1-'SOCKEYE%'!U12)</f>
        <v>0</v>
      </c>
      <c r="Q12" s="741">
        <f>'SOCKEYE%'!F12*'SOCKEYE%'!O12*'SOCKEYE%'!U12</f>
        <v>0.86274509803921573</v>
      </c>
      <c r="R12" s="200">
        <f t="shared" si="2"/>
        <v>5175.59560709376</v>
      </c>
      <c r="S12" s="195">
        <f t="shared" si="3"/>
        <v>88134792.216826603</v>
      </c>
      <c r="T12" s="196">
        <f t="shared" si="4"/>
        <v>0</v>
      </c>
      <c r="U12" s="197">
        <f t="shared" si="5"/>
        <v>0</v>
      </c>
      <c r="V12" s="198">
        <f t="shared" si="6"/>
        <v>0</v>
      </c>
      <c r="W12" s="199">
        <f t="shared" si="7"/>
        <v>0</v>
      </c>
      <c r="X12" s="154">
        <f t="shared" si="8"/>
        <v>32532.315244589357</v>
      </c>
      <c r="Y12" s="156">
        <f t="shared" si="9"/>
        <v>3482223627.179111</v>
      </c>
      <c r="Z12" s="109"/>
      <c r="AA12" s="109"/>
      <c r="AB12" s="109"/>
      <c r="AC12" s="109"/>
      <c r="AD12" s="109"/>
      <c r="AE12" s="109"/>
      <c r="AF12" s="109"/>
      <c r="AG12" s="10"/>
      <c r="AH12" s="10"/>
    </row>
    <row r="13" spans="1:34" ht="15" thickBot="1">
      <c r="A13" s="724" t="s">
        <v>144</v>
      </c>
      <c r="B13" s="729">
        <f t="shared" si="10"/>
        <v>8</v>
      </c>
      <c r="C13" s="696">
        <f>VOL_AREA!E14</f>
        <v>5312799.2827704195</v>
      </c>
      <c r="D13" s="855">
        <v>2.2705872200076015E-5</v>
      </c>
      <c r="E13" s="855">
        <v>148</v>
      </c>
      <c r="F13" s="855">
        <v>2.0627548144842393E-5</v>
      </c>
      <c r="G13" s="414"/>
      <c r="H13" s="854">
        <v>9.8359796860527601E-8</v>
      </c>
      <c r="I13" s="854">
        <v>68</v>
      </c>
      <c r="J13" s="854">
        <v>3.8054107986933211E-14</v>
      </c>
      <c r="K13" s="485">
        <f>IF(D14=0,"no sigma",H13/D14)</f>
        <v>3.7826566544704983E-3</v>
      </c>
      <c r="L13" s="486">
        <f t="shared" si="0"/>
        <v>20096.495560837619</v>
      </c>
      <c r="M13" s="207">
        <f>IF(OR(OR(H13=0,E14=0),D14=0),0,+(L13^2)*((J13/H13^2)+((F14^2/E14)/D14^2)))</f>
        <v>1592986795.9810879</v>
      </c>
      <c r="N13" s="183">
        <f>1-'SOCKEYE%'!F13</f>
        <v>0.21951219512195119</v>
      </c>
      <c r="O13" s="741">
        <f>'SOCKEYE%'!F13*(1-'SOCKEYE%'!O13)</f>
        <v>0</v>
      </c>
      <c r="P13" s="741">
        <f>'SOCKEYE%'!F13*'SOCKEYE%'!O13*(1-'SOCKEYE%'!U13)</f>
        <v>0</v>
      </c>
      <c r="Q13" s="741">
        <f>'SOCKEYE%'!F13*'SOCKEYE%'!O13*'SOCKEYE%'!U13</f>
        <v>0.78048780487804881</v>
      </c>
      <c r="R13" s="200">
        <f t="shared" si="2"/>
        <v>4411.4258548180132</v>
      </c>
      <c r="S13" s="195">
        <f t="shared" si="3"/>
        <v>76759030.621337354</v>
      </c>
      <c r="T13" s="196">
        <f t="shared" si="4"/>
        <v>0</v>
      </c>
      <c r="U13" s="197">
        <f t="shared" si="5"/>
        <v>0</v>
      </c>
      <c r="V13" s="198">
        <f t="shared" si="6"/>
        <v>0</v>
      </c>
      <c r="W13" s="199">
        <f t="shared" si="7"/>
        <v>0</v>
      </c>
      <c r="X13" s="154">
        <f t="shared" si="8"/>
        <v>15685.069706019605</v>
      </c>
      <c r="Y13" s="156">
        <f t="shared" si="9"/>
        <v>970385769.83024037</v>
      </c>
      <c r="Z13" s="109"/>
      <c r="AA13" s="109"/>
      <c r="AB13" s="109"/>
      <c r="AC13" s="109"/>
      <c r="AD13" s="109"/>
      <c r="AE13" s="109"/>
      <c r="AF13" s="109"/>
      <c r="AG13" s="10"/>
      <c r="AH13" s="10"/>
    </row>
    <row r="14" spans="1:34" ht="15" thickBot="1">
      <c r="A14" s="724" t="s">
        <v>145</v>
      </c>
      <c r="B14" s="729">
        <f t="shared" si="10"/>
        <v>9</v>
      </c>
      <c r="C14" s="696">
        <f>VOL_AREA!E15</f>
        <v>5283438.5195035012</v>
      </c>
      <c r="D14" s="855">
        <v>2.6002835003351937E-5</v>
      </c>
      <c r="E14" s="855">
        <v>132</v>
      </c>
      <c r="F14" s="855">
        <v>3.1234312237190861E-5</v>
      </c>
      <c r="G14" s="414"/>
      <c r="H14" s="854">
        <v>6.834171385613815E-8</v>
      </c>
      <c r="I14" s="854">
        <v>68</v>
      </c>
      <c r="J14" s="854">
        <v>3.3461091478862484E-14</v>
      </c>
      <c r="K14" s="485">
        <f>IF(D15=0,"no sigma",H14/D15)</f>
        <v>1.7599452032785812E-3</v>
      </c>
      <c r="L14" s="486">
        <f t="shared" si="0"/>
        <v>9298.5622792174763</v>
      </c>
      <c r="M14" s="207">
        <f>IF(OR(OR(H14=0,E15=0),D15=0),0,+(L14^2)*((J14/H14^2)+((F15^2/E15)/D15^2)))</f>
        <v>620301197.8065269</v>
      </c>
      <c r="N14" s="183">
        <f>1-'SOCKEYE%'!F14</f>
        <v>0.30000000000000004</v>
      </c>
      <c r="O14" s="741">
        <f>'SOCKEYE%'!F14*(1-'SOCKEYE%'!O14)</f>
        <v>0</v>
      </c>
      <c r="P14" s="741">
        <f>'SOCKEYE%'!F14*'SOCKEYE%'!O14*(1-'SOCKEYE%'!U14)</f>
        <v>0</v>
      </c>
      <c r="Q14" s="741">
        <f>'SOCKEYE%'!F14*'SOCKEYE%'!O14*'SOCKEYE%'!U14</f>
        <v>0.7</v>
      </c>
      <c r="R14" s="200">
        <f t="shared" si="2"/>
        <v>2789.5686837652433</v>
      </c>
      <c r="S14" s="195">
        <f t="shared" si="3"/>
        <v>55827107.802587435</v>
      </c>
      <c r="T14" s="196">
        <f t="shared" si="4"/>
        <v>0</v>
      </c>
      <c r="U14" s="197">
        <f t="shared" si="5"/>
        <v>0</v>
      </c>
      <c r="V14" s="198">
        <f t="shared" si="6"/>
        <v>0</v>
      </c>
      <c r="W14" s="199">
        <f t="shared" si="7"/>
        <v>0</v>
      </c>
      <c r="X14" s="154">
        <f t="shared" si="8"/>
        <v>6508.9935954522334</v>
      </c>
      <c r="Y14" s="156">
        <f t="shared" si="9"/>
        <v>303947586.92519814</v>
      </c>
      <c r="Z14" s="109"/>
      <c r="AA14" s="109"/>
      <c r="AB14" s="109"/>
      <c r="AC14" s="109"/>
      <c r="AD14" s="109"/>
      <c r="AE14" s="109"/>
      <c r="AF14" s="109"/>
      <c r="AG14" s="10"/>
      <c r="AH14" s="10"/>
    </row>
    <row r="15" spans="1:34" ht="15" thickBot="1">
      <c r="A15" s="724" t="s">
        <v>146</v>
      </c>
      <c r="B15" s="729">
        <f t="shared" si="10"/>
        <v>10</v>
      </c>
      <c r="C15" s="696">
        <f>VOL_AREA!E16</f>
        <v>5254077.7562365811</v>
      </c>
      <c r="D15" s="855">
        <v>3.8831728242916411E-5</v>
      </c>
      <c r="E15" s="855">
        <v>68</v>
      </c>
      <c r="F15" s="855">
        <v>3.1938367200875661E-5</v>
      </c>
      <c r="G15" s="414"/>
      <c r="H15" s="854">
        <v>4.096223970023106E-8</v>
      </c>
      <c r="I15" s="854">
        <v>68</v>
      </c>
      <c r="J15" s="854">
        <v>1.2226095554309693E-14</v>
      </c>
      <c r="K15" s="485">
        <f>IF(D16=0,"no sigma",H15/D16)</f>
        <v>1.265388437497545E-3</v>
      </c>
      <c r="L15" s="486">
        <f t="shared" si="0"/>
        <v>6648.4492424548143</v>
      </c>
      <c r="M15" s="207">
        <f>IF(OR(OR(H15=0,E16=0),D16=0),0,+(L15^2)*((J15/H15^2)+((F16^2/E16)/D16^2)))</f>
        <v>323293115.80303395</v>
      </c>
      <c r="N15" s="183">
        <f>1-'SOCKEYE%'!F15</f>
        <v>0.33333333333333337</v>
      </c>
      <c r="O15" s="741">
        <f>'SOCKEYE%'!F15*(1-'SOCKEYE%'!O15)</f>
        <v>0</v>
      </c>
      <c r="P15" s="741">
        <f>'SOCKEYE%'!F15*'SOCKEYE%'!O15*(1-'SOCKEYE%'!U15)</f>
        <v>0</v>
      </c>
      <c r="Q15" s="741">
        <f>'SOCKEYE%'!F15*'SOCKEYE%'!O15*'SOCKEYE%'!U15</f>
        <v>0.66666666666666663</v>
      </c>
      <c r="R15" s="200">
        <f t="shared" si="2"/>
        <v>2216.1497474849384</v>
      </c>
      <c r="S15" s="195">
        <f t="shared" si="3"/>
        <v>35921457.311448224</v>
      </c>
      <c r="T15" s="196">
        <f t="shared" si="4"/>
        <v>0</v>
      </c>
      <c r="U15" s="197">
        <f t="shared" si="5"/>
        <v>0</v>
      </c>
      <c r="V15" s="198">
        <f t="shared" si="6"/>
        <v>0</v>
      </c>
      <c r="W15" s="199">
        <f t="shared" si="7"/>
        <v>0</v>
      </c>
      <c r="X15" s="154">
        <f t="shared" si="8"/>
        <v>4432.2994949698759</v>
      </c>
      <c r="Y15" s="156">
        <f t="shared" si="9"/>
        <v>143685829.24579287</v>
      </c>
      <c r="Z15" s="109"/>
      <c r="AA15" s="109"/>
      <c r="AB15" s="109"/>
      <c r="AC15" s="109"/>
      <c r="AD15" s="109"/>
      <c r="AE15" s="109"/>
      <c r="AF15" s="109"/>
      <c r="AG15" s="10"/>
      <c r="AH15" s="10"/>
    </row>
    <row r="16" spans="1:34" ht="15" thickBot="1">
      <c r="A16" s="724" t="s">
        <v>147</v>
      </c>
      <c r="B16" s="729">
        <f t="shared" si="10"/>
        <v>11</v>
      </c>
      <c r="C16" s="696">
        <f>VOL_AREA!E17</f>
        <v>5224716.992969662</v>
      </c>
      <c r="D16" s="855">
        <v>3.2371277061167654E-5</v>
      </c>
      <c r="E16" s="855">
        <v>48</v>
      </c>
      <c r="F16" s="855">
        <v>3.7184521980411282E-5</v>
      </c>
      <c r="G16" s="414"/>
      <c r="H16" s="854">
        <v>1.5286732544087141E-8</v>
      </c>
      <c r="I16" s="854">
        <v>68</v>
      </c>
      <c r="J16" s="854">
        <v>6.295832994913095E-15</v>
      </c>
      <c r="K16" s="485">
        <f>IF(D17=0,"no sigma",H16/D17)</f>
        <v>8.9310143157505162E-4</v>
      </c>
      <c r="L16" s="486">
        <f t="shared" si="0"/>
        <v>4666.2022259957039</v>
      </c>
      <c r="M16" s="207">
        <f>IF(OR(OR(H16=0,E17=0),D17=0),0,+(L16^2)*((J16/H16^2)+((F17^2/E17)/D17^2)))</f>
        <v>587102808.34142601</v>
      </c>
      <c r="N16" s="183">
        <f>1-'SOCKEYE%'!F16</f>
        <v>0.4</v>
      </c>
      <c r="O16" s="741">
        <f>'SOCKEYE%'!F16*(1-'SOCKEYE%'!O16)</f>
        <v>0</v>
      </c>
      <c r="P16" s="741">
        <f>'SOCKEYE%'!F16*'SOCKEYE%'!O16*(1-'SOCKEYE%'!U16)</f>
        <v>0</v>
      </c>
      <c r="Q16" s="741">
        <f>'SOCKEYE%'!F16*'SOCKEYE%'!O16*'SOCKEYE%'!U16</f>
        <v>0.6</v>
      </c>
      <c r="R16" s="200">
        <f t="shared" si="2"/>
        <v>1866.4808903982816</v>
      </c>
      <c r="S16" s="195">
        <f t="shared" si="3"/>
        <v>93936449.33462818</v>
      </c>
      <c r="T16" s="196">
        <f t="shared" si="4"/>
        <v>0</v>
      </c>
      <c r="U16" s="197">
        <f t="shared" si="5"/>
        <v>0</v>
      </c>
      <c r="V16" s="198">
        <f t="shared" si="6"/>
        <v>0</v>
      </c>
      <c r="W16" s="199">
        <f t="shared" si="7"/>
        <v>0</v>
      </c>
      <c r="X16" s="154">
        <f t="shared" si="8"/>
        <v>2799.7213355974222</v>
      </c>
      <c r="Y16" s="156">
        <f t="shared" si="9"/>
        <v>211357011.00291336</v>
      </c>
      <c r="Z16" s="109"/>
      <c r="AA16" s="109"/>
      <c r="AB16" s="109"/>
      <c r="AC16" s="109"/>
      <c r="AD16" s="109"/>
      <c r="AE16" s="109"/>
      <c r="AF16" s="109"/>
      <c r="AG16" s="10"/>
      <c r="AH16" s="10"/>
    </row>
    <row r="17" spans="1:34" ht="15" thickBot="1">
      <c r="A17" s="724" t="s">
        <v>148</v>
      </c>
      <c r="B17" s="729">
        <f t="shared" si="10"/>
        <v>12</v>
      </c>
      <c r="C17" s="696">
        <f>VOL_AREA!E18</f>
        <v>5195356.2297027428</v>
      </c>
      <c r="D17" s="855">
        <v>1.7116457329071612E-5</v>
      </c>
      <c r="E17" s="855">
        <v>20</v>
      </c>
      <c r="F17" s="855">
        <v>1.1492126485911666E-5</v>
      </c>
      <c r="G17" s="414"/>
      <c r="H17" s="854">
        <v>6.5949715128993296E-9</v>
      </c>
      <c r="I17" s="854">
        <v>68</v>
      </c>
      <c r="J17" s="854">
        <v>2.0507101368288203E-15</v>
      </c>
      <c r="K17" s="485" t="str">
        <f>IF(D18=0,"no sigma",H17/D18)</f>
        <v>no sigma</v>
      </c>
      <c r="L17" s="486" t="str">
        <f t="shared" si="0"/>
        <v/>
      </c>
      <c r="M17" s="207">
        <f>IF(OR(OR(H17=0,E18=0),D18=0),0,+(L17^2)*((J17/H17^2)+((F18^2/E18)/D18^2)))</f>
        <v>0</v>
      </c>
      <c r="N17" s="183">
        <f>1-'SOCKEYE%'!F17</f>
        <v>0.11111111111111116</v>
      </c>
      <c r="O17" s="741">
        <f>'SOCKEYE%'!F17*(1-'SOCKEYE%'!O17)</f>
        <v>0</v>
      </c>
      <c r="P17" s="741">
        <f>'SOCKEYE%'!F17*'SOCKEYE%'!O17*(1-'SOCKEYE%'!U17)</f>
        <v>0</v>
      </c>
      <c r="Q17" s="741">
        <f>'SOCKEYE%'!F17*'SOCKEYE%'!O17*'SOCKEYE%'!U17</f>
        <v>0.88888888888888884</v>
      </c>
      <c r="R17" s="200" t="str">
        <f t="shared" si="2"/>
        <v/>
      </c>
      <c r="S17" s="195" t="str">
        <f t="shared" si="3"/>
        <v/>
      </c>
      <c r="T17" s="196" t="str">
        <f t="shared" si="4"/>
        <v/>
      </c>
      <c r="U17" s="197" t="str">
        <f t="shared" si="5"/>
        <v/>
      </c>
      <c r="V17" s="198" t="str">
        <f t="shared" si="6"/>
        <v/>
      </c>
      <c r="W17" s="199" t="str">
        <f t="shared" si="7"/>
        <v/>
      </c>
      <c r="X17" s="154" t="str">
        <f t="shared" si="8"/>
        <v/>
      </c>
      <c r="Y17" s="156" t="str">
        <f t="shared" si="9"/>
        <v/>
      </c>
      <c r="Z17" s="109"/>
      <c r="AA17" s="109"/>
      <c r="AB17" s="109"/>
      <c r="AC17" s="109"/>
      <c r="AD17" s="109"/>
      <c r="AE17" s="109"/>
      <c r="AF17" s="109"/>
      <c r="AG17" s="10"/>
      <c r="AH17" s="10"/>
    </row>
    <row r="18" spans="1:34" ht="15" thickBot="1">
      <c r="A18" s="724" t="s">
        <v>149</v>
      </c>
      <c r="B18" s="729">
        <f t="shared" si="10"/>
        <v>13</v>
      </c>
      <c r="C18" s="696">
        <f>VOL_AREA!E19</f>
        <v>5165995.4664358245</v>
      </c>
      <c r="D18" s="855"/>
      <c r="E18" s="855"/>
      <c r="F18" s="855"/>
      <c r="G18" s="414"/>
      <c r="H18" s="854">
        <v>1.0165717067854317E-9</v>
      </c>
      <c r="I18" s="854">
        <v>68</v>
      </c>
      <c r="J18" s="854">
        <v>5.2158036848360952E-17</v>
      </c>
      <c r="K18" s="485" t="str">
        <f t="shared" ref="K7:K26" si="11">IF(D18=0,"no sigma",H18/D18)</f>
        <v>no sigma</v>
      </c>
      <c r="L18" s="486" t="str">
        <f t="shared" si="0"/>
        <v/>
      </c>
      <c r="M18" s="207">
        <f t="shared" si="1"/>
        <v>0</v>
      </c>
      <c r="N18" s="183">
        <f>1-'SOCKEYE%'!F18</f>
        <v>0</v>
      </c>
      <c r="O18" s="741">
        <f>'SOCKEYE%'!F18*(1-'SOCKEYE%'!O18)</f>
        <v>0</v>
      </c>
      <c r="P18" s="741">
        <f>'SOCKEYE%'!F18*'SOCKEYE%'!O18*(1-'SOCKEYE%'!U18)</f>
        <v>0</v>
      </c>
      <c r="Q18" s="741">
        <f>'SOCKEYE%'!F18*'SOCKEYE%'!O18*'SOCKEYE%'!U18</f>
        <v>1</v>
      </c>
      <c r="R18" s="200" t="str">
        <f t="shared" si="2"/>
        <v/>
      </c>
      <c r="S18" s="195" t="str">
        <f t="shared" si="3"/>
        <v/>
      </c>
      <c r="T18" s="196" t="str">
        <f t="shared" si="4"/>
        <v/>
      </c>
      <c r="U18" s="197" t="str">
        <f t="shared" si="5"/>
        <v/>
      </c>
      <c r="V18" s="198" t="str">
        <f t="shared" si="6"/>
        <v/>
      </c>
      <c r="W18" s="199" t="str">
        <f t="shared" si="7"/>
        <v/>
      </c>
      <c r="X18" s="154" t="str">
        <f t="shared" si="8"/>
        <v/>
      </c>
      <c r="Y18" s="156" t="str">
        <f t="shared" si="9"/>
        <v/>
      </c>
      <c r="Z18" s="109"/>
      <c r="AA18" s="109"/>
      <c r="AB18" s="109"/>
      <c r="AC18" s="109"/>
      <c r="AD18" s="109"/>
      <c r="AE18" s="109"/>
      <c r="AF18" s="109"/>
      <c r="AG18" s="10"/>
      <c r="AH18" s="10"/>
    </row>
    <row r="19" spans="1:34" ht="15" thickBot="1">
      <c r="A19" s="724" t="s">
        <v>150</v>
      </c>
      <c r="B19" s="729">
        <f t="shared" si="10"/>
        <v>14</v>
      </c>
      <c r="C19" s="696">
        <f>VOL_AREA!E20</f>
        <v>5136634.7031689053</v>
      </c>
      <c r="D19" s="775">
        <v>9.466365737802647E-7</v>
      </c>
      <c r="E19" s="775">
        <v>8</v>
      </c>
      <c r="F19" s="843">
        <v>1.8692970855983851E-7</v>
      </c>
      <c r="G19" s="414"/>
      <c r="H19" s="854">
        <v>1.1965780349006619E-9</v>
      </c>
      <c r="I19" s="854">
        <v>68</v>
      </c>
      <c r="J19" s="854">
        <v>8.8969142284602332E-17</v>
      </c>
      <c r="K19" s="485">
        <f t="shared" si="11"/>
        <v>1.2640310632857654E-3</v>
      </c>
      <c r="L19" s="486">
        <f t="shared" si="0"/>
        <v>6492.8658255571536</v>
      </c>
      <c r="M19" s="207">
        <f t="shared" si="1"/>
        <v>2619776684.3671918</v>
      </c>
      <c r="N19" s="183">
        <f>1-'SOCKEYE%'!F19</f>
        <v>0</v>
      </c>
      <c r="O19" s="741">
        <f>'SOCKEYE%'!F19*(1-'SOCKEYE%'!O19)</f>
        <v>0</v>
      </c>
      <c r="P19" s="741">
        <f>'SOCKEYE%'!F19*'SOCKEYE%'!O19*(1-'SOCKEYE%'!U19)</f>
        <v>0</v>
      </c>
      <c r="Q19" s="741">
        <f>'SOCKEYE%'!F19*'SOCKEYE%'!O19*'SOCKEYE%'!U19</f>
        <v>1</v>
      </c>
      <c r="R19" s="200">
        <f t="shared" si="2"/>
        <v>0</v>
      </c>
      <c r="S19" s="195">
        <f t="shared" si="3"/>
        <v>0</v>
      </c>
      <c r="T19" s="196">
        <f t="shared" si="4"/>
        <v>0</v>
      </c>
      <c r="U19" s="197">
        <f t="shared" si="5"/>
        <v>0</v>
      </c>
      <c r="V19" s="198">
        <f t="shared" si="6"/>
        <v>0</v>
      </c>
      <c r="W19" s="199">
        <f t="shared" si="7"/>
        <v>0</v>
      </c>
      <c r="X19" s="154">
        <f t="shared" si="8"/>
        <v>6492.8658255571536</v>
      </c>
      <c r="Y19" s="156">
        <f t="shared" si="9"/>
        <v>2619776684.3671918</v>
      </c>
      <c r="Z19" s="109"/>
      <c r="AA19" s="109"/>
      <c r="AB19" s="109"/>
      <c r="AC19" s="109"/>
      <c r="AD19" s="109"/>
      <c r="AE19" s="109"/>
      <c r="AF19" s="109"/>
      <c r="AG19" s="10"/>
      <c r="AH19" s="10"/>
    </row>
    <row r="20" spans="1:34" ht="15" thickBot="1">
      <c r="A20" s="724" t="s">
        <v>151</v>
      </c>
      <c r="B20" s="729">
        <f t="shared" si="10"/>
        <v>15</v>
      </c>
      <c r="C20" s="696">
        <f>VOL_AREA!E21</f>
        <v>5107273.9399019871</v>
      </c>
      <c r="D20" s="775">
        <v>2.0416718753703825E-5</v>
      </c>
      <c r="E20" s="775">
        <v>10</v>
      </c>
      <c r="F20" s="843">
        <v>1.6378245432548659E-6</v>
      </c>
      <c r="G20" s="414"/>
      <c r="H20" s="854">
        <v>2.3732784038376318E-12</v>
      </c>
      <c r="I20" s="854">
        <v>68</v>
      </c>
      <c r="J20" s="854">
        <v>3.7737417560218052E-22</v>
      </c>
      <c r="K20" s="485">
        <f t="shared" si="11"/>
        <v>1.1624191097832957E-7</v>
      </c>
      <c r="L20" s="486">
        <f t="shared" si="0"/>
        <v>0.59367928266402936</v>
      </c>
      <c r="M20" s="207">
        <f t="shared" si="1"/>
        <v>23.614717886841962</v>
      </c>
      <c r="N20" s="183">
        <f>1-'SOCKEYE%'!F20</f>
        <v>0</v>
      </c>
      <c r="O20" s="741">
        <f>'SOCKEYE%'!F20*(1-'SOCKEYE%'!O20)</f>
        <v>0</v>
      </c>
      <c r="P20" s="741">
        <f>'SOCKEYE%'!F20*'SOCKEYE%'!O20*(1-'SOCKEYE%'!U20)</f>
        <v>0</v>
      </c>
      <c r="Q20" s="741">
        <f>'SOCKEYE%'!F20*'SOCKEYE%'!O20*'SOCKEYE%'!U20</f>
        <v>1</v>
      </c>
      <c r="R20" s="200">
        <f t="shared" si="2"/>
        <v>0</v>
      </c>
      <c r="S20" s="195">
        <f t="shared" si="3"/>
        <v>0</v>
      </c>
      <c r="T20" s="196">
        <f t="shared" si="4"/>
        <v>0</v>
      </c>
      <c r="U20" s="197">
        <f t="shared" si="5"/>
        <v>0</v>
      </c>
      <c r="V20" s="198">
        <f t="shared" si="6"/>
        <v>0</v>
      </c>
      <c r="W20" s="199">
        <f t="shared" si="7"/>
        <v>0</v>
      </c>
      <c r="X20" s="154">
        <f t="shared" si="8"/>
        <v>0.59367928266402936</v>
      </c>
      <c r="Y20" s="156">
        <f t="shared" si="9"/>
        <v>23.614717886841962</v>
      </c>
      <c r="Z20" s="109"/>
      <c r="AA20" s="109"/>
      <c r="AB20" s="109"/>
      <c r="AC20" s="109"/>
      <c r="AD20" s="109"/>
      <c r="AE20" s="109"/>
      <c r="AF20" s="109"/>
      <c r="AG20" s="10"/>
      <c r="AH20" s="10"/>
    </row>
    <row r="21" spans="1:34" ht="15" thickBot="1">
      <c r="A21" s="724" t="s">
        <v>152</v>
      </c>
      <c r="B21" s="729">
        <f t="shared" si="10"/>
        <v>16</v>
      </c>
      <c r="C21" s="696">
        <f>VOL_AREA!E22</f>
        <v>5076187.3659073124</v>
      </c>
      <c r="D21" s="775"/>
      <c r="E21" s="775"/>
      <c r="F21" s="843"/>
      <c r="G21" s="414"/>
      <c r="H21" s="854">
        <v>9.4096744296206355E-10</v>
      </c>
      <c r="I21" s="854">
        <v>67</v>
      </c>
      <c r="J21" s="854">
        <v>5.8437702095161256E-17</v>
      </c>
      <c r="K21" s="485" t="str">
        <f t="shared" si="11"/>
        <v>no sigma</v>
      </c>
      <c r="L21" s="486" t="str">
        <f t="shared" si="0"/>
        <v/>
      </c>
      <c r="M21" s="207">
        <f t="shared" si="1"/>
        <v>0</v>
      </c>
      <c r="N21" s="183">
        <f>1-'SOCKEYE%'!F21</f>
        <v>0</v>
      </c>
      <c r="O21" s="741">
        <f>'SOCKEYE%'!F21*(1-'SOCKEYE%'!O21)</f>
        <v>0</v>
      </c>
      <c r="P21" s="741">
        <f>'SOCKEYE%'!F21*'SOCKEYE%'!O21*(1-'SOCKEYE%'!U21)</f>
        <v>0</v>
      </c>
      <c r="Q21" s="741">
        <f>'SOCKEYE%'!F21*'SOCKEYE%'!O21*'SOCKEYE%'!U21</f>
        <v>1</v>
      </c>
      <c r="R21" s="200" t="str">
        <f t="shared" si="2"/>
        <v/>
      </c>
      <c r="S21" s="195" t="str">
        <f t="shared" si="3"/>
        <v/>
      </c>
      <c r="T21" s="196" t="str">
        <f t="shared" si="4"/>
        <v/>
      </c>
      <c r="U21" s="197" t="str">
        <f t="shared" si="5"/>
        <v/>
      </c>
      <c r="V21" s="198" t="str">
        <f t="shared" si="6"/>
        <v/>
      </c>
      <c r="W21" s="199" t="str">
        <f t="shared" si="7"/>
        <v/>
      </c>
      <c r="X21" s="154" t="str">
        <f t="shared" si="8"/>
        <v/>
      </c>
      <c r="Y21" s="156" t="str">
        <f t="shared" si="9"/>
        <v/>
      </c>
      <c r="Z21" s="109"/>
      <c r="AA21" s="109"/>
      <c r="AB21" s="109"/>
      <c r="AC21" s="109"/>
      <c r="AD21" s="109"/>
      <c r="AE21" s="109"/>
      <c r="AF21" s="109"/>
      <c r="AG21" s="10"/>
      <c r="AH21" s="10"/>
    </row>
    <row r="22" spans="1:34" ht="15" thickBot="1">
      <c r="A22" s="724" t="s">
        <v>153</v>
      </c>
      <c r="B22" s="729">
        <f t="shared" si="10"/>
        <v>17</v>
      </c>
      <c r="C22" s="696">
        <f>VOL_AREA!E23</f>
        <v>5040188.869072102</v>
      </c>
      <c r="D22" s="856"/>
      <c r="E22" s="856"/>
      <c r="F22" s="844"/>
      <c r="G22" s="414"/>
      <c r="H22" s="854">
        <v>1.2589254117941183E-100</v>
      </c>
      <c r="I22" s="854">
        <v>64</v>
      </c>
      <c r="J22" s="854">
        <v>0</v>
      </c>
      <c r="K22" s="485" t="str">
        <f t="shared" si="11"/>
        <v>no sigma</v>
      </c>
      <c r="L22" s="486" t="str">
        <f t="shared" si="0"/>
        <v/>
      </c>
      <c r="M22" s="207">
        <f t="shared" si="1"/>
        <v>0</v>
      </c>
      <c r="N22" s="183">
        <f>1-'SOCKEYE%'!F22</f>
        <v>-99</v>
      </c>
      <c r="O22" s="741">
        <f>'SOCKEYE%'!F22*(1-'SOCKEYE%'!O22)</f>
        <v>0</v>
      </c>
      <c r="P22" s="741">
        <f>'SOCKEYE%'!F22*'SOCKEYE%'!O22*(1-'SOCKEYE%'!U22)</f>
        <v>0</v>
      </c>
      <c r="Q22" s="741">
        <f>'SOCKEYE%'!F22*'SOCKEYE%'!O22*'SOCKEYE%'!U22</f>
        <v>100</v>
      </c>
      <c r="R22" s="200" t="str">
        <f t="shared" si="2"/>
        <v/>
      </c>
      <c r="S22" s="195" t="str">
        <f t="shared" si="3"/>
        <v/>
      </c>
      <c r="T22" s="196" t="str">
        <f t="shared" si="4"/>
        <v/>
      </c>
      <c r="U22" s="197" t="str">
        <f t="shared" si="5"/>
        <v/>
      </c>
      <c r="V22" s="198" t="str">
        <f t="shared" si="6"/>
        <v/>
      </c>
      <c r="W22" s="199" t="str">
        <f t="shared" si="7"/>
        <v/>
      </c>
      <c r="X22" s="154" t="str">
        <f t="shared" si="8"/>
        <v/>
      </c>
      <c r="Y22" s="156" t="str">
        <f t="shared" si="9"/>
        <v/>
      </c>
      <c r="Z22" s="109"/>
      <c r="AA22" s="109"/>
      <c r="AB22" s="109"/>
      <c r="AC22" s="109"/>
      <c r="AD22" s="109"/>
      <c r="AE22" s="109"/>
      <c r="AF22" s="109"/>
      <c r="AG22" s="10"/>
      <c r="AH22" s="10"/>
    </row>
    <row r="23" spans="1:34" ht="15" thickBot="1">
      <c r="A23" s="724" t="s">
        <v>154</v>
      </c>
      <c r="B23" s="729">
        <f t="shared" si="10"/>
        <v>18</v>
      </c>
      <c r="C23" s="696">
        <f>VOL_AREA!E24</f>
        <v>5004190.3722368907</v>
      </c>
      <c r="D23" s="775"/>
      <c r="E23" s="775"/>
      <c r="F23" s="843"/>
      <c r="G23" s="414"/>
      <c r="H23" s="854">
        <v>1.2589254117941183E-100</v>
      </c>
      <c r="I23" s="854">
        <v>64</v>
      </c>
      <c r="J23" s="854">
        <v>0</v>
      </c>
      <c r="K23" s="485" t="str">
        <f t="shared" si="11"/>
        <v>no sigma</v>
      </c>
      <c r="L23" s="486" t="str">
        <f t="shared" si="0"/>
        <v/>
      </c>
      <c r="M23" s="207">
        <f t="shared" si="1"/>
        <v>0</v>
      </c>
      <c r="N23" s="183">
        <f>1-'SOCKEYE%'!F23</f>
        <v>0</v>
      </c>
      <c r="O23" s="741">
        <f>'SOCKEYE%'!F23*(1-'SOCKEYE%'!O23)</f>
        <v>0</v>
      </c>
      <c r="P23" s="741">
        <f>'SOCKEYE%'!F23*'SOCKEYE%'!O23*(1-'SOCKEYE%'!U23)</f>
        <v>0</v>
      </c>
      <c r="Q23" s="741">
        <f>'SOCKEYE%'!F23*'SOCKEYE%'!O23*'SOCKEYE%'!U23</f>
        <v>1</v>
      </c>
      <c r="R23" s="200" t="str">
        <f t="shared" si="2"/>
        <v/>
      </c>
      <c r="S23" s="195" t="str">
        <f t="shared" si="3"/>
        <v/>
      </c>
      <c r="T23" s="196" t="str">
        <f t="shared" si="4"/>
        <v/>
      </c>
      <c r="U23" s="197" t="str">
        <f t="shared" si="5"/>
        <v/>
      </c>
      <c r="V23" s="198" t="str">
        <f t="shared" si="6"/>
        <v/>
      </c>
      <c r="W23" s="199" t="str">
        <f t="shared" si="7"/>
        <v/>
      </c>
      <c r="X23" s="154" t="str">
        <f t="shared" si="8"/>
        <v/>
      </c>
      <c r="Y23" s="156" t="str">
        <f t="shared" si="9"/>
        <v/>
      </c>
      <c r="Z23" s="109"/>
      <c r="AA23" s="109"/>
      <c r="AB23" s="109"/>
      <c r="AC23" s="109"/>
      <c r="AD23" s="109"/>
      <c r="AE23" s="109"/>
      <c r="AF23" s="109"/>
      <c r="AG23" s="10"/>
      <c r="AH23" s="10"/>
    </row>
    <row r="24" spans="1:34" ht="15" thickBot="1">
      <c r="A24" s="724" t="s">
        <v>155</v>
      </c>
      <c r="B24" s="729">
        <f t="shared" si="10"/>
        <v>19</v>
      </c>
      <c r="C24" s="696">
        <f>VOL_AREA!E25</f>
        <v>4968191.8754016804</v>
      </c>
      <c r="D24" s="1014">
        <v>4.2352753384946402E-7</v>
      </c>
      <c r="E24" s="1014">
        <v>3</v>
      </c>
      <c r="F24" s="1014">
        <v>7.0058954690990007E-8</v>
      </c>
      <c r="G24" s="414"/>
      <c r="H24" s="854">
        <v>6.2783544721102278E-11</v>
      </c>
      <c r="I24" s="854">
        <v>64</v>
      </c>
      <c r="J24" s="854">
        <v>1.4862859301016899E-19</v>
      </c>
      <c r="K24" s="485">
        <f t="shared" si="11"/>
        <v>1.4823958232528436E-4</v>
      </c>
      <c r="L24" s="486">
        <f t="shared" si="0"/>
        <v>736.48268852141632</v>
      </c>
      <c r="M24" s="207">
        <f t="shared" si="1"/>
        <v>20456947.49663806</v>
      </c>
      <c r="N24" s="183">
        <f>1-'SOCKEYE%'!F24</f>
        <v>0</v>
      </c>
      <c r="O24" s="741">
        <f>'SOCKEYE%'!F24*(1-'SOCKEYE%'!O24)</f>
        <v>0</v>
      </c>
      <c r="P24" s="741">
        <f>'SOCKEYE%'!F24*'SOCKEYE%'!O24*(1-'SOCKEYE%'!U24)</f>
        <v>0</v>
      </c>
      <c r="Q24" s="741">
        <f>'SOCKEYE%'!F24*'SOCKEYE%'!O24*'SOCKEYE%'!U24</f>
        <v>1</v>
      </c>
      <c r="R24" s="200">
        <f t="shared" si="2"/>
        <v>0</v>
      </c>
      <c r="S24" s="195">
        <f t="shared" si="3"/>
        <v>0</v>
      </c>
      <c r="T24" s="196">
        <f t="shared" si="4"/>
        <v>0</v>
      </c>
      <c r="U24" s="197">
        <f t="shared" si="5"/>
        <v>0</v>
      </c>
      <c r="V24" s="198">
        <f t="shared" si="6"/>
        <v>0</v>
      </c>
      <c r="W24" s="199">
        <f t="shared" si="7"/>
        <v>0</v>
      </c>
      <c r="X24" s="154">
        <f t="shared" si="8"/>
        <v>736.48268852141632</v>
      </c>
      <c r="Y24" s="156">
        <f t="shared" si="9"/>
        <v>20456947.49663806</v>
      </c>
      <c r="Z24" s="109"/>
      <c r="AA24" s="109"/>
      <c r="AB24" s="109"/>
      <c r="AC24" s="109"/>
      <c r="AD24" s="109"/>
      <c r="AE24" s="109"/>
      <c r="AF24" s="109"/>
      <c r="AG24" s="10"/>
      <c r="AH24" s="10"/>
    </row>
    <row r="25" spans="1:34" ht="15" thickBot="1">
      <c r="A25" s="724" t="s">
        <v>156</v>
      </c>
      <c r="B25" s="729">
        <f t="shared" si="10"/>
        <v>20</v>
      </c>
      <c r="C25" s="696">
        <f>VOL_AREA!E26</f>
        <v>4932193.37856647</v>
      </c>
      <c r="D25" s="1014">
        <v>5.1033554618104863E-7</v>
      </c>
      <c r="E25" s="1014">
        <v>6</v>
      </c>
      <c r="F25" s="1014">
        <v>1.5068450858688257E-7</v>
      </c>
      <c r="G25" s="414"/>
      <c r="H25" s="854">
        <v>1.2589254117941183E-100</v>
      </c>
      <c r="I25" s="854">
        <v>64</v>
      </c>
      <c r="J25" s="854">
        <v>0</v>
      </c>
      <c r="K25" s="485">
        <f t="shared" si="11"/>
        <v>2.4668581705016034E-94</v>
      </c>
      <c r="L25" s="486">
        <f t="shared" si="0"/>
        <v>1.2167021534410604E-87</v>
      </c>
      <c r="M25" s="207">
        <f t="shared" si="1"/>
        <v>2.1510122171307256E-176</v>
      </c>
      <c r="N25" s="183">
        <f>1-'SOCKEYE%'!F25</f>
        <v>0</v>
      </c>
      <c r="O25" s="741">
        <f>'SOCKEYE%'!F25*(1-'SOCKEYE%'!O25)</f>
        <v>0</v>
      </c>
      <c r="P25" s="741">
        <f>'SOCKEYE%'!F25*'SOCKEYE%'!O25*(1-'SOCKEYE%'!U25)</f>
        <v>0</v>
      </c>
      <c r="Q25" s="741">
        <f>'SOCKEYE%'!F25*'SOCKEYE%'!O25*'SOCKEYE%'!U25</f>
        <v>1</v>
      </c>
      <c r="R25" s="200">
        <f t="shared" si="2"/>
        <v>0</v>
      </c>
      <c r="S25" s="195">
        <f t="shared" si="3"/>
        <v>0</v>
      </c>
      <c r="T25" s="196">
        <f t="shared" si="4"/>
        <v>0</v>
      </c>
      <c r="U25" s="197">
        <f t="shared" si="5"/>
        <v>0</v>
      </c>
      <c r="V25" s="198">
        <f t="shared" si="6"/>
        <v>0</v>
      </c>
      <c r="W25" s="199">
        <f t="shared" si="7"/>
        <v>0</v>
      </c>
      <c r="X25" s="154">
        <f t="shared" si="8"/>
        <v>1.2167021534410604E-87</v>
      </c>
      <c r="Y25" s="156">
        <f t="shared" si="9"/>
        <v>2.1510122171307256E-176</v>
      </c>
      <c r="Z25" s="109"/>
      <c r="AA25" s="109"/>
      <c r="AB25" s="109"/>
      <c r="AC25" s="109"/>
      <c r="AD25" s="109"/>
      <c r="AE25" s="109"/>
      <c r="AF25" s="109"/>
      <c r="AG25" s="10"/>
      <c r="AH25" s="10"/>
    </row>
    <row r="26" spans="1:34" ht="15" thickBot="1">
      <c r="A26" s="724" t="s">
        <v>157</v>
      </c>
      <c r="B26" s="729">
        <f t="shared" si="10"/>
        <v>21</v>
      </c>
      <c r="C26" s="696">
        <f>VOL_AREA!E27</f>
        <v>4896194.8817312596</v>
      </c>
      <c r="D26" s="432"/>
      <c r="E26" s="433"/>
      <c r="F26" s="434"/>
      <c r="G26" s="414"/>
      <c r="H26" s="854">
        <v>1.2589254117941183E-100</v>
      </c>
      <c r="I26" s="854">
        <v>64</v>
      </c>
      <c r="J26" s="854">
        <v>0</v>
      </c>
      <c r="K26" s="485" t="str">
        <f t="shared" si="11"/>
        <v>no sigma</v>
      </c>
      <c r="L26" s="486" t="str">
        <f t="shared" si="0"/>
        <v/>
      </c>
      <c r="M26" s="207">
        <f t="shared" si="1"/>
        <v>0</v>
      </c>
      <c r="N26" s="183">
        <f>1-'SOCKEYE%'!F26</f>
        <v>0</v>
      </c>
      <c r="O26" s="741">
        <f>'SOCKEYE%'!F26*(1-'SOCKEYE%'!O26)</f>
        <v>0</v>
      </c>
      <c r="P26" s="741">
        <f>'SOCKEYE%'!F26*'SOCKEYE%'!O26*(1-'SOCKEYE%'!U26)</f>
        <v>0</v>
      </c>
      <c r="Q26" s="741">
        <f>'SOCKEYE%'!F26*'SOCKEYE%'!O26*'SOCKEYE%'!U26</f>
        <v>1</v>
      </c>
      <c r="R26" s="200" t="str">
        <f t="shared" si="2"/>
        <v/>
      </c>
      <c r="S26" s="195" t="str">
        <f t="shared" si="3"/>
        <v/>
      </c>
      <c r="T26" s="196" t="str">
        <f t="shared" si="4"/>
        <v/>
      </c>
      <c r="U26" s="197" t="str">
        <f t="shared" si="5"/>
        <v/>
      </c>
      <c r="V26" s="198" t="str">
        <f t="shared" si="6"/>
        <v/>
      </c>
      <c r="W26" s="199" t="str">
        <f t="shared" si="7"/>
        <v/>
      </c>
      <c r="X26" s="154" t="str">
        <f t="shared" si="8"/>
        <v/>
      </c>
      <c r="Y26" s="156" t="str">
        <f t="shared" si="9"/>
        <v/>
      </c>
      <c r="Z26" s="109"/>
      <c r="AA26" s="109"/>
      <c r="AB26" s="109"/>
      <c r="AC26" s="109"/>
      <c r="AD26" s="109"/>
      <c r="AE26" s="109"/>
      <c r="AF26" s="109"/>
      <c r="AG26" s="10"/>
      <c r="AH26" s="10"/>
    </row>
    <row r="27" spans="1:34" ht="15" thickBot="1">
      <c r="A27" s="724" t="s">
        <v>158</v>
      </c>
      <c r="B27" s="729">
        <f t="shared" si="10"/>
        <v>22</v>
      </c>
      <c r="C27" s="696">
        <f>VOL_AREA!E28</f>
        <v>4860196.3848960493</v>
      </c>
      <c r="D27" s="432"/>
      <c r="E27" s="433"/>
      <c r="F27" s="434"/>
      <c r="G27" s="414"/>
      <c r="H27" s="854">
        <v>1.2589254117941183E-100</v>
      </c>
      <c r="I27" s="854">
        <v>64</v>
      </c>
      <c r="J27" s="854">
        <v>0</v>
      </c>
      <c r="K27" s="697"/>
      <c r="L27" s="206" t="str">
        <f t="shared" si="0"/>
        <v/>
      </c>
      <c r="M27" s="207">
        <f t="shared" si="1"/>
        <v>0</v>
      </c>
      <c r="N27" s="183">
        <f>1-'SOCKEYE%'!F27</f>
        <v>1</v>
      </c>
      <c r="O27" s="741">
        <f>'SOCKEYE%'!F27*(1-'SOCKEYE%'!O27)</f>
        <v>0</v>
      </c>
      <c r="P27" s="741">
        <f>'SOCKEYE%'!F27*'SOCKEYE%'!O27*(1-'SOCKEYE%'!U27)</f>
        <v>0</v>
      </c>
      <c r="Q27" s="741">
        <f>'SOCKEYE%'!F27*'SOCKEYE%'!O27*'SOCKEYE%'!U27</f>
        <v>0</v>
      </c>
      <c r="R27" s="200" t="str">
        <f t="shared" si="2"/>
        <v/>
      </c>
      <c r="S27" s="195" t="str">
        <f t="shared" si="3"/>
        <v/>
      </c>
      <c r="T27" s="196" t="str">
        <f t="shared" si="4"/>
        <v/>
      </c>
      <c r="U27" s="197" t="str">
        <f t="shared" si="5"/>
        <v/>
      </c>
      <c r="V27" s="198" t="str">
        <f t="shared" si="6"/>
        <v/>
      </c>
      <c r="W27" s="199" t="str">
        <f t="shared" si="7"/>
        <v/>
      </c>
      <c r="X27" s="154" t="str">
        <f t="shared" si="8"/>
        <v/>
      </c>
      <c r="Y27" s="156" t="str">
        <f t="shared" si="9"/>
        <v/>
      </c>
      <c r="Z27" s="109"/>
      <c r="AA27" s="109"/>
      <c r="AB27" s="109"/>
      <c r="AC27" s="109"/>
      <c r="AD27" s="109"/>
      <c r="AE27" s="109"/>
      <c r="AF27" s="109"/>
      <c r="AG27" s="10"/>
      <c r="AH27" s="10"/>
    </row>
    <row r="28" spans="1:34" ht="15" thickBot="1">
      <c r="A28" s="724" t="s">
        <v>159</v>
      </c>
      <c r="B28" s="729">
        <f t="shared" si="10"/>
        <v>23</v>
      </c>
      <c r="C28" s="696">
        <f>VOL_AREA!E29</f>
        <v>4823490.3565786574</v>
      </c>
      <c r="D28" s="1014">
        <v>6.2994225755229798E-6</v>
      </c>
      <c r="E28" s="1014">
        <v>6</v>
      </c>
      <c r="F28" s="1014">
        <v>3.2050873063765408E-6</v>
      </c>
      <c r="G28" s="414"/>
      <c r="H28" s="854">
        <v>2.9141488161634693E-11</v>
      </c>
      <c r="I28" s="854">
        <v>64</v>
      </c>
      <c r="J28" s="854">
        <v>5.3501258933305783E-20</v>
      </c>
      <c r="K28" s="694"/>
      <c r="L28" s="206" t="str">
        <f t="shared" si="0"/>
        <v/>
      </c>
      <c r="M28" s="207">
        <f t="shared" si="1"/>
        <v>0</v>
      </c>
      <c r="N28" s="183">
        <f>1-'SOCKEYE%'!F28</f>
        <v>0</v>
      </c>
      <c r="O28" s="741">
        <f>'SOCKEYE%'!F28*(1-'SOCKEYE%'!O28)</f>
        <v>0</v>
      </c>
      <c r="P28" s="741">
        <f>'SOCKEYE%'!F28*'SOCKEYE%'!O28*(1-'SOCKEYE%'!U28)</f>
        <v>0</v>
      </c>
      <c r="Q28" s="741">
        <f>'SOCKEYE%'!F28*'SOCKEYE%'!O28*'SOCKEYE%'!U28</f>
        <v>1</v>
      </c>
      <c r="R28" s="200" t="str">
        <f t="shared" si="2"/>
        <v/>
      </c>
      <c r="S28" s="195" t="str">
        <f t="shared" si="3"/>
        <v/>
      </c>
      <c r="T28" s="196" t="str">
        <f t="shared" si="4"/>
        <v/>
      </c>
      <c r="U28" s="197" t="str">
        <f t="shared" si="5"/>
        <v/>
      </c>
      <c r="V28" s="198" t="str">
        <f t="shared" si="6"/>
        <v/>
      </c>
      <c r="W28" s="199" t="str">
        <f t="shared" si="7"/>
        <v/>
      </c>
      <c r="X28" s="154" t="str">
        <f t="shared" si="8"/>
        <v/>
      </c>
      <c r="Y28" s="156" t="str">
        <f t="shared" si="9"/>
        <v/>
      </c>
      <c r="Z28" s="109"/>
      <c r="AA28" s="109"/>
      <c r="AB28" s="109"/>
      <c r="AC28" s="109"/>
      <c r="AD28" s="109"/>
      <c r="AE28" s="109"/>
      <c r="AF28" s="109"/>
      <c r="AG28" s="10"/>
      <c r="AH28" s="10"/>
    </row>
    <row r="29" spans="1:34" ht="15" thickBot="1">
      <c r="A29" s="724" t="s">
        <v>160</v>
      </c>
      <c r="B29" s="729">
        <f t="shared" si="10"/>
        <v>24</v>
      </c>
      <c r="C29" s="696">
        <f>VOL_AREA!E30</f>
        <v>4789457.2249717303</v>
      </c>
      <c r="D29" s="1014">
        <v>2.3558844402279185E-5</v>
      </c>
      <c r="E29" s="1014">
        <v>18</v>
      </c>
      <c r="F29" s="1014">
        <v>1.7557878492051034E-5</v>
      </c>
      <c r="G29" s="414"/>
      <c r="H29" s="854">
        <v>6.4953463003621198E-10</v>
      </c>
      <c r="I29" s="854">
        <v>62</v>
      </c>
      <c r="J29" s="854">
        <v>2.5735609372593008E-17</v>
      </c>
      <c r="K29" s="418"/>
      <c r="L29" s="206" t="str">
        <f t="shared" si="0"/>
        <v/>
      </c>
      <c r="M29" s="207">
        <f t="shared" si="1"/>
        <v>0</v>
      </c>
      <c r="N29" s="183">
        <f>1-'SOCKEYE%'!F29</f>
        <v>0</v>
      </c>
      <c r="O29" s="741">
        <f>'SOCKEYE%'!F29*(1-'SOCKEYE%'!O29)</f>
        <v>0</v>
      </c>
      <c r="P29" s="741">
        <f>'SOCKEYE%'!F29*'SOCKEYE%'!O29*(1-'SOCKEYE%'!U29)</f>
        <v>0</v>
      </c>
      <c r="Q29" s="741">
        <f>'SOCKEYE%'!F29*'SOCKEYE%'!O29*'SOCKEYE%'!U29</f>
        <v>1</v>
      </c>
      <c r="R29" s="200" t="str">
        <f t="shared" si="2"/>
        <v/>
      </c>
      <c r="S29" s="195" t="str">
        <f t="shared" si="3"/>
        <v/>
      </c>
      <c r="T29" s="196" t="str">
        <f t="shared" si="4"/>
        <v/>
      </c>
      <c r="U29" s="197" t="str">
        <f t="shared" si="5"/>
        <v/>
      </c>
      <c r="V29" s="198" t="str">
        <f t="shared" si="6"/>
        <v/>
      </c>
      <c r="W29" s="199" t="str">
        <f t="shared" si="7"/>
        <v/>
      </c>
      <c r="X29" s="154" t="str">
        <f t="shared" si="8"/>
        <v/>
      </c>
      <c r="Y29" s="156" t="str">
        <f t="shared" si="9"/>
        <v/>
      </c>
      <c r="Z29" s="109"/>
      <c r="AA29" s="109"/>
      <c r="AB29" s="109"/>
      <c r="AC29" s="109"/>
      <c r="AD29" s="109"/>
      <c r="AE29" s="109"/>
      <c r="AF29" s="109"/>
      <c r="AG29" s="10"/>
      <c r="AH29" s="10"/>
    </row>
    <row r="30" spans="1:34" ht="15" thickBot="1">
      <c r="A30" s="724" t="s">
        <v>161</v>
      </c>
      <c r="B30" s="729">
        <f t="shared" si="10"/>
        <v>25</v>
      </c>
      <c r="C30" s="696">
        <f>VOL_AREA!E31</f>
        <v>4755424.0933648041</v>
      </c>
      <c r="D30" s="1014">
        <v>6.7621078865171429E-7</v>
      </c>
      <c r="E30" s="1014">
        <v>2</v>
      </c>
      <c r="F30" s="1014">
        <v>6.5612117521549519E-8</v>
      </c>
      <c r="G30" s="414"/>
      <c r="H30" s="854">
        <v>2.5224287423982829E-10</v>
      </c>
      <c r="I30" s="854">
        <v>58</v>
      </c>
      <c r="J30" s="854">
        <v>3.6267086534718805E-18</v>
      </c>
      <c r="K30" s="485"/>
      <c r="L30" s="206" t="str">
        <f t="shared" si="0"/>
        <v/>
      </c>
      <c r="M30" s="207">
        <f t="shared" si="1"/>
        <v>0</v>
      </c>
      <c r="N30" s="183">
        <f>1-'SOCKEYE%'!F30</f>
        <v>0</v>
      </c>
      <c r="O30" s="741">
        <f>'SOCKEYE%'!F30*(1-'SOCKEYE%'!O30)</f>
        <v>0</v>
      </c>
      <c r="P30" s="741">
        <f>'SOCKEYE%'!F30*'SOCKEYE%'!O30*(1-'SOCKEYE%'!U30)</f>
        <v>0</v>
      </c>
      <c r="Q30" s="741">
        <f>'SOCKEYE%'!F30*'SOCKEYE%'!O30*'SOCKEYE%'!U30</f>
        <v>1</v>
      </c>
      <c r="R30" s="200" t="str">
        <f t="shared" si="2"/>
        <v/>
      </c>
      <c r="S30" s="195" t="str">
        <f t="shared" si="3"/>
        <v/>
      </c>
      <c r="T30" s="196" t="str">
        <f t="shared" si="4"/>
        <v/>
      </c>
      <c r="U30" s="197" t="str">
        <f t="shared" si="5"/>
        <v/>
      </c>
      <c r="V30" s="198" t="str">
        <f t="shared" si="6"/>
        <v/>
      </c>
      <c r="W30" s="199" t="str">
        <f t="shared" si="7"/>
        <v/>
      </c>
      <c r="X30" s="154" t="str">
        <f t="shared" si="8"/>
        <v/>
      </c>
      <c r="Y30" s="156" t="str">
        <f t="shared" si="9"/>
        <v/>
      </c>
      <c r="Z30" s="109"/>
      <c r="AA30" s="109"/>
      <c r="AB30" s="109"/>
      <c r="AC30" s="109"/>
      <c r="AD30" s="109"/>
      <c r="AE30" s="109"/>
      <c r="AF30" s="109"/>
      <c r="AG30" s="10"/>
      <c r="AH30" s="10"/>
    </row>
    <row r="31" spans="1:34" ht="15" thickBot="1">
      <c r="A31" s="724" t="s">
        <v>162</v>
      </c>
      <c r="B31" s="729">
        <f t="shared" si="10"/>
        <v>26</v>
      </c>
      <c r="C31" s="696">
        <f>VOL_AREA!E32</f>
        <v>4721390.9617578778</v>
      </c>
      <c r="D31" s="432"/>
      <c r="E31" s="433"/>
      <c r="F31" s="434"/>
      <c r="G31" s="414"/>
      <c r="H31" s="854">
        <v>1.2589254117941163E-100</v>
      </c>
      <c r="I31" s="854">
        <v>32</v>
      </c>
      <c r="J31" s="854">
        <v>0</v>
      </c>
      <c r="K31" s="418"/>
      <c r="L31" s="206" t="str">
        <f t="shared" si="0"/>
        <v/>
      </c>
      <c r="M31" s="207">
        <f t="shared" si="1"/>
        <v>0</v>
      </c>
      <c r="N31" s="183">
        <f>1-'SOCKEYE%'!F31</f>
        <v>0</v>
      </c>
      <c r="O31" s="741">
        <f>'SOCKEYE%'!F31*(1-'SOCKEYE%'!O31)</f>
        <v>0</v>
      </c>
      <c r="P31" s="741">
        <f>'SOCKEYE%'!F31*'SOCKEYE%'!O31*(1-'SOCKEYE%'!U31)</f>
        <v>0</v>
      </c>
      <c r="Q31" s="741">
        <f>'SOCKEYE%'!F31*'SOCKEYE%'!O31*'SOCKEYE%'!U31</f>
        <v>1</v>
      </c>
      <c r="R31" s="200" t="str">
        <f t="shared" si="2"/>
        <v/>
      </c>
      <c r="S31" s="195" t="str">
        <f t="shared" si="3"/>
        <v/>
      </c>
      <c r="T31" s="196" t="str">
        <f t="shared" si="4"/>
        <v/>
      </c>
      <c r="U31" s="197" t="str">
        <f t="shared" si="5"/>
        <v/>
      </c>
      <c r="V31" s="198" t="str">
        <f t="shared" si="6"/>
        <v/>
      </c>
      <c r="W31" s="199" t="str">
        <f t="shared" si="7"/>
        <v/>
      </c>
      <c r="X31" s="154" t="str">
        <f t="shared" si="8"/>
        <v/>
      </c>
      <c r="Y31" s="156" t="str">
        <f t="shared" si="9"/>
        <v/>
      </c>
      <c r="Z31" s="109"/>
      <c r="AA31" s="109"/>
      <c r="AB31" s="109"/>
      <c r="AC31" s="109"/>
      <c r="AD31" s="109"/>
      <c r="AE31" s="109"/>
      <c r="AF31" s="109"/>
      <c r="AG31" s="10"/>
      <c r="AH31" s="10"/>
    </row>
    <row r="32" spans="1:34" ht="15" thickBot="1">
      <c r="A32" s="724" t="s">
        <v>163</v>
      </c>
      <c r="B32" s="729">
        <f t="shared" si="10"/>
        <v>27</v>
      </c>
      <c r="C32" s="696">
        <f>VOL_AREA!E33</f>
        <v>4687357.8301509516</v>
      </c>
      <c r="D32" s="432"/>
      <c r="E32" s="433"/>
      <c r="F32" s="434"/>
      <c r="G32" s="414"/>
      <c r="H32" s="854">
        <v>1.2589254117941163E-100</v>
      </c>
      <c r="I32" s="854">
        <v>16</v>
      </c>
      <c r="J32" s="854">
        <v>0</v>
      </c>
      <c r="K32" s="418"/>
      <c r="L32" s="206" t="str">
        <f t="shared" si="0"/>
        <v/>
      </c>
      <c r="M32" s="207">
        <f t="shared" si="1"/>
        <v>0</v>
      </c>
      <c r="N32" s="183">
        <f>1-'SOCKEYE%'!F32</f>
        <v>0</v>
      </c>
      <c r="O32" s="741">
        <f>'SOCKEYE%'!F32*(1-'SOCKEYE%'!O32)</f>
        <v>0</v>
      </c>
      <c r="P32" s="741">
        <f>'SOCKEYE%'!F32*'SOCKEYE%'!O32*(1-'SOCKEYE%'!U32)</f>
        <v>0</v>
      </c>
      <c r="Q32" s="741">
        <f>'SOCKEYE%'!F32*'SOCKEYE%'!O32*'SOCKEYE%'!U32</f>
        <v>1</v>
      </c>
      <c r="R32" s="200" t="str">
        <f t="shared" si="2"/>
        <v/>
      </c>
      <c r="S32" s="195" t="str">
        <f t="shared" si="3"/>
        <v/>
      </c>
      <c r="T32" s="196" t="str">
        <f t="shared" si="4"/>
        <v/>
      </c>
      <c r="U32" s="197" t="str">
        <f t="shared" si="5"/>
        <v/>
      </c>
      <c r="V32" s="198" t="str">
        <f t="shared" si="6"/>
        <v/>
      </c>
      <c r="W32" s="199" t="str">
        <f t="shared" si="7"/>
        <v/>
      </c>
      <c r="X32" s="154" t="str">
        <f t="shared" si="8"/>
        <v/>
      </c>
      <c r="Y32" s="156" t="str">
        <f t="shared" si="9"/>
        <v/>
      </c>
      <c r="Z32" s="109"/>
      <c r="AA32" s="109"/>
      <c r="AB32" s="109"/>
      <c r="AC32" s="109"/>
      <c r="AD32" s="109"/>
      <c r="AE32" s="109"/>
      <c r="AF32" s="109"/>
      <c r="AG32" s="10"/>
      <c r="AH32" s="10"/>
    </row>
    <row r="33" spans="1:34" ht="15" thickBot="1">
      <c r="A33" s="724" t="s">
        <v>164</v>
      </c>
      <c r="B33" s="729">
        <f t="shared" si="10"/>
        <v>28</v>
      </c>
      <c r="C33" s="696">
        <f>VOL_AREA!E34</f>
        <v>4653324.6985440254</v>
      </c>
      <c r="D33" s="432"/>
      <c r="E33" s="433"/>
      <c r="F33" s="434"/>
      <c r="G33" s="414"/>
      <c r="H33" s="854">
        <v>1.2589254117941163E-100</v>
      </c>
      <c r="I33" s="854">
        <v>16</v>
      </c>
      <c r="J33" s="854">
        <v>0</v>
      </c>
      <c r="K33" s="418"/>
      <c r="L33" s="206" t="str">
        <f t="shared" si="0"/>
        <v/>
      </c>
      <c r="M33" s="207">
        <f t="shared" si="1"/>
        <v>0</v>
      </c>
      <c r="N33" s="183">
        <f>1-'SOCKEYE%'!F33</f>
        <v>0</v>
      </c>
      <c r="O33" s="741">
        <f>'SOCKEYE%'!F33*(1-'SOCKEYE%'!O33)</f>
        <v>0</v>
      </c>
      <c r="P33" s="741">
        <f>'SOCKEYE%'!F33*'SOCKEYE%'!O33*(1-'SOCKEYE%'!U33)</f>
        <v>0</v>
      </c>
      <c r="Q33" s="741">
        <f>'SOCKEYE%'!F33*'SOCKEYE%'!O33*'SOCKEYE%'!U33</f>
        <v>1</v>
      </c>
      <c r="R33" s="200" t="str">
        <f t="shared" si="2"/>
        <v/>
      </c>
      <c r="S33" s="195" t="str">
        <f t="shared" si="3"/>
        <v/>
      </c>
      <c r="T33" s="196" t="str">
        <f t="shared" si="4"/>
        <v/>
      </c>
      <c r="U33" s="197" t="str">
        <f t="shared" si="5"/>
        <v/>
      </c>
      <c r="V33" s="198" t="str">
        <f t="shared" si="6"/>
        <v/>
      </c>
      <c r="W33" s="199" t="str">
        <f t="shared" si="7"/>
        <v/>
      </c>
      <c r="X33" s="154" t="str">
        <f t="shared" si="8"/>
        <v/>
      </c>
      <c r="Y33" s="156" t="str">
        <f t="shared" si="9"/>
        <v/>
      </c>
      <c r="Z33" s="109"/>
      <c r="AA33" s="109"/>
      <c r="AB33" s="109"/>
      <c r="AC33" s="109"/>
      <c r="AD33" s="109"/>
      <c r="AE33" s="109"/>
      <c r="AF33" s="109"/>
      <c r="AG33" s="10"/>
      <c r="AH33" s="10"/>
    </row>
    <row r="34" spans="1:34" ht="15" thickBot="1">
      <c r="A34" s="724" t="s">
        <v>165</v>
      </c>
      <c r="B34" s="729">
        <f t="shared" si="10"/>
        <v>29</v>
      </c>
      <c r="C34" s="696">
        <f>VOL_AREA!E35</f>
        <v>4619291.5669370983</v>
      </c>
      <c r="D34" s="432"/>
      <c r="E34" s="433"/>
      <c r="F34" s="434"/>
      <c r="G34" s="414"/>
      <c r="H34" s="854">
        <v>1.2589254117941163E-100</v>
      </c>
      <c r="I34" s="854">
        <v>16</v>
      </c>
      <c r="J34" s="854">
        <v>0</v>
      </c>
      <c r="K34" s="418"/>
      <c r="L34" s="206" t="str">
        <f t="shared" si="0"/>
        <v/>
      </c>
      <c r="M34" s="207">
        <f t="shared" si="1"/>
        <v>0</v>
      </c>
      <c r="N34" s="183">
        <f>1-'SOCKEYE%'!F34</f>
        <v>0</v>
      </c>
      <c r="O34" s="741">
        <f>'SOCKEYE%'!F34*(1-'SOCKEYE%'!O34)</f>
        <v>0</v>
      </c>
      <c r="P34" s="741">
        <f>'SOCKEYE%'!F34*'SOCKEYE%'!O34*(1-'SOCKEYE%'!U34)</f>
        <v>0</v>
      </c>
      <c r="Q34" s="741">
        <f>'SOCKEYE%'!F34*'SOCKEYE%'!O34*'SOCKEYE%'!U34</f>
        <v>1</v>
      </c>
      <c r="R34" s="200" t="str">
        <f t="shared" si="2"/>
        <v/>
      </c>
      <c r="S34" s="195" t="str">
        <f t="shared" si="3"/>
        <v/>
      </c>
      <c r="T34" s="196" t="str">
        <f t="shared" si="4"/>
        <v/>
      </c>
      <c r="U34" s="197" t="str">
        <f t="shared" si="5"/>
        <v/>
      </c>
      <c r="V34" s="198" t="str">
        <f t="shared" si="6"/>
        <v/>
      </c>
      <c r="W34" s="199" t="str">
        <f t="shared" si="7"/>
        <v/>
      </c>
      <c r="X34" s="154" t="str">
        <f t="shared" si="8"/>
        <v/>
      </c>
      <c r="Y34" s="156" t="str">
        <f t="shared" si="9"/>
        <v/>
      </c>
      <c r="Z34" s="109"/>
      <c r="AA34" s="109"/>
      <c r="AB34" s="109"/>
      <c r="AC34" s="109"/>
      <c r="AD34" s="109"/>
      <c r="AE34" s="109"/>
      <c r="AF34" s="109"/>
      <c r="AG34" s="10"/>
      <c r="AH34" s="10"/>
    </row>
    <row r="35" spans="1:34" ht="15" thickBot="1">
      <c r="A35" s="724" t="s">
        <v>166</v>
      </c>
      <c r="B35" s="729">
        <f t="shared" si="10"/>
        <v>30</v>
      </c>
      <c r="C35" s="696">
        <f>VOL_AREA!E36</f>
        <v>4585258.4353301721</v>
      </c>
      <c r="D35" s="432"/>
      <c r="E35" s="433"/>
      <c r="F35" s="434"/>
      <c r="G35" s="414"/>
      <c r="H35" s="854">
        <v>1.2589254117941163E-100</v>
      </c>
      <c r="I35" s="854">
        <v>16</v>
      </c>
      <c r="J35" s="854">
        <v>0</v>
      </c>
      <c r="K35" s="418"/>
      <c r="L35" s="206" t="str">
        <f t="shared" si="0"/>
        <v/>
      </c>
      <c r="M35" s="207">
        <f t="shared" si="1"/>
        <v>0</v>
      </c>
      <c r="N35" s="183">
        <f>1-'SOCKEYE%'!F35</f>
        <v>0</v>
      </c>
      <c r="O35" s="741">
        <f>'SOCKEYE%'!F35*(1-'SOCKEYE%'!O35)</f>
        <v>0</v>
      </c>
      <c r="P35" s="741">
        <f>'SOCKEYE%'!F35*'SOCKEYE%'!O35*(1-'SOCKEYE%'!U35)</f>
        <v>0</v>
      </c>
      <c r="Q35" s="741">
        <f>'SOCKEYE%'!F35*'SOCKEYE%'!O35*'SOCKEYE%'!U35</f>
        <v>1</v>
      </c>
      <c r="R35" s="200" t="str">
        <f t="shared" si="2"/>
        <v/>
      </c>
      <c r="S35" s="195" t="str">
        <f t="shared" si="3"/>
        <v/>
      </c>
      <c r="T35" s="196" t="str">
        <f t="shared" si="4"/>
        <v/>
      </c>
      <c r="U35" s="197" t="str">
        <f t="shared" si="5"/>
        <v/>
      </c>
      <c r="V35" s="198" t="str">
        <f t="shared" si="6"/>
        <v/>
      </c>
      <c r="W35" s="199" t="str">
        <f t="shared" si="7"/>
        <v/>
      </c>
      <c r="X35" s="154" t="str">
        <f t="shared" si="8"/>
        <v/>
      </c>
      <c r="Y35" s="156" t="str">
        <f t="shared" si="9"/>
        <v/>
      </c>
      <c r="Z35" s="109"/>
      <c r="AA35" s="109"/>
      <c r="AB35" s="109"/>
      <c r="AC35" s="109"/>
      <c r="AD35" s="109"/>
      <c r="AE35" s="109"/>
      <c r="AF35" s="109"/>
      <c r="AG35" s="10"/>
      <c r="AH35" s="10"/>
    </row>
    <row r="36" spans="1:34" ht="15" thickBot="1">
      <c r="A36" s="724" t="s">
        <v>167</v>
      </c>
      <c r="B36" s="729">
        <f t="shared" si="10"/>
        <v>31</v>
      </c>
      <c r="C36" s="696">
        <f>VOL_AREA!E37</f>
        <v>4551191.4357588161</v>
      </c>
      <c r="D36" s="432"/>
      <c r="E36" s="433"/>
      <c r="F36" s="434"/>
      <c r="G36" s="414"/>
      <c r="H36" s="854">
        <v>1.2589254117941163E-100</v>
      </c>
      <c r="I36" s="854">
        <v>16</v>
      </c>
      <c r="J36" s="854">
        <v>0</v>
      </c>
      <c r="K36" s="418"/>
      <c r="L36" s="206" t="str">
        <f t="shared" si="0"/>
        <v/>
      </c>
      <c r="M36" s="207">
        <f t="shared" si="1"/>
        <v>0</v>
      </c>
      <c r="N36" s="183">
        <f>1-'SOCKEYE%'!F36</f>
        <v>0</v>
      </c>
      <c r="O36" s="741">
        <f>'SOCKEYE%'!F36*(1-'SOCKEYE%'!O36)</f>
        <v>0</v>
      </c>
      <c r="P36" s="741">
        <f>'SOCKEYE%'!F36*'SOCKEYE%'!O36*(1-'SOCKEYE%'!U36)</f>
        <v>0</v>
      </c>
      <c r="Q36" s="741">
        <f>'SOCKEYE%'!F36*'SOCKEYE%'!O36*'SOCKEYE%'!U36</f>
        <v>1</v>
      </c>
      <c r="R36" s="200" t="str">
        <f t="shared" si="2"/>
        <v/>
      </c>
      <c r="S36" s="195" t="str">
        <f t="shared" si="3"/>
        <v/>
      </c>
      <c r="T36" s="196" t="str">
        <f t="shared" si="4"/>
        <v/>
      </c>
      <c r="U36" s="197" t="str">
        <f t="shared" si="5"/>
        <v/>
      </c>
      <c r="V36" s="198" t="str">
        <f t="shared" si="6"/>
        <v/>
      </c>
      <c r="W36" s="199" t="str">
        <f t="shared" si="7"/>
        <v/>
      </c>
      <c r="X36" s="154" t="str">
        <f t="shared" si="8"/>
        <v/>
      </c>
      <c r="Y36" s="156" t="str">
        <f t="shared" si="9"/>
        <v/>
      </c>
      <c r="Z36" s="109"/>
      <c r="AA36" s="109"/>
      <c r="AB36" s="109"/>
      <c r="AC36" s="109"/>
      <c r="AD36" s="109"/>
      <c r="AE36" s="109"/>
      <c r="AF36" s="109"/>
      <c r="AG36" s="10"/>
      <c r="AH36" s="10"/>
    </row>
    <row r="37" spans="1:34" ht="15" thickBot="1">
      <c r="A37" s="724" t="s">
        <v>168</v>
      </c>
      <c r="B37" s="729">
        <f t="shared" si="10"/>
        <v>32</v>
      </c>
      <c r="C37" s="696">
        <f>VOL_AREA!E38</f>
        <v>4515464.9059304269</v>
      </c>
      <c r="D37" s="432"/>
      <c r="E37" s="433"/>
      <c r="F37" s="434"/>
      <c r="G37" s="414"/>
      <c r="H37" s="854">
        <v>1.2589254117941163E-100</v>
      </c>
      <c r="I37" s="854">
        <v>16</v>
      </c>
      <c r="J37" s="854">
        <v>0</v>
      </c>
      <c r="K37" s="418"/>
      <c r="L37" s="206" t="str">
        <f t="shared" si="0"/>
        <v/>
      </c>
      <c r="M37" s="207">
        <f t="shared" si="1"/>
        <v>0</v>
      </c>
      <c r="N37" s="183">
        <f>1-'SOCKEYE%'!F37</f>
        <v>0</v>
      </c>
      <c r="O37" s="741">
        <f>'SOCKEYE%'!F37*(1-'SOCKEYE%'!O37)</f>
        <v>0</v>
      </c>
      <c r="P37" s="741">
        <f>'SOCKEYE%'!F37*'SOCKEYE%'!O37*(1-'SOCKEYE%'!U37)</f>
        <v>0</v>
      </c>
      <c r="Q37" s="741">
        <f>'SOCKEYE%'!F37*'SOCKEYE%'!O37*'SOCKEYE%'!U37</f>
        <v>1</v>
      </c>
      <c r="R37" s="200" t="str">
        <f t="shared" si="2"/>
        <v/>
      </c>
      <c r="S37" s="195" t="str">
        <f t="shared" si="3"/>
        <v/>
      </c>
      <c r="T37" s="196" t="str">
        <f t="shared" si="4"/>
        <v/>
      </c>
      <c r="U37" s="197" t="str">
        <f t="shared" si="5"/>
        <v/>
      </c>
      <c r="V37" s="198" t="str">
        <f t="shared" si="6"/>
        <v/>
      </c>
      <c r="W37" s="199" t="str">
        <f t="shared" si="7"/>
        <v/>
      </c>
      <c r="X37" s="154" t="str">
        <f t="shared" si="8"/>
        <v/>
      </c>
      <c r="Y37" s="156" t="str">
        <f t="shared" si="9"/>
        <v/>
      </c>
      <c r="Z37" s="109"/>
      <c r="AA37" s="109"/>
      <c r="AB37" s="109"/>
      <c r="AC37" s="109"/>
      <c r="AD37" s="109"/>
      <c r="AE37" s="109"/>
      <c r="AF37" s="109"/>
      <c r="AG37" s="10"/>
      <c r="AH37" s="10"/>
    </row>
    <row r="38" spans="1:34" ht="15" thickBot="1">
      <c r="A38" s="724" t="s">
        <v>169</v>
      </c>
      <c r="B38" s="729">
        <f t="shared" si="10"/>
        <v>33</v>
      </c>
      <c r="C38" s="696">
        <f>VOL_AREA!E39</f>
        <v>4479738.3761020368</v>
      </c>
      <c r="D38" s="432"/>
      <c r="E38" s="433"/>
      <c r="F38" s="434"/>
      <c r="G38" s="414"/>
      <c r="H38" s="854">
        <v>1.2589254117941163E-100</v>
      </c>
      <c r="I38" s="854">
        <v>16</v>
      </c>
      <c r="J38" s="854">
        <v>0</v>
      </c>
      <c r="K38" s="418"/>
      <c r="L38" s="206" t="str">
        <f t="shared" si="0"/>
        <v/>
      </c>
      <c r="M38" s="207">
        <f t="shared" si="1"/>
        <v>0</v>
      </c>
      <c r="N38" s="183">
        <f>1-'SOCKEYE%'!F38</f>
        <v>0</v>
      </c>
      <c r="O38" s="741">
        <f>'SOCKEYE%'!F38*(1-'SOCKEYE%'!O38)</f>
        <v>0</v>
      </c>
      <c r="P38" s="741">
        <f>'SOCKEYE%'!F38*'SOCKEYE%'!O38*(1-'SOCKEYE%'!U38)</f>
        <v>0</v>
      </c>
      <c r="Q38" s="741">
        <f>'SOCKEYE%'!F38*'SOCKEYE%'!O38*'SOCKEYE%'!U38</f>
        <v>1</v>
      </c>
      <c r="R38" s="200" t="str">
        <f t="shared" si="2"/>
        <v/>
      </c>
      <c r="S38" s="195" t="str">
        <f t="shared" si="3"/>
        <v/>
      </c>
      <c r="T38" s="196" t="str">
        <f t="shared" si="4"/>
        <v/>
      </c>
      <c r="U38" s="197" t="str">
        <f t="shared" si="5"/>
        <v/>
      </c>
      <c r="V38" s="198" t="str">
        <f t="shared" si="6"/>
        <v/>
      </c>
      <c r="W38" s="199" t="str">
        <f t="shared" si="7"/>
        <v/>
      </c>
      <c r="X38" s="154" t="str">
        <f t="shared" si="8"/>
        <v/>
      </c>
      <c r="Y38" s="156" t="str">
        <f t="shared" si="9"/>
        <v/>
      </c>
      <c r="Z38" s="109"/>
      <c r="AA38" s="109"/>
      <c r="AB38" s="109"/>
      <c r="AC38" s="109"/>
      <c r="AD38" s="109"/>
      <c r="AE38" s="109"/>
      <c r="AF38" s="109"/>
      <c r="AG38" s="10"/>
      <c r="AH38" s="10"/>
    </row>
    <row r="39" spans="1:34" ht="15" thickBot="1">
      <c r="A39" s="724" t="s">
        <v>170</v>
      </c>
      <c r="B39" s="729">
        <f t="shared" si="10"/>
        <v>34</v>
      </c>
      <c r="C39" s="696">
        <f>VOL_AREA!E40</f>
        <v>4444011.8462736467</v>
      </c>
      <c r="D39" s="432"/>
      <c r="E39" s="433"/>
      <c r="F39" s="434"/>
      <c r="G39" s="414"/>
      <c r="H39" s="854">
        <v>1.2589254117941163E-100</v>
      </c>
      <c r="I39" s="854">
        <v>15</v>
      </c>
      <c r="J39" s="854">
        <v>0</v>
      </c>
      <c r="K39" s="418"/>
      <c r="L39" s="206" t="str">
        <f t="shared" si="0"/>
        <v/>
      </c>
      <c r="M39" s="207">
        <f t="shared" si="1"/>
        <v>0</v>
      </c>
      <c r="N39" s="183">
        <f>1-'SOCKEYE%'!F39</f>
        <v>0</v>
      </c>
      <c r="O39" s="741">
        <f>'SOCKEYE%'!F39*(1-'SOCKEYE%'!O39)</f>
        <v>0</v>
      </c>
      <c r="P39" s="741">
        <f>'SOCKEYE%'!F39*'SOCKEYE%'!O39*(1-'SOCKEYE%'!U39)</f>
        <v>0</v>
      </c>
      <c r="Q39" s="741">
        <f>'SOCKEYE%'!F39*'SOCKEYE%'!O39*'SOCKEYE%'!U39</f>
        <v>1</v>
      </c>
      <c r="R39" s="200" t="str">
        <f t="shared" si="2"/>
        <v/>
      </c>
      <c r="S39" s="195" t="str">
        <f t="shared" si="3"/>
        <v/>
      </c>
      <c r="T39" s="196" t="str">
        <f t="shared" si="4"/>
        <v/>
      </c>
      <c r="U39" s="197" t="str">
        <f t="shared" si="5"/>
        <v/>
      </c>
      <c r="V39" s="198" t="str">
        <f t="shared" si="6"/>
        <v/>
      </c>
      <c r="W39" s="199" t="str">
        <f t="shared" si="7"/>
        <v/>
      </c>
      <c r="X39" s="154" t="str">
        <f t="shared" si="8"/>
        <v/>
      </c>
      <c r="Y39" s="156" t="str">
        <f t="shared" si="9"/>
        <v/>
      </c>
      <c r="Z39" s="109"/>
      <c r="AA39" s="109"/>
      <c r="AB39" s="109"/>
      <c r="AC39" s="109"/>
      <c r="AD39" s="109"/>
      <c r="AE39" s="109"/>
      <c r="AF39" s="109"/>
      <c r="AG39" s="10"/>
      <c r="AH39" s="10"/>
    </row>
    <row r="40" spans="1:34" ht="15" thickBot="1">
      <c r="A40" s="724" t="s">
        <v>171</v>
      </c>
      <c r="B40" s="729">
        <f t="shared" si="10"/>
        <v>35</v>
      </c>
      <c r="C40" s="696">
        <f>VOL_AREA!E41</f>
        <v>4408285.3164452575</v>
      </c>
      <c r="D40" s="432"/>
      <c r="E40" s="433"/>
      <c r="F40" s="434"/>
      <c r="G40" s="414"/>
      <c r="H40" s="854">
        <v>1.2589254117941163E-100</v>
      </c>
      <c r="I40" s="854">
        <v>15</v>
      </c>
      <c r="J40" s="854">
        <v>0</v>
      </c>
      <c r="K40" s="418"/>
      <c r="L40" s="206" t="str">
        <f t="shared" si="0"/>
        <v/>
      </c>
      <c r="M40" s="207">
        <f t="shared" si="1"/>
        <v>0</v>
      </c>
      <c r="N40" s="183">
        <f>1-'SOCKEYE%'!F40</f>
        <v>0</v>
      </c>
      <c r="O40" s="741">
        <f>'SOCKEYE%'!F40*(1-'SOCKEYE%'!O40)</f>
        <v>0</v>
      </c>
      <c r="P40" s="741">
        <f>'SOCKEYE%'!F40*'SOCKEYE%'!O40*(1-'SOCKEYE%'!U40)</f>
        <v>0</v>
      </c>
      <c r="Q40" s="741">
        <f>'SOCKEYE%'!F40*'SOCKEYE%'!O40*'SOCKEYE%'!U40</f>
        <v>1</v>
      </c>
      <c r="R40" s="200" t="str">
        <f t="shared" si="2"/>
        <v/>
      </c>
      <c r="S40" s="195" t="str">
        <f t="shared" si="3"/>
        <v/>
      </c>
      <c r="T40" s="196" t="str">
        <f t="shared" si="4"/>
        <v/>
      </c>
      <c r="U40" s="197" t="str">
        <f t="shared" si="5"/>
        <v/>
      </c>
      <c r="V40" s="198" t="str">
        <f t="shared" si="6"/>
        <v/>
      </c>
      <c r="W40" s="199" t="str">
        <f t="shared" si="7"/>
        <v/>
      </c>
      <c r="X40" s="154" t="str">
        <f t="shared" si="8"/>
        <v/>
      </c>
      <c r="Y40" s="156" t="str">
        <f t="shared" si="9"/>
        <v/>
      </c>
      <c r="Z40" s="109"/>
      <c r="AA40" s="109"/>
      <c r="AB40" s="109"/>
      <c r="AC40" s="109"/>
      <c r="AD40" s="109"/>
      <c r="AE40" s="109"/>
      <c r="AF40" s="109"/>
      <c r="AG40" s="10"/>
      <c r="AH40" s="10"/>
    </row>
    <row r="41" spans="1:34" ht="15" thickBot="1">
      <c r="A41" s="724" t="s">
        <v>172</v>
      </c>
      <c r="B41" s="729">
        <f t="shared" si="10"/>
        <v>36</v>
      </c>
      <c r="C41" s="696">
        <f>VOL_AREA!E42</f>
        <v>4372558.7866168674</v>
      </c>
      <c r="D41" s="432"/>
      <c r="E41" s="433"/>
      <c r="F41" s="434"/>
      <c r="G41" s="414"/>
      <c r="H41" s="854">
        <v>1.2589254117941163E-100</v>
      </c>
      <c r="I41" s="854">
        <v>14</v>
      </c>
      <c r="J41" s="854">
        <v>0</v>
      </c>
      <c r="K41" s="418"/>
      <c r="L41" s="206" t="str">
        <f t="shared" si="0"/>
        <v/>
      </c>
      <c r="M41" s="207">
        <f t="shared" si="1"/>
        <v>0</v>
      </c>
      <c r="N41" s="183">
        <f>1-'SOCKEYE%'!F41</f>
        <v>0</v>
      </c>
      <c r="O41" s="741">
        <f>'SOCKEYE%'!F41*(1-'SOCKEYE%'!O41)</f>
        <v>0</v>
      </c>
      <c r="P41" s="741">
        <f>'SOCKEYE%'!F41*'SOCKEYE%'!O41*(1-'SOCKEYE%'!U41)</f>
        <v>0</v>
      </c>
      <c r="Q41" s="741">
        <f>'SOCKEYE%'!F41*'SOCKEYE%'!O41*'SOCKEYE%'!U41</f>
        <v>1</v>
      </c>
      <c r="R41" s="200" t="str">
        <f t="shared" si="2"/>
        <v/>
      </c>
      <c r="S41" s="195" t="str">
        <f t="shared" si="3"/>
        <v/>
      </c>
      <c r="T41" s="196" t="str">
        <f t="shared" si="4"/>
        <v/>
      </c>
      <c r="U41" s="197" t="str">
        <f t="shared" si="5"/>
        <v/>
      </c>
      <c r="V41" s="198" t="str">
        <f t="shared" si="6"/>
        <v/>
      </c>
      <c r="W41" s="199" t="str">
        <f t="shared" si="7"/>
        <v/>
      </c>
      <c r="X41" s="154" t="str">
        <f t="shared" si="8"/>
        <v/>
      </c>
      <c r="Y41" s="156" t="str">
        <f t="shared" si="9"/>
        <v/>
      </c>
      <c r="Z41" s="109"/>
      <c r="AA41" s="109"/>
      <c r="AB41" s="109"/>
      <c r="AC41" s="109"/>
      <c r="AD41" s="109"/>
      <c r="AE41" s="109"/>
      <c r="AF41" s="109"/>
      <c r="AG41" s="10"/>
      <c r="AH41" s="10"/>
    </row>
    <row r="42" spans="1:34" ht="13.8" thickBot="1">
      <c r="A42" s="724" t="s">
        <v>173</v>
      </c>
      <c r="B42" s="729">
        <f t="shared" si="10"/>
        <v>37</v>
      </c>
      <c r="C42" s="696">
        <f>VOL_AREA!E43</f>
        <v>4336832.2567884773</v>
      </c>
      <c r="D42" s="432"/>
      <c r="E42" s="433"/>
      <c r="F42" s="434"/>
      <c r="G42" s="414"/>
      <c r="H42" s="434"/>
      <c r="I42" s="433"/>
      <c r="J42" s="435"/>
      <c r="K42" s="418"/>
      <c r="L42" s="206" t="str">
        <f t="shared" si="0"/>
        <v/>
      </c>
      <c r="M42" s="207">
        <f t="shared" si="1"/>
        <v>0</v>
      </c>
      <c r="N42" s="183">
        <f>1-'SOCKEYE%'!F42</f>
        <v>0</v>
      </c>
      <c r="O42" s="741">
        <f>'SOCKEYE%'!F42*(1-'SOCKEYE%'!O42)</f>
        <v>0</v>
      </c>
      <c r="P42" s="741">
        <f>'SOCKEYE%'!F42*'SOCKEYE%'!O42*(1-'SOCKEYE%'!U42)</f>
        <v>0</v>
      </c>
      <c r="Q42" s="741">
        <f>'SOCKEYE%'!F42*'SOCKEYE%'!O42*'SOCKEYE%'!U42</f>
        <v>1</v>
      </c>
      <c r="R42" s="200" t="str">
        <f t="shared" si="2"/>
        <v/>
      </c>
      <c r="S42" s="195" t="str">
        <f t="shared" si="3"/>
        <v/>
      </c>
      <c r="T42" s="196" t="str">
        <f t="shared" si="4"/>
        <v/>
      </c>
      <c r="U42" s="197" t="str">
        <f t="shared" si="5"/>
        <v/>
      </c>
      <c r="V42" s="198" t="str">
        <f t="shared" si="6"/>
        <v/>
      </c>
      <c r="W42" s="199" t="str">
        <f t="shared" si="7"/>
        <v/>
      </c>
      <c r="X42" s="154" t="str">
        <f t="shared" si="8"/>
        <v/>
      </c>
      <c r="Y42" s="156" t="str">
        <f t="shared" si="9"/>
        <v/>
      </c>
      <c r="Z42" s="109"/>
      <c r="AA42" s="109"/>
      <c r="AB42" s="109"/>
      <c r="AC42" s="109"/>
      <c r="AD42" s="109"/>
      <c r="AE42" s="109"/>
      <c r="AF42" s="109"/>
      <c r="AG42" s="10"/>
      <c r="AH42" s="10"/>
    </row>
    <row r="43" spans="1:34" ht="13.8" thickBot="1">
      <c r="A43" s="724" t="s">
        <v>174</v>
      </c>
      <c r="B43" s="729">
        <f t="shared" si="10"/>
        <v>38</v>
      </c>
      <c r="C43" s="696">
        <f>VOL_AREA!E44</f>
        <v>4301105.7269600872</v>
      </c>
      <c r="D43" s="432"/>
      <c r="E43" s="433"/>
      <c r="F43" s="434"/>
      <c r="G43" s="414"/>
      <c r="H43" s="434"/>
      <c r="I43" s="433"/>
      <c r="J43" s="435"/>
      <c r="K43" s="418"/>
      <c r="L43" s="206" t="str">
        <f t="shared" si="0"/>
        <v/>
      </c>
      <c r="M43" s="207">
        <f t="shared" si="1"/>
        <v>0</v>
      </c>
      <c r="N43" s="183">
        <f>1-'SOCKEYE%'!F43</f>
        <v>0</v>
      </c>
      <c r="O43" s="741">
        <f>'SOCKEYE%'!F43*(1-'SOCKEYE%'!O43)</f>
        <v>0</v>
      </c>
      <c r="P43" s="741">
        <f>'SOCKEYE%'!F43*'SOCKEYE%'!O43*(1-'SOCKEYE%'!U43)</f>
        <v>0</v>
      </c>
      <c r="Q43" s="741">
        <f>'SOCKEYE%'!F43*'SOCKEYE%'!O43*'SOCKEYE%'!U43</f>
        <v>1</v>
      </c>
      <c r="R43" s="200" t="str">
        <f t="shared" si="2"/>
        <v/>
      </c>
      <c r="S43" s="195" t="str">
        <f t="shared" si="3"/>
        <v/>
      </c>
      <c r="T43" s="196" t="str">
        <f t="shared" si="4"/>
        <v/>
      </c>
      <c r="U43" s="197" t="str">
        <f t="shared" si="5"/>
        <v/>
      </c>
      <c r="V43" s="198" t="str">
        <f t="shared" si="6"/>
        <v/>
      </c>
      <c r="W43" s="199" t="str">
        <f t="shared" si="7"/>
        <v/>
      </c>
      <c r="X43" s="154" t="str">
        <f t="shared" si="8"/>
        <v/>
      </c>
      <c r="Y43" s="156" t="str">
        <f t="shared" si="9"/>
        <v/>
      </c>
      <c r="Z43" s="109"/>
      <c r="AA43" s="109"/>
      <c r="AB43" s="109"/>
      <c r="AC43" s="109"/>
      <c r="AD43" s="109"/>
      <c r="AE43" s="109"/>
      <c r="AF43" s="109"/>
      <c r="AG43" s="10"/>
      <c r="AH43" s="10"/>
    </row>
    <row r="44" spans="1:34" ht="13.8" thickBot="1">
      <c r="A44" s="724" t="s">
        <v>175</v>
      </c>
      <c r="B44" s="729">
        <f t="shared" si="10"/>
        <v>39</v>
      </c>
      <c r="C44" s="696">
        <f>VOL_AREA!E45</f>
        <v>4267799.1322375005</v>
      </c>
      <c r="D44" s="432"/>
      <c r="E44" s="433"/>
      <c r="F44" s="434"/>
      <c r="G44" s="414"/>
      <c r="H44" s="434"/>
      <c r="I44" s="433"/>
      <c r="J44" s="435"/>
      <c r="K44" s="418"/>
      <c r="L44" s="206" t="str">
        <f t="shared" si="0"/>
        <v/>
      </c>
      <c r="M44" s="207">
        <f t="shared" si="1"/>
        <v>0</v>
      </c>
      <c r="N44" s="183">
        <f>1-'SOCKEYE%'!F44</f>
        <v>0</v>
      </c>
      <c r="O44" s="741">
        <f>'SOCKEYE%'!F44*(1-'SOCKEYE%'!O44)</f>
        <v>0</v>
      </c>
      <c r="P44" s="741">
        <f>'SOCKEYE%'!F44*'SOCKEYE%'!O44*(1-'SOCKEYE%'!U44)</f>
        <v>0</v>
      </c>
      <c r="Q44" s="741">
        <f>'SOCKEYE%'!F44*'SOCKEYE%'!O44*'SOCKEYE%'!U44</f>
        <v>1</v>
      </c>
      <c r="R44" s="200" t="str">
        <f t="shared" si="2"/>
        <v/>
      </c>
      <c r="S44" s="195" t="str">
        <f t="shared" si="3"/>
        <v/>
      </c>
      <c r="T44" s="196" t="str">
        <f t="shared" si="4"/>
        <v/>
      </c>
      <c r="U44" s="197" t="str">
        <f t="shared" si="5"/>
        <v/>
      </c>
      <c r="V44" s="198" t="str">
        <f t="shared" si="6"/>
        <v/>
      </c>
      <c r="W44" s="199" t="str">
        <f t="shared" si="7"/>
        <v/>
      </c>
      <c r="X44" s="154" t="str">
        <f t="shared" si="8"/>
        <v/>
      </c>
      <c r="Y44" s="156" t="str">
        <f t="shared" si="9"/>
        <v/>
      </c>
      <c r="Z44" s="109"/>
      <c r="AA44" s="109"/>
      <c r="AB44" s="109"/>
      <c r="AC44" s="109"/>
      <c r="AD44" s="109"/>
      <c r="AE44" s="109"/>
      <c r="AF44" s="109"/>
      <c r="AG44" s="10"/>
      <c r="AH44" s="10"/>
    </row>
    <row r="45" spans="1:34" ht="13.8" thickBot="1">
      <c r="A45" s="724" t="s">
        <v>176</v>
      </c>
      <c r="B45" s="729">
        <f t="shared" si="10"/>
        <v>40</v>
      </c>
      <c r="C45" s="696">
        <f>VOL_AREA!E46</f>
        <v>4238122.4401736166</v>
      </c>
      <c r="D45" s="434"/>
      <c r="E45" s="433"/>
      <c r="F45" s="434"/>
      <c r="G45" s="414"/>
      <c r="H45" s="434"/>
      <c r="I45" s="433"/>
      <c r="J45" s="435"/>
      <c r="K45" s="485"/>
      <c r="L45" s="206"/>
      <c r="M45" s="207"/>
      <c r="N45" s="741">
        <f>1-'SOCKEYE%'!F45</f>
        <v>0</v>
      </c>
      <c r="O45" s="741">
        <f>'SOCKEYE%'!F45*(1-'SOCKEYE%'!O45)</f>
        <v>0</v>
      </c>
      <c r="P45" s="741">
        <f>'SOCKEYE%'!F45*'SOCKEYE%'!O45*(1-'SOCKEYE%'!U45)</f>
        <v>0</v>
      </c>
      <c r="Q45" s="741">
        <f>'SOCKEYE%'!F45*'SOCKEYE%'!O45*'SOCKEYE%'!U45</f>
        <v>1</v>
      </c>
      <c r="R45" s="686"/>
      <c r="S45" s="195"/>
      <c r="T45" s="687"/>
      <c r="U45" s="197"/>
      <c r="V45" s="688"/>
      <c r="W45" s="199"/>
      <c r="X45" s="154"/>
      <c r="Y45" s="703"/>
      <c r="Z45" s="109"/>
      <c r="AA45" s="109"/>
      <c r="AB45" s="109"/>
      <c r="AC45" s="109"/>
      <c r="AD45" s="109"/>
      <c r="AE45" s="109"/>
      <c r="AF45" s="109"/>
      <c r="AG45" s="10"/>
      <c r="AH45" s="10"/>
    </row>
    <row r="46" spans="1:34" ht="13.8" thickBot="1">
      <c r="A46" s="724" t="s">
        <v>177</v>
      </c>
      <c r="B46" s="729">
        <f t="shared" si="10"/>
        <v>41</v>
      </c>
      <c r="C46" s="696">
        <f>VOL_AREA!E47</f>
        <v>4208445.7481097337</v>
      </c>
      <c r="D46" s="437"/>
      <c r="E46" s="436"/>
      <c r="F46" s="437"/>
      <c r="G46" s="423"/>
      <c r="H46" s="437"/>
      <c r="I46" s="436"/>
      <c r="J46" s="437"/>
      <c r="K46" s="695" t="str">
        <f t="shared" ref="K46" si="12">IF(D46=0,"no sigma",H46/D46)</f>
        <v>no sigma</v>
      </c>
      <c r="L46" s="487"/>
      <c r="M46" s="484">
        <f t="shared" ref="M46" si="13">IF(OR(OR(H46=0,E46=0),D46=0),0,+(L46^2)*((J46/H46^2)+((F46^2/E46)/D46^2)))</f>
        <v>0</v>
      </c>
      <c r="N46" s="741">
        <f>1-'SOCKEYE%'!F46</f>
        <v>0</v>
      </c>
      <c r="O46" s="741">
        <f>'SOCKEYE%'!F46*(1-'SOCKEYE%'!O46)</f>
        <v>0</v>
      </c>
      <c r="P46" s="741">
        <f>'SOCKEYE%'!F46*'SOCKEYE%'!O46*(1-'SOCKEYE%'!U46)</f>
        <v>0</v>
      </c>
      <c r="Q46" s="689">
        <f>'SOCKEYE%'!D46*'SOCKEYE%'!O46*'SOCKEYE%'!U46</f>
        <v>1</v>
      </c>
      <c r="R46" s="698"/>
      <c r="S46" s="690"/>
      <c r="T46" s="702"/>
      <c r="U46" s="691"/>
      <c r="V46" s="699"/>
      <c r="W46" s="692"/>
      <c r="X46" s="708"/>
      <c r="Y46" s="693"/>
      <c r="Z46" s="109"/>
      <c r="AA46" s="109"/>
      <c r="AB46" s="109"/>
      <c r="AC46" s="109"/>
      <c r="AD46" s="109"/>
      <c r="AE46" s="109"/>
      <c r="AF46" s="109"/>
      <c r="AG46" s="10"/>
      <c r="AH46" s="10"/>
    </row>
    <row r="47" spans="1:34" ht="13.8" thickBot="1">
      <c r="A47" s="208" t="s">
        <v>97</v>
      </c>
      <c r="B47" s="728"/>
      <c r="C47" s="209">
        <f>SUM(C6:C46)</f>
        <v>201762938.57696384</v>
      </c>
      <c r="D47" s="423"/>
      <c r="E47" s="423"/>
      <c r="F47" s="423"/>
      <c r="G47" s="423"/>
      <c r="H47" s="423"/>
      <c r="I47" s="423"/>
      <c r="J47" s="424"/>
      <c r="K47" s="209"/>
      <c r="L47" s="209">
        <f>SUM(L6:L46)</f>
        <v>328623.8272339949</v>
      </c>
      <c r="M47" s="209">
        <f>SUM(M6:M46)</f>
        <v>171154528888.57193</v>
      </c>
      <c r="N47" s="209"/>
      <c r="O47" s="209"/>
      <c r="P47" s="209"/>
      <c r="Q47" s="209"/>
      <c r="R47" s="209">
        <f t="shared" ref="R47:Y47" si="14">SUM(R6:R46)</f>
        <v>41375.01240258199</v>
      </c>
      <c r="S47" s="209">
        <f t="shared" si="14"/>
        <v>2853263005.5130773</v>
      </c>
      <c r="T47" s="209">
        <f t="shared" si="14"/>
        <v>0</v>
      </c>
      <c r="U47" s="209">
        <f t="shared" si="14"/>
        <v>0</v>
      </c>
      <c r="V47" s="209">
        <f t="shared" si="14"/>
        <v>0</v>
      </c>
      <c r="W47" s="209">
        <f t="shared" si="14"/>
        <v>0</v>
      </c>
      <c r="X47" s="209">
        <f t="shared" si="14"/>
        <v>287248.81483141286</v>
      </c>
      <c r="Y47" s="209">
        <f t="shared" si="14"/>
        <v>137015959671.57988</v>
      </c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3.2">
      <c r="A48" s="11"/>
      <c r="B48" s="11"/>
      <c r="C48" s="13"/>
      <c r="D48" s="11"/>
      <c r="E48" s="11"/>
      <c r="F48" s="11"/>
      <c r="G48" s="11"/>
      <c r="H48" s="11"/>
      <c r="I48" s="11"/>
      <c r="J48" s="13"/>
      <c r="K48" s="13"/>
      <c r="L48" s="13"/>
      <c r="M48" s="13"/>
      <c r="N48" s="13"/>
      <c r="O48" s="13"/>
      <c r="P48" s="13"/>
      <c r="Q48" s="13"/>
      <c r="T48" s="13"/>
      <c r="U48" s="13"/>
      <c r="V48" s="13"/>
      <c r="W48" s="13"/>
      <c r="X48" s="11"/>
      <c r="Y48" s="11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3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T49" s="10"/>
      <c r="U49" s="10"/>
      <c r="V49" s="10"/>
      <c r="W49" s="10"/>
      <c r="X49" s="11"/>
      <c r="Y49" s="11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3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3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3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3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3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3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3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3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3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3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3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T60" s="10"/>
      <c r="U60" s="10"/>
      <c r="V60" s="10"/>
      <c r="W60" s="10"/>
      <c r="X60" s="10"/>
      <c r="Y60" s="10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3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3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3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3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3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3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3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3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3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7"/>
      <c r="T69" s="12"/>
      <c r="U69" s="12"/>
      <c r="V69" s="12"/>
      <c r="W69" s="12"/>
      <c r="X69" s="12"/>
      <c r="Y69" s="12"/>
    </row>
    <row r="70" spans="1:34">
      <c r="Q70" s="9"/>
    </row>
    <row r="71" spans="1:34">
      <c r="Q71" s="9"/>
    </row>
    <row r="72" spans="1:34">
      <c r="Q72" s="9"/>
    </row>
    <row r="73" spans="1:34">
      <c r="Q73" s="9"/>
    </row>
    <row r="74" spans="1:34">
      <c r="Q74" s="9"/>
    </row>
    <row r="75" spans="1:34">
      <c r="Q75" s="9"/>
    </row>
    <row r="76" spans="1:34">
      <c r="Q76" s="9"/>
    </row>
    <row r="77" spans="1:34">
      <c r="Q77" s="9"/>
    </row>
    <row r="78" spans="1:34">
      <c r="Q78" s="9"/>
    </row>
    <row r="79" spans="1:34">
      <c r="Q79" s="9"/>
    </row>
    <row r="80" spans="1:34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honeticPr fontId="0" type="noConversion"/>
  <printOptions gridLinesSet="0"/>
  <pageMargins left="0.96899999999999997" right="0.11899999999999999" top="0.33300000000000002" bottom="0.33300000000000002" header="0.5" footer="0.5"/>
  <headerFooter alignWithMargins="0">
    <oddFooter>&amp;L&amp;PF&amp;C&amp;Pt,  &amp;PDs</oddFooter>
  </headerFooter>
  <rowBreaks count="1" manualBreakCount="1">
    <brk id="46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STATUS</vt:lpstr>
      <vt:lpstr>LAKE_SUM</vt:lpstr>
      <vt:lpstr>TRANS_SUM</vt:lpstr>
      <vt:lpstr>VOL_AREA</vt:lpstr>
      <vt:lpstr>NOTES</vt:lpstr>
      <vt:lpstr>SOCKEYE%</vt:lpstr>
      <vt:lpstr>T1</vt:lpstr>
      <vt:lpstr>T1.5</vt:lpstr>
      <vt:lpstr>T2</vt:lpstr>
      <vt:lpstr>T2.5</vt:lpstr>
      <vt:lpstr>T3.1</vt:lpstr>
      <vt:lpstr>T3.7</vt:lpstr>
      <vt:lpstr>T4.3</vt:lpstr>
      <vt:lpstr>T4.9</vt:lpstr>
      <vt:lpstr>T5.6</vt:lpstr>
      <vt:lpstr>T6.3</vt:lpstr>
      <vt:lpstr>_4PR</vt:lpstr>
      <vt:lpstr>LAKE_SUM!Print_Area</vt:lpstr>
      <vt:lpstr>NOTES!Print_Area</vt:lpstr>
      <vt:lpstr>STATUS!Print_Area</vt:lpstr>
      <vt:lpstr>TRANS_SUM!Print_Area</vt:lpstr>
      <vt:lpstr>STATUS!Print_Area_MI</vt:lpstr>
      <vt:lpstr>LAKE_SUM!Print_Titles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Shuswap Oct 30/95</dc:title>
  <dc:creator>DFO</dc:creator>
  <cp:lastModifiedBy>SFCBiologist3</cp:lastModifiedBy>
  <cp:lastPrinted>2004-01-23T21:28:41Z</cp:lastPrinted>
  <dcterms:created xsi:type="dcterms:W3CDTF">1999-01-05T20:11:35Z</dcterms:created>
  <dcterms:modified xsi:type="dcterms:W3CDTF">2022-03-09T00:37:28Z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-21208429</vt:i4>
  </property>
  <property fmtid="{D5CDD505-2E9C-101B-9397-08002B2CF9AE}" pid="3" name="_EmailSubject">
    <vt:lpwstr>Skeena hydroacoustics program</vt:lpwstr>
  </property>
  <property fmtid="{D5CDD505-2E9C-101B-9397-08002B2CF9AE}" pid="4" name="_AuthorEmail">
    <vt:lpwstr>Steven.MacLellan@dfo-mpo.gc.ca</vt:lpwstr>
  </property>
  <property fmtid="{D5CDD505-2E9C-101B-9397-08002B2CF9AE}" pid="5" name="_AuthorEmailDisplayName">
    <vt:lpwstr>MacLellan, Steven</vt:lpwstr>
  </property>
  <property fmtid="{D5CDD505-2E9C-101B-9397-08002B2CF9AE}" pid="6" name="_ReviewingToolsShownOnce">
    <vt:lpwstr/>
  </property>
</Properties>
</file>