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turchick/Dropbox/Grad School/Research/Kyle Turchick/thesis/Data/raw_data/"/>
    </mc:Choice>
  </mc:AlternateContent>
  <xr:revisionPtr revIDLastSave="0" documentId="13_ncr:1_{D3953B5F-DAE9-9D49-92D4-EF3AC7F26441}" xr6:coauthVersionLast="45" xr6:coauthVersionMax="45" xr10:uidLastSave="{00000000-0000-0000-0000-000000000000}"/>
  <bookViews>
    <workbookView xWindow="0" yWindow="460" windowWidth="25600" windowHeight="15020" xr2:uid="{00000000-000D-0000-FFFF-FFFF00000000}"/>
  </bookViews>
  <sheets>
    <sheet name="data ande calcs" sheetId="1" r:id="rId1"/>
    <sheet name="sasinput" sheetId="2" r:id="rId2"/>
    <sheet name="treatavg, cha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A58" i="1" l="1"/>
  <c r="DV58" i="1"/>
  <c r="Y47" i="1"/>
  <c r="V43" i="1"/>
  <c r="P35" i="1"/>
  <c r="AB33" i="1"/>
  <c r="Y32" i="1"/>
  <c r="EQ177" i="1"/>
  <c r="EP177" i="1"/>
  <c r="EN177" i="1"/>
  <c r="EK177" i="1"/>
  <c r="EJ177" i="1"/>
  <c r="EI177" i="1"/>
  <c r="EH177" i="1"/>
  <c r="EA177" i="1"/>
  <c r="DW177" i="1"/>
  <c r="DV177" i="1"/>
  <c r="DU177" i="1"/>
  <c r="DT177" i="1"/>
  <c r="DO177" i="1"/>
  <c r="DI177" i="1"/>
  <c r="DD177" i="1"/>
  <c r="DB177" i="1"/>
  <c r="FT2" i="1"/>
  <c r="EQ2" i="1"/>
  <c r="EP2" i="1"/>
  <c r="EN2" i="1"/>
  <c r="EK2" i="1"/>
  <c r="EJ2" i="1"/>
  <c r="EI2" i="1"/>
  <c r="EH2" i="1"/>
  <c r="EA2" i="1"/>
  <c r="DZ2" i="1"/>
  <c r="DW2" i="1"/>
  <c r="DV2" i="1"/>
  <c r="DU2" i="1"/>
  <c r="DO2" i="1"/>
  <c r="DJ2" i="1"/>
  <c r="DI2" i="1"/>
  <c r="DH2" i="1"/>
  <c r="DD2" i="1" l="1"/>
  <c r="DB4" i="1"/>
  <c r="DB3" i="1"/>
  <c r="DB2" i="1"/>
  <c r="FP3" i="1" l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80" i="1"/>
  <c r="FP81" i="1"/>
  <c r="FP82" i="1"/>
  <c r="FP83" i="1"/>
  <c r="FP84" i="1"/>
  <c r="FP85" i="1"/>
  <c r="FP86" i="1"/>
  <c r="FP87" i="1"/>
  <c r="FP88" i="1"/>
  <c r="FP89" i="1"/>
  <c r="FP90" i="1"/>
  <c r="FP91" i="1"/>
  <c r="FP92" i="1"/>
  <c r="FP93" i="1"/>
  <c r="FP94" i="1"/>
  <c r="FP95" i="1"/>
  <c r="FP96" i="1"/>
  <c r="FP97" i="1"/>
  <c r="FP98" i="1"/>
  <c r="FP99" i="1"/>
  <c r="FP100" i="1"/>
  <c r="FP101" i="1"/>
  <c r="FP102" i="1"/>
  <c r="FP103" i="1"/>
  <c r="FP104" i="1"/>
  <c r="FP105" i="1"/>
  <c r="FP106" i="1"/>
  <c r="FP107" i="1"/>
  <c r="FP108" i="1"/>
  <c r="FP109" i="1"/>
  <c r="FP110" i="1"/>
  <c r="FP111" i="1"/>
  <c r="FP112" i="1"/>
  <c r="FP113" i="1"/>
  <c r="FP114" i="1"/>
  <c r="FP115" i="1"/>
  <c r="FP116" i="1"/>
  <c r="FP117" i="1"/>
  <c r="FP118" i="1"/>
  <c r="FP119" i="1"/>
  <c r="FP120" i="1"/>
  <c r="FP121" i="1"/>
  <c r="FP122" i="1"/>
  <c r="FP123" i="1"/>
  <c r="FP124" i="1"/>
  <c r="FP125" i="1"/>
  <c r="FP126" i="1"/>
  <c r="FP127" i="1"/>
  <c r="FP128" i="1"/>
  <c r="FP129" i="1"/>
  <c r="FP130" i="1"/>
  <c r="FP131" i="1"/>
  <c r="FP132" i="1"/>
  <c r="FP133" i="1"/>
  <c r="FP134" i="1"/>
  <c r="FP135" i="1"/>
  <c r="FP136" i="1"/>
  <c r="FP137" i="1"/>
  <c r="FP138" i="1"/>
  <c r="FP139" i="1"/>
  <c r="FP140" i="1"/>
  <c r="FP141" i="1"/>
  <c r="FP142" i="1"/>
  <c r="FP143" i="1"/>
  <c r="FP144" i="1"/>
  <c r="FP145" i="1"/>
  <c r="FP146" i="1"/>
  <c r="FP147" i="1"/>
  <c r="FP148" i="1"/>
  <c r="FP149" i="1"/>
  <c r="FP150" i="1"/>
  <c r="FP151" i="1"/>
  <c r="FP152" i="1"/>
  <c r="FP153" i="1"/>
  <c r="FP154" i="1"/>
  <c r="FP155" i="1"/>
  <c r="FP156" i="1"/>
  <c r="FP157" i="1"/>
  <c r="FP158" i="1"/>
  <c r="FP159" i="1"/>
  <c r="FP160" i="1"/>
  <c r="FP161" i="1"/>
  <c r="FP162" i="1"/>
  <c r="FP163" i="1"/>
  <c r="FP164" i="1"/>
  <c r="FP165" i="1"/>
  <c r="FP166" i="1"/>
  <c r="FP167" i="1"/>
  <c r="FP168" i="1"/>
  <c r="FP169" i="1"/>
  <c r="FP170" i="1"/>
  <c r="FP171" i="1"/>
  <c r="FP172" i="1"/>
  <c r="FP173" i="1"/>
  <c r="FP174" i="1"/>
  <c r="FP175" i="1"/>
  <c r="FP176" i="1"/>
  <c r="FP177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3" i="1"/>
  <c r="EL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2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B3" i="1"/>
  <c r="EC3" i="1" s="1"/>
  <c r="EB4" i="1"/>
  <c r="EC4" i="1" s="1"/>
  <c r="EB5" i="1"/>
  <c r="EC5" i="1" s="1"/>
  <c r="EB6" i="1"/>
  <c r="EC6" i="1" s="1"/>
  <c r="EB7" i="1"/>
  <c r="EC7" i="1" s="1"/>
  <c r="EB8" i="1"/>
  <c r="EC8" i="1" s="1"/>
  <c r="EB9" i="1"/>
  <c r="EC9" i="1" s="1"/>
  <c r="EB10" i="1"/>
  <c r="EC10" i="1" s="1"/>
  <c r="EB11" i="1"/>
  <c r="EC11" i="1" s="1"/>
  <c r="EB12" i="1"/>
  <c r="EC12" i="1" s="1"/>
  <c r="EB13" i="1"/>
  <c r="EC13" i="1" s="1"/>
  <c r="EB14" i="1"/>
  <c r="EC14" i="1" s="1"/>
  <c r="EB15" i="1"/>
  <c r="EC15" i="1" s="1"/>
  <c r="EB16" i="1"/>
  <c r="EC16" i="1" s="1"/>
  <c r="EB17" i="1"/>
  <c r="EC17" i="1" s="1"/>
  <c r="EB18" i="1"/>
  <c r="EC18" i="1" s="1"/>
  <c r="EB19" i="1"/>
  <c r="EC19" i="1" s="1"/>
  <c r="EB20" i="1"/>
  <c r="EC20" i="1" s="1"/>
  <c r="EB21" i="1"/>
  <c r="EC21" i="1" s="1"/>
  <c r="EB22" i="1"/>
  <c r="EC22" i="1" s="1"/>
  <c r="EB23" i="1"/>
  <c r="EC23" i="1" s="1"/>
  <c r="EB24" i="1"/>
  <c r="EC24" i="1" s="1"/>
  <c r="EB25" i="1"/>
  <c r="EC25" i="1" s="1"/>
  <c r="EB26" i="1"/>
  <c r="EC26" i="1" s="1"/>
  <c r="EB27" i="1"/>
  <c r="EC27" i="1" s="1"/>
  <c r="EB28" i="1"/>
  <c r="EC28" i="1" s="1"/>
  <c r="EB29" i="1"/>
  <c r="EC29" i="1" s="1"/>
  <c r="EB30" i="1"/>
  <c r="EC30" i="1" s="1"/>
  <c r="EB31" i="1"/>
  <c r="EC31" i="1" s="1"/>
  <c r="EB32" i="1"/>
  <c r="EC32" i="1" s="1"/>
  <c r="EB33" i="1"/>
  <c r="EC33" i="1" s="1"/>
  <c r="EB34" i="1"/>
  <c r="EC34" i="1" s="1"/>
  <c r="EB35" i="1"/>
  <c r="EC35" i="1" s="1"/>
  <c r="EB36" i="1"/>
  <c r="EC36" i="1" s="1"/>
  <c r="EB37" i="1"/>
  <c r="EC37" i="1" s="1"/>
  <c r="EB38" i="1"/>
  <c r="EC38" i="1" s="1"/>
  <c r="EB39" i="1"/>
  <c r="EC39" i="1" s="1"/>
  <c r="EB40" i="1"/>
  <c r="EC40" i="1" s="1"/>
  <c r="EB41" i="1"/>
  <c r="EC41" i="1" s="1"/>
  <c r="EB42" i="1"/>
  <c r="EC42" i="1" s="1"/>
  <c r="EB43" i="1"/>
  <c r="EC43" i="1" s="1"/>
  <c r="EB44" i="1"/>
  <c r="EC44" i="1" s="1"/>
  <c r="EB45" i="1"/>
  <c r="EC45" i="1" s="1"/>
  <c r="EB46" i="1"/>
  <c r="EC46" i="1" s="1"/>
  <c r="EB47" i="1"/>
  <c r="EC47" i="1" s="1"/>
  <c r="EB48" i="1"/>
  <c r="EC48" i="1" s="1"/>
  <c r="EB49" i="1"/>
  <c r="EC49" i="1" s="1"/>
  <c r="EB50" i="1"/>
  <c r="EC50" i="1" s="1"/>
  <c r="EB51" i="1"/>
  <c r="EC51" i="1" s="1"/>
  <c r="EB52" i="1"/>
  <c r="EC52" i="1" s="1"/>
  <c r="EB53" i="1"/>
  <c r="EC53" i="1" s="1"/>
  <c r="EB54" i="1"/>
  <c r="EC54" i="1" s="1"/>
  <c r="EB55" i="1"/>
  <c r="EC55" i="1" s="1"/>
  <c r="EB56" i="1"/>
  <c r="EC56" i="1" s="1"/>
  <c r="EB57" i="1"/>
  <c r="EC57" i="1" s="1"/>
  <c r="EB58" i="1"/>
  <c r="EC58" i="1" s="1"/>
  <c r="EB59" i="1"/>
  <c r="EC59" i="1" s="1"/>
  <c r="EB60" i="1"/>
  <c r="EC60" i="1" s="1"/>
  <c r="EB61" i="1"/>
  <c r="EC61" i="1" s="1"/>
  <c r="EB62" i="1"/>
  <c r="EC62" i="1" s="1"/>
  <c r="EB63" i="1"/>
  <c r="EC63" i="1" s="1"/>
  <c r="EB64" i="1"/>
  <c r="EC64" i="1" s="1"/>
  <c r="EB65" i="1"/>
  <c r="EC65" i="1" s="1"/>
  <c r="EB66" i="1"/>
  <c r="EC66" i="1" s="1"/>
  <c r="EB67" i="1"/>
  <c r="EC67" i="1" s="1"/>
  <c r="EB68" i="1"/>
  <c r="EC68" i="1" s="1"/>
  <c r="EB69" i="1"/>
  <c r="EC69" i="1" s="1"/>
  <c r="EB70" i="1"/>
  <c r="EC70" i="1" s="1"/>
  <c r="EB71" i="1"/>
  <c r="EC71" i="1" s="1"/>
  <c r="EB72" i="1"/>
  <c r="EC72" i="1" s="1"/>
  <c r="EB73" i="1"/>
  <c r="EC73" i="1" s="1"/>
  <c r="EB74" i="1"/>
  <c r="EC74" i="1" s="1"/>
  <c r="EB75" i="1"/>
  <c r="EC75" i="1" s="1"/>
  <c r="EB76" i="1"/>
  <c r="EC76" i="1" s="1"/>
  <c r="EB77" i="1"/>
  <c r="EC77" i="1" s="1"/>
  <c r="EB78" i="1"/>
  <c r="EC78" i="1" s="1"/>
  <c r="EB79" i="1"/>
  <c r="EC79" i="1" s="1"/>
  <c r="EB80" i="1"/>
  <c r="EC80" i="1" s="1"/>
  <c r="EB81" i="1"/>
  <c r="EC81" i="1" s="1"/>
  <c r="EB82" i="1"/>
  <c r="EC82" i="1" s="1"/>
  <c r="EB83" i="1"/>
  <c r="EC83" i="1" s="1"/>
  <c r="EB84" i="1"/>
  <c r="EC84" i="1" s="1"/>
  <c r="EB85" i="1"/>
  <c r="EC85" i="1" s="1"/>
  <c r="EB86" i="1"/>
  <c r="EC86" i="1" s="1"/>
  <c r="EB87" i="1"/>
  <c r="EC87" i="1" s="1"/>
  <c r="EB88" i="1"/>
  <c r="EC88" i="1" s="1"/>
  <c r="EB89" i="1"/>
  <c r="EC89" i="1" s="1"/>
  <c r="EB90" i="1"/>
  <c r="EC90" i="1" s="1"/>
  <c r="EB91" i="1"/>
  <c r="EC91" i="1" s="1"/>
  <c r="EB92" i="1"/>
  <c r="EC92" i="1" s="1"/>
  <c r="EB93" i="1"/>
  <c r="EC93" i="1" s="1"/>
  <c r="EB94" i="1"/>
  <c r="EC94" i="1" s="1"/>
  <c r="EB95" i="1"/>
  <c r="EC95" i="1" s="1"/>
  <c r="EB96" i="1"/>
  <c r="EC96" i="1" s="1"/>
  <c r="EB97" i="1"/>
  <c r="EC97" i="1" s="1"/>
  <c r="EB98" i="1"/>
  <c r="EC98" i="1" s="1"/>
  <c r="EB99" i="1"/>
  <c r="EC99" i="1" s="1"/>
  <c r="EB100" i="1"/>
  <c r="EC100" i="1" s="1"/>
  <c r="EB101" i="1"/>
  <c r="EC101" i="1" s="1"/>
  <c r="EB102" i="1"/>
  <c r="EC102" i="1" s="1"/>
  <c r="EB103" i="1"/>
  <c r="EC103" i="1" s="1"/>
  <c r="EB104" i="1"/>
  <c r="EC104" i="1" s="1"/>
  <c r="EB105" i="1"/>
  <c r="EC105" i="1" s="1"/>
  <c r="EB106" i="1"/>
  <c r="EC106" i="1" s="1"/>
  <c r="EB107" i="1"/>
  <c r="EC107" i="1" s="1"/>
  <c r="EB108" i="1"/>
  <c r="EC108" i="1" s="1"/>
  <c r="EB109" i="1"/>
  <c r="EC109" i="1" s="1"/>
  <c r="EB110" i="1"/>
  <c r="EC110" i="1" s="1"/>
  <c r="EB111" i="1"/>
  <c r="EC111" i="1" s="1"/>
  <c r="EB112" i="1"/>
  <c r="EC112" i="1" s="1"/>
  <c r="EB113" i="1"/>
  <c r="EC113" i="1" s="1"/>
  <c r="EB114" i="1"/>
  <c r="EC114" i="1" s="1"/>
  <c r="EB115" i="1"/>
  <c r="EC115" i="1" s="1"/>
  <c r="EB116" i="1"/>
  <c r="EC116" i="1" s="1"/>
  <c r="EB117" i="1"/>
  <c r="EC117" i="1" s="1"/>
  <c r="EB118" i="1"/>
  <c r="EC118" i="1" s="1"/>
  <c r="EB119" i="1"/>
  <c r="EC119" i="1" s="1"/>
  <c r="EB120" i="1"/>
  <c r="EC120" i="1" s="1"/>
  <c r="EB121" i="1"/>
  <c r="EC121" i="1" s="1"/>
  <c r="EB122" i="1"/>
  <c r="EC122" i="1" s="1"/>
  <c r="EB123" i="1"/>
  <c r="EC123" i="1" s="1"/>
  <c r="EB124" i="1"/>
  <c r="EC124" i="1" s="1"/>
  <c r="EB125" i="1"/>
  <c r="EC125" i="1" s="1"/>
  <c r="EB126" i="1"/>
  <c r="EC126" i="1" s="1"/>
  <c r="EB127" i="1"/>
  <c r="EC127" i="1" s="1"/>
  <c r="EB128" i="1"/>
  <c r="EC128" i="1" s="1"/>
  <c r="EB129" i="1"/>
  <c r="EC129" i="1" s="1"/>
  <c r="EB130" i="1"/>
  <c r="EC130" i="1" s="1"/>
  <c r="EB131" i="1"/>
  <c r="EC131" i="1" s="1"/>
  <c r="EB132" i="1"/>
  <c r="EC132" i="1" s="1"/>
  <c r="EB133" i="1"/>
  <c r="EC133" i="1" s="1"/>
  <c r="EB134" i="1"/>
  <c r="EC134" i="1" s="1"/>
  <c r="EB135" i="1"/>
  <c r="EC135" i="1" s="1"/>
  <c r="EB136" i="1"/>
  <c r="EC136" i="1" s="1"/>
  <c r="EB137" i="1"/>
  <c r="EC137" i="1" s="1"/>
  <c r="EB138" i="1"/>
  <c r="EC138" i="1" s="1"/>
  <c r="EB139" i="1"/>
  <c r="EC139" i="1" s="1"/>
  <c r="EB140" i="1"/>
  <c r="EC140" i="1" s="1"/>
  <c r="EB141" i="1"/>
  <c r="EC141" i="1" s="1"/>
  <c r="EB142" i="1"/>
  <c r="EC142" i="1" s="1"/>
  <c r="EB143" i="1"/>
  <c r="EC143" i="1" s="1"/>
  <c r="EB144" i="1"/>
  <c r="EC144" i="1" s="1"/>
  <c r="EB145" i="1"/>
  <c r="EC145" i="1" s="1"/>
  <c r="EB146" i="1"/>
  <c r="EC146" i="1" s="1"/>
  <c r="EB147" i="1"/>
  <c r="EC147" i="1" s="1"/>
  <c r="EB148" i="1"/>
  <c r="EC148" i="1" s="1"/>
  <c r="EB149" i="1"/>
  <c r="EC149" i="1" s="1"/>
  <c r="EB150" i="1"/>
  <c r="EC150" i="1" s="1"/>
  <c r="EB151" i="1"/>
  <c r="EC151" i="1" s="1"/>
  <c r="EB152" i="1"/>
  <c r="EC152" i="1" s="1"/>
  <c r="EB153" i="1"/>
  <c r="EC153" i="1" s="1"/>
  <c r="EB154" i="1"/>
  <c r="EC154" i="1" s="1"/>
  <c r="EB155" i="1"/>
  <c r="EC155" i="1" s="1"/>
  <c r="EB156" i="1"/>
  <c r="EC156" i="1" s="1"/>
  <c r="EB157" i="1"/>
  <c r="EC157" i="1" s="1"/>
  <c r="EB158" i="1"/>
  <c r="EC158" i="1" s="1"/>
  <c r="EB159" i="1"/>
  <c r="EC159" i="1" s="1"/>
  <c r="EB160" i="1"/>
  <c r="EC160" i="1" s="1"/>
  <c r="EB161" i="1"/>
  <c r="EC161" i="1" s="1"/>
  <c r="EB162" i="1"/>
  <c r="EC162" i="1" s="1"/>
  <c r="EB163" i="1"/>
  <c r="EC163" i="1" s="1"/>
  <c r="EB164" i="1"/>
  <c r="EC164" i="1" s="1"/>
  <c r="EB165" i="1"/>
  <c r="EC165" i="1" s="1"/>
  <c r="EB166" i="1"/>
  <c r="EC166" i="1" s="1"/>
  <c r="EB167" i="1"/>
  <c r="EC167" i="1" s="1"/>
  <c r="EB168" i="1"/>
  <c r="EC168" i="1" s="1"/>
  <c r="EB169" i="1"/>
  <c r="EC169" i="1" s="1"/>
  <c r="EB170" i="1"/>
  <c r="EC170" i="1" s="1"/>
  <c r="EB171" i="1"/>
  <c r="EC171" i="1" s="1"/>
  <c r="EB172" i="1"/>
  <c r="EC172" i="1" s="1"/>
  <c r="EB173" i="1"/>
  <c r="EC173" i="1" s="1"/>
  <c r="EB174" i="1"/>
  <c r="EC174" i="1" s="1"/>
  <c r="EB175" i="1"/>
  <c r="EC175" i="1" s="1"/>
  <c r="EB176" i="1"/>
  <c r="EC176" i="1" s="1"/>
  <c r="EB177" i="1"/>
  <c r="EC177" i="1" s="1"/>
  <c r="EB2" i="1"/>
  <c r="EC2" i="1" s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V6" i="1"/>
  <c r="DW6" i="1" s="1"/>
  <c r="DV7" i="1"/>
  <c r="DW7" i="1" s="1"/>
  <c r="DV8" i="1"/>
  <c r="DW8" i="1" s="1"/>
  <c r="DV9" i="1"/>
  <c r="DW9" i="1" s="1"/>
  <c r="DV10" i="1"/>
  <c r="DW10" i="1" s="1"/>
  <c r="DV11" i="1"/>
  <c r="DW11" i="1" s="1"/>
  <c r="DV12" i="1"/>
  <c r="DW12" i="1" s="1"/>
  <c r="DV13" i="1"/>
  <c r="DW13" i="1" s="1"/>
  <c r="DV14" i="1"/>
  <c r="DW14" i="1" s="1"/>
  <c r="DV15" i="1"/>
  <c r="DW15" i="1" s="1"/>
  <c r="DV16" i="1"/>
  <c r="DW16" i="1" s="1"/>
  <c r="DV17" i="1"/>
  <c r="DW17" i="1" s="1"/>
  <c r="DV18" i="1"/>
  <c r="DW18" i="1" s="1"/>
  <c r="DV19" i="1"/>
  <c r="DW19" i="1" s="1"/>
  <c r="DV20" i="1"/>
  <c r="DW20" i="1" s="1"/>
  <c r="DV21" i="1"/>
  <c r="DW21" i="1" s="1"/>
  <c r="DV51" i="1"/>
  <c r="DW51" i="1" s="1"/>
  <c r="DV59" i="1"/>
  <c r="DW59" i="1" s="1"/>
  <c r="DV60" i="1"/>
  <c r="DW60" i="1" s="1"/>
  <c r="DV61" i="1"/>
  <c r="DW61" i="1" s="1"/>
  <c r="DV62" i="1"/>
  <c r="DW62" i="1" s="1"/>
  <c r="DV63" i="1"/>
  <c r="DW63" i="1" s="1"/>
  <c r="DV64" i="1"/>
  <c r="DW64" i="1" s="1"/>
  <c r="DV65" i="1"/>
  <c r="DW65" i="1" s="1"/>
  <c r="DV66" i="1"/>
  <c r="DW66" i="1" s="1"/>
  <c r="DV67" i="1"/>
  <c r="DW67" i="1" s="1"/>
  <c r="DV68" i="1"/>
  <c r="DW68" i="1" s="1"/>
  <c r="DV69" i="1"/>
  <c r="DW69" i="1" s="1"/>
  <c r="DV70" i="1"/>
  <c r="DW70" i="1" s="1"/>
  <c r="DV71" i="1"/>
  <c r="DW71" i="1" s="1"/>
  <c r="DV72" i="1"/>
  <c r="DW72" i="1" s="1"/>
  <c r="DV73" i="1"/>
  <c r="DW73" i="1" s="1"/>
  <c r="DV74" i="1"/>
  <c r="DW74" i="1" s="1"/>
  <c r="DV75" i="1"/>
  <c r="DW75" i="1" s="1"/>
  <c r="DV76" i="1"/>
  <c r="DW76" i="1" s="1"/>
  <c r="DV77" i="1"/>
  <c r="DW77" i="1" s="1"/>
  <c r="DV78" i="1"/>
  <c r="DW78" i="1" s="1"/>
  <c r="DV79" i="1"/>
  <c r="DW79" i="1" s="1"/>
  <c r="DV80" i="1"/>
  <c r="DW80" i="1" s="1"/>
  <c r="DV81" i="1"/>
  <c r="DW81" i="1" s="1"/>
  <c r="DV82" i="1"/>
  <c r="DW82" i="1" s="1"/>
  <c r="DV83" i="1"/>
  <c r="DW83" i="1" s="1"/>
  <c r="DV84" i="1"/>
  <c r="DW84" i="1" s="1"/>
  <c r="DV85" i="1"/>
  <c r="DW85" i="1" s="1"/>
  <c r="DV86" i="1"/>
  <c r="DW86" i="1" s="1"/>
  <c r="DV87" i="1"/>
  <c r="DW87" i="1" s="1"/>
  <c r="DV88" i="1"/>
  <c r="DW88" i="1" s="1"/>
  <c r="DV89" i="1"/>
  <c r="DW89" i="1" s="1"/>
  <c r="DV90" i="1"/>
  <c r="DW90" i="1" s="1"/>
  <c r="DV91" i="1"/>
  <c r="DW91" i="1" s="1"/>
  <c r="DV92" i="1"/>
  <c r="DW92" i="1" s="1"/>
  <c r="DV93" i="1"/>
  <c r="DW93" i="1" s="1"/>
  <c r="DV94" i="1"/>
  <c r="DW94" i="1" s="1"/>
  <c r="DV95" i="1"/>
  <c r="DW95" i="1" s="1"/>
  <c r="DV96" i="1"/>
  <c r="DW96" i="1" s="1"/>
  <c r="DV97" i="1"/>
  <c r="DW97" i="1" s="1"/>
  <c r="DV98" i="1"/>
  <c r="DW98" i="1" s="1"/>
  <c r="DV99" i="1"/>
  <c r="DW99" i="1" s="1"/>
  <c r="DV100" i="1"/>
  <c r="DW100" i="1" s="1"/>
  <c r="DV101" i="1"/>
  <c r="DW101" i="1" s="1"/>
  <c r="DV102" i="1"/>
  <c r="DW102" i="1" s="1"/>
  <c r="DV103" i="1"/>
  <c r="DW103" i="1" s="1"/>
  <c r="DV104" i="1"/>
  <c r="DW104" i="1" s="1"/>
  <c r="DV105" i="1"/>
  <c r="DW105" i="1" s="1"/>
  <c r="DV106" i="1"/>
  <c r="DW106" i="1" s="1"/>
  <c r="DV107" i="1"/>
  <c r="DW107" i="1" s="1"/>
  <c r="DV108" i="1"/>
  <c r="DW108" i="1" s="1"/>
  <c r="DV109" i="1"/>
  <c r="DW109" i="1" s="1"/>
  <c r="DV110" i="1"/>
  <c r="DW110" i="1" s="1"/>
  <c r="DV111" i="1"/>
  <c r="DW111" i="1" s="1"/>
  <c r="DV112" i="1"/>
  <c r="DW112" i="1" s="1"/>
  <c r="DV113" i="1"/>
  <c r="DW113" i="1" s="1"/>
  <c r="DV114" i="1"/>
  <c r="DW114" i="1" s="1"/>
  <c r="DV115" i="1"/>
  <c r="DW115" i="1" s="1"/>
  <c r="DV116" i="1"/>
  <c r="DW116" i="1" s="1"/>
  <c r="DV117" i="1"/>
  <c r="DW117" i="1" s="1"/>
  <c r="DV118" i="1"/>
  <c r="DW118" i="1" s="1"/>
  <c r="DV119" i="1"/>
  <c r="DW119" i="1" s="1"/>
  <c r="DV120" i="1"/>
  <c r="DW120" i="1" s="1"/>
  <c r="DV121" i="1"/>
  <c r="DW121" i="1" s="1"/>
  <c r="DV122" i="1"/>
  <c r="DW122" i="1" s="1"/>
  <c r="DV123" i="1"/>
  <c r="DW123" i="1" s="1"/>
  <c r="DV124" i="1"/>
  <c r="DW124" i="1" s="1"/>
  <c r="DV125" i="1"/>
  <c r="DW125" i="1" s="1"/>
  <c r="DV126" i="1"/>
  <c r="DW126" i="1" s="1"/>
  <c r="DV127" i="1"/>
  <c r="DW127" i="1" s="1"/>
  <c r="DV128" i="1"/>
  <c r="DW128" i="1" s="1"/>
  <c r="DV129" i="1"/>
  <c r="DW129" i="1" s="1"/>
  <c r="DV130" i="1"/>
  <c r="DW130" i="1" s="1"/>
  <c r="DV131" i="1"/>
  <c r="DW131" i="1" s="1"/>
  <c r="DV132" i="1"/>
  <c r="DW132" i="1" s="1"/>
  <c r="DV133" i="1"/>
  <c r="DW133" i="1" s="1"/>
  <c r="DV134" i="1"/>
  <c r="DW134" i="1" s="1"/>
  <c r="DV135" i="1"/>
  <c r="DW135" i="1" s="1"/>
  <c r="DV136" i="1"/>
  <c r="DW136" i="1" s="1"/>
  <c r="DV137" i="1"/>
  <c r="DW137" i="1" s="1"/>
  <c r="DV138" i="1"/>
  <c r="DW138" i="1" s="1"/>
  <c r="DV139" i="1"/>
  <c r="DW139" i="1" s="1"/>
  <c r="DV140" i="1"/>
  <c r="DW140" i="1" s="1"/>
  <c r="DV141" i="1"/>
  <c r="DW141" i="1" s="1"/>
  <c r="DV142" i="1"/>
  <c r="DW142" i="1" s="1"/>
  <c r="DV143" i="1"/>
  <c r="DW143" i="1" s="1"/>
  <c r="DV144" i="1"/>
  <c r="DW144" i="1" s="1"/>
  <c r="DV145" i="1"/>
  <c r="DW145" i="1" s="1"/>
  <c r="DV146" i="1"/>
  <c r="DW146" i="1" s="1"/>
  <c r="DV147" i="1"/>
  <c r="DW147" i="1" s="1"/>
  <c r="DV148" i="1"/>
  <c r="DW148" i="1" s="1"/>
  <c r="DV149" i="1"/>
  <c r="DW149" i="1" s="1"/>
  <c r="DV150" i="1"/>
  <c r="DW150" i="1" s="1"/>
  <c r="DV151" i="1"/>
  <c r="DW151" i="1" s="1"/>
  <c r="DV152" i="1"/>
  <c r="DW152" i="1" s="1"/>
  <c r="DV153" i="1"/>
  <c r="DW153" i="1" s="1"/>
  <c r="DV154" i="1"/>
  <c r="DW154" i="1" s="1"/>
  <c r="DV155" i="1"/>
  <c r="DW155" i="1" s="1"/>
  <c r="DV156" i="1"/>
  <c r="DW156" i="1" s="1"/>
  <c r="DV157" i="1"/>
  <c r="DW157" i="1" s="1"/>
  <c r="DV158" i="1"/>
  <c r="DW158" i="1" s="1"/>
  <c r="DV159" i="1"/>
  <c r="DW159" i="1" s="1"/>
  <c r="DV160" i="1"/>
  <c r="DW160" i="1" s="1"/>
  <c r="DV161" i="1"/>
  <c r="DW161" i="1" s="1"/>
  <c r="DV162" i="1"/>
  <c r="DW162" i="1" s="1"/>
  <c r="DV163" i="1"/>
  <c r="DW163" i="1" s="1"/>
  <c r="DV164" i="1"/>
  <c r="DW164" i="1" s="1"/>
  <c r="DV165" i="1"/>
  <c r="DW165" i="1" s="1"/>
  <c r="DV166" i="1"/>
  <c r="DW166" i="1" s="1"/>
  <c r="DV167" i="1"/>
  <c r="DW167" i="1" s="1"/>
  <c r="DV168" i="1"/>
  <c r="DW168" i="1" s="1"/>
  <c r="DV169" i="1"/>
  <c r="DW169" i="1" s="1"/>
  <c r="DV170" i="1"/>
  <c r="DW170" i="1" s="1"/>
  <c r="DV171" i="1"/>
  <c r="DW171" i="1" s="1"/>
  <c r="DV172" i="1"/>
  <c r="DW172" i="1" s="1"/>
  <c r="DV173" i="1"/>
  <c r="DW173" i="1" s="1"/>
  <c r="DV174" i="1"/>
  <c r="DW174" i="1" s="1"/>
  <c r="DV175" i="1"/>
  <c r="DW175" i="1" s="1"/>
  <c r="DV176" i="1"/>
  <c r="DW176" i="1" s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2" i="1"/>
  <c r="DN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D3" i="1"/>
  <c r="DD4" i="1"/>
  <c r="DD5" i="1"/>
  <c r="DD6" i="1"/>
  <c r="DD7" i="1"/>
  <c r="DD8" i="1"/>
  <c r="DD9" i="1"/>
  <c r="DD10" i="1"/>
  <c r="DD11" i="1"/>
  <c r="DD12" i="1"/>
  <c r="DD13" i="1"/>
  <c r="DI13" i="1" s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I29" i="1" s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I45" i="1" s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I61" i="1" s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I77" i="1" s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I93" i="1" s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I109" i="1" s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I125" i="1" s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I141" i="1" s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I157" i="1" s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I173" i="1" s="1"/>
  <c r="DD174" i="1"/>
  <c r="DD175" i="1"/>
  <c r="DD176" i="1"/>
  <c r="DH3" i="1"/>
  <c r="DH4" i="1"/>
  <c r="DH5" i="1"/>
  <c r="DH6" i="1"/>
  <c r="DI6" i="1" s="1"/>
  <c r="DH7" i="1"/>
  <c r="DH8" i="1"/>
  <c r="DH9" i="1"/>
  <c r="DH10" i="1"/>
  <c r="DI10" i="1" s="1"/>
  <c r="DH11" i="1"/>
  <c r="DH12" i="1"/>
  <c r="DH13" i="1"/>
  <c r="DH14" i="1"/>
  <c r="DI14" i="1" s="1"/>
  <c r="DH15" i="1"/>
  <c r="DH16" i="1"/>
  <c r="DH17" i="1"/>
  <c r="DH18" i="1"/>
  <c r="DI18" i="1" s="1"/>
  <c r="DH19" i="1"/>
  <c r="DH20" i="1"/>
  <c r="DH21" i="1"/>
  <c r="DH22" i="1"/>
  <c r="DI22" i="1" s="1"/>
  <c r="DH23" i="1"/>
  <c r="DH24" i="1"/>
  <c r="DH25" i="1"/>
  <c r="DH26" i="1"/>
  <c r="DI26" i="1" s="1"/>
  <c r="DH27" i="1"/>
  <c r="DH28" i="1"/>
  <c r="DH29" i="1"/>
  <c r="DH30" i="1"/>
  <c r="DI30" i="1" s="1"/>
  <c r="DH31" i="1"/>
  <c r="DH32" i="1"/>
  <c r="DH33" i="1"/>
  <c r="DH34" i="1"/>
  <c r="DI34" i="1" s="1"/>
  <c r="DH35" i="1"/>
  <c r="DH36" i="1"/>
  <c r="DH37" i="1"/>
  <c r="DH38" i="1"/>
  <c r="DI38" i="1" s="1"/>
  <c r="DH39" i="1"/>
  <c r="DH40" i="1"/>
  <c r="DH41" i="1"/>
  <c r="DH42" i="1"/>
  <c r="DI42" i="1" s="1"/>
  <c r="DH43" i="1"/>
  <c r="DH44" i="1"/>
  <c r="DH45" i="1"/>
  <c r="DH46" i="1"/>
  <c r="DI46" i="1" s="1"/>
  <c r="DH47" i="1"/>
  <c r="DH48" i="1"/>
  <c r="DH49" i="1"/>
  <c r="DH50" i="1"/>
  <c r="DI50" i="1" s="1"/>
  <c r="DH51" i="1"/>
  <c r="DH52" i="1"/>
  <c r="DH53" i="1"/>
  <c r="DH54" i="1"/>
  <c r="DI54" i="1" s="1"/>
  <c r="DH55" i="1"/>
  <c r="DH56" i="1"/>
  <c r="DH57" i="1"/>
  <c r="DH58" i="1"/>
  <c r="DI58" i="1" s="1"/>
  <c r="DH59" i="1"/>
  <c r="DH60" i="1"/>
  <c r="DH61" i="1"/>
  <c r="DH62" i="1"/>
  <c r="DI62" i="1" s="1"/>
  <c r="DH63" i="1"/>
  <c r="DH64" i="1"/>
  <c r="DH65" i="1"/>
  <c r="DH66" i="1"/>
  <c r="DI66" i="1" s="1"/>
  <c r="DH67" i="1"/>
  <c r="DH68" i="1"/>
  <c r="DH69" i="1"/>
  <c r="DH70" i="1"/>
  <c r="DI70" i="1" s="1"/>
  <c r="DH71" i="1"/>
  <c r="DH72" i="1"/>
  <c r="DH73" i="1"/>
  <c r="DH74" i="1"/>
  <c r="DI74" i="1" s="1"/>
  <c r="DH75" i="1"/>
  <c r="DH76" i="1"/>
  <c r="DH77" i="1"/>
  <c r="DH78" i="1"/>
  <c r="DI78" i="1" s="1"/>
  <c r="DH79" i="1"/>
  <c r="DH80" i="1"/>
  <c r="DH81" i="1"/>
  <c r="DH82" i="1"/>
  <c r="DI82" i="1" s="1"/>
  <c r="DH83" i="1"/>
  <c r="DH84" i="1"/>
  <c r="DH85" i="1"/>
  <c r="DH86" i="1"/>
  <c r="DI86" i="1" s="1"/>
  <c r="DH87" i="1"/>
  <c r="DH88" i="1"/>
  <c r="DH89" i="1"/>
  <c r="DH90" i="1"/>
  <c r="DI90" i="1" s="1"/>
  <c r="DH91" i="1"/>
  <c r="DH92" i="1"/>
  <c r="DH93" i="1"/>
  <c r="DH94" i="1"/>
  <c r="DI94" i="1" s="1"/>
  <c r="DH95" i="1"/>
  <c r="DH96" i="1"/>
  <c r="DH97" i="1"/>
  <c r="DH98" i="1"/>
  <c r="DI98" i="1" s="1"/>
  <c r="DH99" i="1"/>
  <c r="DH100" i="1"/>
  <c r="DH101" i="1"/>
  <c r="DH102" i="1"/>
  <c r="DI102" i="1" s="1"/>
  <c r="DH103" i="1"/>
  <c r="DH104" i="1"/>
  <c r="DH105" i="1"/>
  <c r="DH106" i="1"/>
  <c r="DI106" i="1" s="1"/>
  <c r="DH107" i="1"/>
  <c r="DH108" i="1"/>
  <c r="DH109" i="1"/>
  <c r="DH110" i="1"/>
  <c r="DI110" i="1" s="1"/>
  <c r="DH111" i="1"/>
  <c r="DH112" i="1"/>
  <c r="DH113" i="1"/>
  <c r="DH114" i="1"/>
  <c r="DI114" i="1" s="1"/>
  <c r="DH115" i="1"/>
  <c r="DH116" i="1"/>
  <c r="DH117" i="1"/>
  <c r="DH118" i="1"/>
  <c r="DI118" i="1" s="1"/>
  <c r="DH119" i="1"/>
  <c r="DH120" i="1"/>
  <c r="DH121" i="1"/>
  <c r="DH122" i="1"/>
  <c r="DI122" i="1" s="1"/>
  <c r="DH123" i="1"/>
  <c r="DH124" i="1"/>
  <c r="DH125" i="1"/>
  <c r="DH126" i="1"/>
  <c r="DI126" i="1" s="1"/>
  <c r="DH127" i="1"/>
  <c r="DH128" i="1"/>
  <c r="DH129" i="1"/>
  <c r="DH130" i="1"/>
  <c r="DI130" i="1" s="1"/>
  <c r="DH131" i="1"/>
  <c r="DH132" i="1"/>
  <c r="DH133" i="1"/>
  <c r="DH134" i="1"/>
  <c r="DI134" i="1" s="1"/>
  <c r="DH135" i="1"/>
  <c r="DH136" i="1"/>
  <c r="DH137" i="1"/>
  <c r="DH138" i="1"/>
  <c r="DI138" i="1" s="1"/>
  <c r="DH139" i="1"/>
  <c r="DH140" i="1"/>
  <c r="DH141" i="1"/>
  <c r="DH142" i="1"/>
  <c r="DI142" i="1" s="1"/>
  <c r="DH143" i="1"/>
  <c r="DH144" i="1"/>
  <c r="DH145" i="1"/>
  <c r="DH146" i="1"/>
  <c r="DI146" i="1" s="1"/>
  <c r="DH147" i="1"/>
  <c r="DH148" i="1"/>
  <c r="DH149" i="1"/>
  <c r="DH150" i="1"/>
  <c r="DI150" i="1" s="1"/>
  <c r="DH151" i="1"/>
  <c r="DH152" i="1"/>
  <c r="DH153" i="1"/>
  <c r="DH154" i="1"/>
  <c r="DI154" i="1" s="1"/>
  <c r="DH155" i="1"/>
  <c r="DH156" i="1"/>
  <c r="DH157" i="1"/>
  <c r="DH158" i="1"/>
  <c r="DI158" i="1" s="1"/>
  <c r="DH159" i="1"/>
  <c r="DH160" i="1"/>
  <c r="DH161" i="1"/>
  <c r="DH162" i="1"/>
  <c r="DI162" i="1" s="1"/>
  <c r="DH163" i="1"/>
  <c r="DH164" i="1"/>
  <c r="DH165" i="1"/>
  <c r="DH166" i="1"/>
  <c r="DI166" i="1" s="1"/>
  <c r="DH167" i="1"/>
  <c r="DH168" i="1"/>
  <c r="DH169" i="1"/>
  <c r="DH170" i="1"/>
  <c r="DI170" i="1" s="1"/>
  <c r="DH171" i="1"/>
  <c r="DH172" i="1"/>
  <c r="DH173" i="1"/>
  <c r="DH174" i="1"/>
  <c r="DI174" i="1" s="1"/>
  <c r="DH175" i="1"/>
  <c r="DH176" i="1"/>
  <c r="DH177" i="1"/>
  <c r="DI11" i="1"/>
  <c r="DI27" i="1"/>
  <c r="DI43" i="1"/>
  <c r="DI59" i="1"/>
  <c r="DI75" i="1"/>
  <c r="DI91" i="1"/>
  <c r="DI107" i="1"/>
  <c r="DI123" i="1"/>
  <c r="DI139" i="1"/>
  <c r="DI155" i="1"/>
  <c r="DI171" i="1"/>
  <c r="DU3" i="1"/>
  <c r="DU4" i="1"/>
  <c r="DB5" i="1"/>
  <c r="DU5" i="1" s="1"/>
  <c r="DB6" i="1"/>
  <c r="DU6" i="1" s="1"/>
  <c r="DB7" i="1"/>
  <c r="DU7" i="1" s="1"/>
  <c r="DB8" i="1"/>
  <c r="DU8" i="1" s="1"/>
  <c r="DB9" i="1"/>
  <c r="DU9" i="1" s="1"/>
  <c r="DB10" i="1"/>
  <c r="DU10" i="1" s="1"/>
  <c r="DB11" i="1"/>
  <c r="DU11" i="1" s="1"/>
  <c r="DB12" i="1"/>
  <c r="DI12" i="1" s="1"/>
  <c r="DB13" i="1"/>
  <c r="DU13" i="1" s="1"/>
  <c r="DB14" i="1"/>
  <c r="DU14" i="1" s="1"/>
  <c r="DB15" i="1"/>
  <c r="DU15" i="1" s="1"/>
  <c r="DB16" i="1"/>
  <c r="DI16" i="1" s="1"/>
  <c r="DB17" i="1"/>
  <c r="DI17" i="1" s="1"/>
  <c r="DB18" i="1"/>
  <c r="DU18" i="1" s="1"/>
  <c r="DB19" i="1"/>
  <c r="DU19" i="1" s="1"/>
  <c r="DB20" i="1"/>
  <c r="DU20" i="1" s="1"/>
  <c r="DB21" i="1"/>
  <c r="DU21" i="1" s="1"/>
  <c r="DB22" i="1"/>
  <c r="DU22" i="1" s="1"/>
  <c r="DB23" i="1"/>
  <c r="DU23" i="1" s="1"/>
  <c r="DB24" i="1"/>
  <c r="DU24" i="1" s="1"/>
  <c r="DB25" i="1"/>
  <c r="DU25" i="1" s="1"/>
  <c r="DB26" i="1"/>
  <c r="DU26" i="1" s="1"/>
  <c r="DB27" i="1"/>
  <c r="DU27" i="1" s="1"/>
  <c r="DB28" i="1"/>
  <c r="DI28" i="1" s="1"/>
  <c r="DB29" i="1"/>
  <c r="DU29" i="1" s="1"/>
  <c r="DB30" i="1"/>
  <c r="DU30" i="1" s="1"/>
  <c r="DB31" i="1"/>
  <c r="DU31" i="1" s="1"/>
  <c r="DB32" i="1"/>
  <c r="DU32" i="1" s="1"/>
  <c r="DB33" i="1"/>
  <c r="DI33" i="1" s="1"/>
  <c r="DB34" i="1"/>
  <c r="DU34" i="1" s="1"/>
  <c r="DB35" i="1"/>
  <c r="DU35" i="1" s="1"/>
  <c r="DB36" i="1"/>
  <c r="DU36" i="1" s="1"/>
  <c r="DB37" i="1"/>
  <c r="DU37" i="1" s="1"/>
  <c r="DB38" i="1"/>
  <c r="DU38" i="1" s="1"/>
  <c r="DB39" i="1"/>
  <c r="DU39" i="1" s="1"/>
  <c r="DB40" i="1"/>
  <c r="DU40" i="1" s="1"/>
  <c r="DB41" i="1"/>
  <c r="DU41" i="1" s="1"/>
  <c r="DB42" i="1"/>
  <c r="DU42" i="1" s="1"/>
  <c r="DB43" i="1"/>
  <c r="DU43" i="1" s="1"/>
  <c r="DB44" i="1"/>
  <c r="DI44" i="1" s="1"/>
  <c r="DB45" i="1"/>
  <c r="DU45" i="1" s="1"/>
  <c r="DB46" i="1"/>
  <c r="DU46" i="1" s="1"/>
  <c r="DB47" i="1"/>
  <c r="DU47" i="1" s="1"/>
  <c r="DB48" i="1"/>
  <c r="DI48" i="1" s="1"/>
  <c r="DB49" i="1"/>
  <c r="DI49" i="1" s="1"/>
  <c r="DB50" i="1"/>
  <c r="DU50" i="1" s="1"/>
  <c r="DB51" i="1"/>
  <c r="DU51" i="1" s="1"/>
  <c r="DB52" i="1"/>
  <c r="DU52" i="1" s="1"/>
  <c r="DB53" i="1"/>
  <c r="DU53" i="1" s="1"/>
  <c r="DB54" i="1"/>
  <c r="DU54" i="1" s="1"/>
  <c r="DB55" i="1"/>
  <c r="DU55" i="1" s="1"/>
  <c r="DB56" i="1"/>
  <c r="DU56" i="1" s="1"/>
  <c r="DB57" i="1"/>
  <c r="DU57" i="1" s="1"/>
  <c r="DB58" i="1"/>
  <c r="DU58" i="1" s="1"/>
  <c r="DB59" i="1"/>
  <c r="DU59" i="1" s="1"/>
  <c r="DB60" i="1"/>
  <c r="DI60" i="1" s="1"/>
  <c r="DB61" i="1"/>
  <c r="DU61" i="1" s="1"/>
  <c r="DB62" i="1"/>
  <c r="DU62" i="1" s="1"/>
  <c r="DB63" i="1"/>
  <c r="DU63" i="1" s="1"/>
  <c r="DB64" i="1"/>
  <c r="DI64" i="1" s="1"/>
  <c r="DB65" i="1"/>
  <c r="DI65" i="1" s="1"/>
  <c r="DB66" i="1"/>
  <c r="DU66" i="1" s="1"/>
  <c r="DB67" i="1"/>
  <c r="DU67" i="1" s="1"/>
  <c r="DB68" i="1"/>
  <c r="DU68" i="1" s="1"/>
  <c r="DB69" i="1"/>
  <c r="DU69" i="1" s="1"/>
  <c r="DB70" i="1"/>
  <c r="DU70" i="1" s="1"/>
  <c r="DB71" i="1"/>
  <c r="DU71" i="1" s="1"/>
  <c r="DB72" i="1"/>
  <c r="DU72" i="1" s="1"/>
  <c r="DB73" i="1"/>
  <c r="DU73" i="1" s="1"/>
  <c r="DB74" i="1"/>
  <c r="DU74" i="1" s="1"/>
  <c r="DB75" i="1"/>
  <c r="DU75" i="1" s="1"/>
  <c r="DB76" i="1"/>
  <c r="DI76" i="1" s="1"/>
  <c r="DB77" i="1"/>
  <c r="DU77" i="1" s="1"/>
  <c r="DB78" i="1"/>
  <c r="DU78" i="1" s="1"/>
  <c r="DB79" i="1"/>
  <c r="DU79" i="1" s="1"/>
  <c r="DB80" i="1"/>
  <c r="DU80" i="1" s="1"/>
  <c r="DB81" i="1"/>
  <c r="DI81" i="1" s="1"/>
  <c r="DB82" i="1"/>
  <c r="DU82" i="1" s="1"/>
  <c r="DB83" i="1"/>
  <c r="DU83" i="1" s="1"/>
  <c r="DB84" i="1"/>
  <c r="DU84" i="1" s="1"/>
  <c r="DB85" i="1"/>
  <c r="DU85" i="1" s="1"/>
  <c r="DB86" i="1"/>
  <c r="DU86" i="1" s="1"/>
  <c r="DB87" i="1"/>
  <c r="DU87" i="1" s="1"/>
  <c r="DB88" i="1"/>
  <c r="DU88" i="1" s="1"/>
  <c r="DB89" i="1"/>
  <c r="DU89" i="1" s="1"/>
  <c r="DB90" i="1"/>
  <c r="DU90" i="1" s="1"/>
  <c r="DB91" i="1"/>
  <c r="DU91" i="1" s="1"/>
  <c r="DB92" i="1"/>
  <c r="DI92" i="1" s="1"/>
  <c r="DB93" i="1"/>
  <c r="DU93" i="1" s="1"/>
  <c r="DB94" i="1"/>
  <c r="DU94" i="1" s="1"/>
  <c r="DB95" i="1"/>
  <c r="DU95" i="1" s="1"/>
  <c r="DB96" i="1"/>
  <c r="DI96" i="1" s="1"/>
  <c r="DB97" i="1"/>
  <c r="DI97" i="1" s="1"/>
  <c r="DB98" i="1"/>
  <c r="DU98" i="1" s="1"/>
  <c r="DB99" i="1"/>
  <c r="DU99" i="1" s="1"/>
  <c r="DB100" i="1"/>
  <c r="DU100" i="1" s="1"/>
  <c r="DB101" i="1"/>
  <c r="DU101" i="1" s="1"/>
  <c r="DB102" i="1"/>
  <c r="DU102" i="1" s="1"/>
  <c r="DB103" i="1"/>
  <c r="DU103" i="1" s="1"/>
  <c r="DB104" i="1"/>
  <c r="DI104" i="1" s="1"/>
  <c r="DB105" i="1"/>
  <c r="DU105" i="1" s="1"/>
  <c r="DB106" i="1"/>
  <c r="DU106" i="1" s="1"/>
  <c r="DB107" i="1"/>
  <c r="DU107" i="1" s="1"/>
  <c r="DB108" i="1"/>
  <c r="DI108" i="1" s="1"/>
  <c r="DB109" i="1"/>
  <c r="DU109" i="1" s="1"/>
  <c r="DB110" i="1"/>
  <c r="DU110" i="1" s="1"/>
  <c r="DB111" i="1"/>
  <c r="DU111" i="1" s="1"/>
  <c r="DB112" i="1"/>
  <c r="DI112" i="1" s="1"/>
  <c r="DB113" i="1"/>
  <c r="DI113" i="1" s="1"/>
  <c r="DB114" i="1"/>
  <c r="DU114" i="1" s="1"/>
  <c r="DB115" i="1"/>
  <c r="DU115" i="1" s="1"/>
  <c r="DB116" i="1"/>
  <c r="DU116" i="1" s="1"/>
  <c r="DB117" i="1"/>
  <c r="DU117" i="1" s="1"/>
  <c r="DB118" i="1"/>
  <c r="DU118" i="1" s="1"/>
  <c r="DB119" i="1"/>
  <c r="DU119" i="1" s="1"/>
  <c r="DB120" i="1"/>
  <c r="DU120" i="1" s="1"/>
  <c r="DB121" i="1"/>
  <c r="DU121" i="1" s="1"/>
  <c r="DB122" i="1"/>
  <c r="DU122" i="1" s="1"/>
  <c r="DB123" i="1"/>
  <c r="DU123" i="1" s="1"/>
  <c r="DB124" i="1"/>
  <c r="DU124" i="1" s="1"/>
  <c r="DB125" i="1"/>
  <c r="DU125" i="1" s="1"/>
  <c r="DB126" i="1"/>
  <c r="DU126" i="1" s="1"/>
  <c r="DB127" i="1"/>
  <c r="DU127" i="1" s="1"/>
  <c r="DB128" i="1"/>
  <c r="DU128" i="1" s="1"/>
  <c r="DB129" i="1"/>
  <c r="DI129" i="1" s="1"/>
  <c r="DB130" i="1"/>
  <c r="DU130" i="1" s="1"/>
  <c r="DB131" i="1"/>
  <c r="DU131" i="1" s="1"/>
  <c r="DB132" i="1"/>
  <c r="DU132" i="1" s="1"/>
  <c r="DB133" i="1"/>
  <c r="DU133" i="1" s="1"/>
  <c r="DB134" i="1"/>
  <c r="DU134" i="1" s="1"/>
  <c r="DB135" i="1"/>
  <c r="DU135" i="1" s="1"/>
  <c r="DB136" i="1"/>
  <c r="DI136" i="1" s="1"/>
  <c r="DB137" i="1"/>
  <c r="DU137" i="1" s="1"/>
  <c r="DB138" i="1"/>
  <c r="DU138" i="1" s="1"/>
  <c r="DB139" i="1"/>
  <c r="DU139" i="1" s="1"/>
  <c r="DB140" i="1"/>
  <c r="DU140" i="1" s="1"/>
  <c r="DB141" i="1"/>
  <c r="DU141" i="1" s="1"/>
  <c r="DB142" i="1"/>
  <c r="DU142" i="1" s="1"/>
  <c r="DB143" i="1"/>
  <c r="DU143" i="1" s="1"/>
  <c r="DB144" i="1"/>
  <c r="DI144" i="1" s="1"/>
  <c r="DB145" i="1"/>
  <c r="DI145" i="1" s="1"/>
  <c r="DB146" i="1"/>
  <c r="DU146" i="1" s="1"/>
  <c r="DB147" i="1"/>
  <c r="DU147" i="1" s="1"/>
  <c r="DB148" i="1"/>
  <c r="DU148" i="1" s="1"/>
  <c r="DB149" i="1"/>
  <c r="DU149" i="1" s="1"/>
  <c r="DB150" i="1"/>
  <c r="DU150" i="1" s="1"/>
  <c r="DB151" i="1"/>
  <c r="DU151" i="1" s="1"/>
  <c r="DB152" i="1"/>
  <c r="DU152" i="1" s="1"/>
  <c r="DB153" i="1"/>
  <c r="DU153" i="1" s="1"/>
  <c r="DB154" i="1"/>
  <c r="DU154" i="1" s="1"/>
  <c r="DB155" i="1"/>
  <c r="DU155" i="1" s="1"/>
  <c r="DB156" i="1"/>
  <c r="DU156" i="1" s="1"/>
  <c r="DB157" i="1"/>
  <c r="DU157" i="1" s="1"/>
  <c r="DB158" i="1"/>
  <c r="DU158" i="1" s="1"/>
  <c r="DB159" i="1"/>
  <c r="DU159" i="1" s="1"/>
  <c r="DB160" i="1"/>
  <c r="DU160" i="1" s="1"/>
  <c r="DB161" i="1"/>
  <c r="DI161" i="1" s="1"/>
  <c r="DB162" i="1"/>
  <c r="DU162" i="1" s="1"/>
  <c r="DB163" i="1"/>
  <c r="DU163" i="1" s="1"/>
  <c r="DB164" i="1"/>
  <c r="DU164" i="1" s="1"/>
  <c r="DB165" i="1"/>
  <c r="DU165" i="1" s="1"/>
  <c r="DB166" i="1"/>
  <c r="DU166" i="1" s="1"/>
  <c r="DB167" i="1"/>
  <c r="DU167" i="1" s="1"/>
  <c r="DB168" i="1"/>
  <c r="DI168" i="1" s="1"/>
  <c r="DB169" i="1"/>
  <c r="DU169" i="1" s="1"/>
  <c r="DB170" i="1"/>
  <c r="DU170" i="1" s="1"/>
  <c r="DB171" i="1"/>
  <c r="DU171" i="1" s="1"/>
  <c r="DB172" i="1"/>
  <c r="DU172" i="1" s="1"/>
  <c r="DB173" i="1"/>
  <c r="DU173" i="1" s="1"/>
  <c r="DB174" i="1"/>
  <c r="DU174" i="1" s="1"/>
  <c r="DB175" i="1"/>
  <c r="DU175" i="1" s="1"/>
  <c r="DB176" i="1"/>
  <c r="DI176" i="1" s="1"/>
  <c r="EM2" i="1"/>
  <c r="DO173" i="1" l="1"/>
  <c r="EY174" i="1" s="1"/>
  <c r="FA174" i="1" s="1"/>
  <c r="DO169" i="1"/>
  <c r="EY170" i="1" s="1"/>
  <c r="FA170" i="1" s="1"/>
  <c r="DO165" i="1"/>
  <c r="EY166" i="1" s="1"/>
  <c r="FA166" i="1" s="1"/>
  <c r="DO161" i="1"/>
  <c r="EY162" i="1" s="1"/>
  <c r="FA162" i="1" s="1"/>
  <c r="DO157" i="1"/>
  <c r="EY158" i="1" s="1"/>
  <c r="FA158" i="1" s="1"/>
  <c r="DO153" i="1"/>
  <c r="EY154" i="1" s="1"/>
  <c r="FA154" i="1" s="1"/>
  <c r="DO149" i="1"/>
  <c r="EY150" i="1" s="1"/>
  <c r="FA150" i="1" s="1"/>
  <c r="DO145" i="1"/>
  <c r="EY146" i="1" s="1"/>
  <c r="FA146" i="1" s="1"/>
  <c r="DO141" i="1"/>
  <c r="EY142" i="1" s="1"/>
  <c r="FA142" i="1" s="1"/>
  <c r="DO137" i="1"/>
  <c r="EY138" i="1" s="1"/>
  <c r="FA138" i="1" s="1"/>
  <c r="DO133" i="1"/>
  <c r="EY134" i="1" s="1"/>
  <c r="FA134" i="1" s="1"/>
  <c r="DO129" i="1"/>
  <c r="EY130" i="1" s="1"/>
  <c r="FA130" i="1" s="1"/>
  <c r="DO125" i="1"/>
  <c r="EY126" i="1" s="1"/>
  <c r="FA126" i="1" s="1"/>
  <c r="DO121" i="1"/>
  <c r="EY122" i="1" s="1"/>
  <c r="FA122" i="1" s="1"/>
  <c r="DO117" i="1"/>
  <c r="EY118" i="1" s="1"/>
  <c r="FA118" i="1" s="1"/>
  <c r="DO113" i="1"/>
  <c r="EY114" i="1" s="1"/>
  <c r="FA114" i="1" s="1"/>
  <c r="DO109" i="1"/>
  <c r="EY110" i="1" s="1"/>
  <c r="FA110" i="1" s="1"/>
  <c r="DO105" i="1"/>
  <c r="EY106" i="1" s="1"/>
  <c r="FA106" i="1" s="1"/>
  <c r="DO101" i="1"/>
  <c r="EY102" i="1" s="1"/>
  <c r="FA102" i="1" s="1"/>
  <c r="DO97" i="1"/>
  <c r="EY98" i="1" s="1"/>
  <c r="FA98" i="1" s="1"/>
  <c r="DO93" i="1"/>
  <c r="EY94" i="1" s="1"/>
  <c r="FA94" i="1" s="1"/>
  <c r="DO89" i="1"/>
  <c r="EY90" i="1" s="1"/>
  <c r="FA90" i="1" s="1"/>
  <c r="DO85" i="1"/>
  <c r="EY86" i="1" s="1"/>
  <c r="FA86" i="1" s="1"/>
  <c r="DO81" i="1"/>
  <c r="EY82" i="1" s="1"/>
  <c r="FA82" i="1" s="1"/>
  <c r="DO77" i="1"/>
  <c r="EY78" i="1" s="1"/>
  <c r="FA78" i="1" s="1"/>
  <c r="DO73" i="1"/>
  <c r="EY74" i="1" s="1"/>
  <c r="FA74" i="1" s="1"/>
  <c r="DO69" i="1"/>
  <c r="EY70" i="1" s="1"/>
  <c r="FA70" i="1" s="1"/>
  <c r="DO65" i="1"/>
  <c r="EY66" i="1" s="1"/>
  <c r="FA66" i="1" s="1"/>
  <c r="DO61" i="1"/>
  <c r="EY62" i="1" s="1"/>
  <c r="FA62" i="1" s="1"/>
  <c r="DO57" i="1"/>
  <c r="EY58" i="1" s="1"/>
  <c r="FA58" i="1" s="1"/>
  <c r="DO53" i="1"/>
  <c r="EY54" i="1" s="1"/>
  <c r="FA54" i="1" s="1"/>
  <c r="DO49" i="1"/>
  <c r="EY50" i="1" s="1"/>
  <c r="FA50" i="1" s="1"/>
  <c r="DO45" i="1"/>
  <c r="EY46" i="1" s="1"/>
  <c r="FA46" i="1" s="1"/>
  <c r="DO41" i="1"/>
  <c r="EY42" i="1" s="1"/>
  <c r="FA42" i="1" s="1"/>
  <c r="DO37" i="1"/>
  <c r="EY38" i="1" s="1"/>
  <c r="FA38" i="1" s="1"/>
  <c r="DO33" i="1"/>
  <c r="EY34" i="1" s="1"/>
  <c r="FA34" i="1" s="1"/>
  <c r="DO29" i="1"/>
  <c r="EY30" i="1" s="1"/>
  <c r="FA30" i="1" s="1"/>
  <c r="DO25" i="1"/>
  <c r="EY26" i="1" s="1"/>
  <c r="FA26" i="1" s="1"/>
  <c r="DO21" i="1"/>
  <c r="EY22" i="1" s="1"/>
  <c r="FA22" i="1" s="1"/>
  <c r="DO17" i="1"/>
  <c r="EY18" i="1" s="1"/>
  <c r="FA18" i="1" s="1"/>
  <c r="DO13" i="1"/>
  <c r="EY14" i="1" s="1"/>
  <c r="FA14" i="1" s="1"/>
  <c r="DO9" i="1"/>
  <c r="EY10" i="1" s="1"/>
  <c r="FA10" i="1" s="1"/>
  <c r="DO5" i="1"/>
  <c r="EY6" i="1" s="1"/>
  <c r="FA6" i="1" s="1"/>
  <c r="DI149" i="1"/>
  <c r="DI101" i="1"/>
  <c r="DI53" i="1"/>
  <c r="DI37" i="1"/>
  <c r="DI21" i="1"/>
  <c r="DI5" i="1"/>
  <c r="DO176" i="1"/>
  <c r="EY177" i="1" s="1"/>
  <c r="FA177" i="1" s="1"/>
  <c r="DO172" i="1"/>
  <c r="EY173" i="1" s="1"/>
  <c r="FA173" i="1" s="1"/>
  <c r="DO168" i="1"/>
  <c r="EY169" i="1" s="1"/>
  <c r="FA169" i="1" s="1"/>
  <c r="DO164" i="1"/>
  <c r="EY165" i="1" s="1"/>
  <c r="FA165" i="1" s="1"/>
  <c r="DO160" i="1"/>
  <c r="EY161" i="1" s="1"/>
  <c r="FA161" i="1" s="1"/>
  <c r="DO156" i="1"/>
  <c r="EY157" i="1" s="1"/>
  <c r="FA157" i="1" s="1"/>
  <c r="DO152" i="1"/>
  <c r="EY153" i="1" s="1"/>
  <c r="FA153" i="1" s="1"/>
  <c r="DO148" i="1"/>
  <c r="EY149" i="1" s="1"/>
  <c r="FA149" i="1" s="1"/>
  <c r="DO144" i="1"/>
  <c r="EY145" i="1" s="1"/>
  <c r="FA145" i="1" s="1"/>
  <c r="DO140" i="1"/>
  <c r="EY141" i="1" s="1"/>
  <c r="FA141" i="1" s="1"/>
  <c r="DO136" i="1"/>
  <c r="EY137" i="1" s="1"/>
  <c r="FA137" i="1" s="1"/>
  <c r="DO132" i="1"/>
  <c r="EY133" i="1" s="1"/>
  <c r="FA133" i="1" s="1"/>
  <c r="DO128" i="1"/>
  <c r="EY129" i="1" s="1"/>
  <c r="FA129" i="1" s="1"/>
  <c r="DO124" i="1"/>
  <c r="EY125" i="1" s="1"/>
  <c r="FA125" i="1" s="1"/>
  <c r="DO120" i="1"/>
  <c r="EY121" i="1" s="1"/>
  <c r="FA121" i="1" s="1"/>
  <c r="DO116" i="1"/>
  <c r="EY117" i="1" s="1"/>
  <c r="FA117" i="1" s="1"/>
  <c r="DO112" i="1"/>
  <c r="EY113" i="1" s="1"/>
  <c r="FA113" i="1" s="1"/>
  <c r="DO108" i="1"/>
  <c r="EY109" i="1" s="1"/>
  <c r="FA109" i="1" s="1"/>
  <c r="DO104" i="1"/>
  <c r="EY105" i="1" s="1"/>
  <c r="FA105" i="1" s="1"/>
  <c r="DO100" i="1"/>
  <c r="EY101" i="1" s="1"/>
  <c r="FA101" i="1" s="1"/>
  <c r="DO96" i="1"/>
  <c r="EY97" i="1" s="1"/>
  <c r="FA97" i="1" s="1"/>
  <c r="DO92" i="1"/>
  <c r="EY93" i="1" s="1"/>
  <c r="FA93" i="1" s="1"/>
  <c r="DO88" i="1"/>
  <c r="EY89" i="1" s="1"/>
  <c r="FA89" i="1" s="1"/>
  <c r="DO84" i="1"/>
  <c r="EY85" i="1" s="1"/>
  <c r="FA85" i="1" s="1"/>
  <c r="DO80" i="1"/>
  <c r="EY81" i="1" s="1"/>
  <c r="FA81" i="1" s="1"/>
  <c r="DO76" i="1"/>
  <c r="EY77" i="1" s="1"/>
  <c r="FA77" i="1" s="1"/>
  <c r="DO72" i="1"/>
  <c r="EY73" i="1" s="1"/>
  <c r="FA73" i="1" s="1"/>
  <c r="DO68" i="1"/>
  <c r="EY69" i="1" s="1"/>
  <c r="FA69" i="1" s="1"/>
  <c r="DO64" i="1"/>
  <c r="EY65" i="1" s="1"/>
  <c r="FA65" i="1" s="1"/>
  <c r="DO60" i="1"/>
  <c r="EY61" i="1" s="1"/>
  <c r="FA61" i="1" s="1"/>
  <c r="DO56" i="1"/>
  <c r="EY57" i="1" s="1"/>
  <c r="FA57" i="1" s="1"/>
  <c r="DO52" i="1"/>
  <c r="EY53" i="1" s="1"/>
  <c r="FA53" i="1" s="1"/>
  <c r="DO48" i="1"/>
  <c r="EY49" i="1" s="1"/>
  <c r="FA49" i="1" s="1"/>
  <c r="DO44" i="1"/>
  <c r="EY45" i="1" s="1"/>
  <c r="FA45" i="1" s="1"/>
  <c r="DO40" i="1"/>
  <c r="EY41" i="1" s="1"/>
  <c r="FA41" i="1" s="1"/>
  <c r="DO36" i="1"/>
  <c r="EY37" i="1" s="1"/>
  <c r="FA37" i="1" s="1"/>
  <c r="DO32" i="1"/>
  <c r="EY33" i="1" s="1"/>
  <c r="FA33" i="1" s="1"/>
  <c r="DO28" i="1"/>
  <c r="EY29" i="1" s="1"/>
  <c r="FA29" i="1" s="1"/>
  <c r="DO24" i="1"/>
  <c r="EY25" i="1" s="1"/>
  <c r="FA25" i="1" s="1"/>
  <c r="DO20" i="1"/>
  <c r="EY21" i="1" s="1"/>
  <c r="FA21" i="1" s="1"/>
  <c r="DO16" i="1"/>
  <c r="EY17" i="1" s="1"/>
  <c r="FA17" i="1" s="1"/>
  <c r="DO12" i="1"/>
  <c r="EY13" i="1" s="1"/>
  <c r="FA13" i="1" s="1"/>
  <c r="DO8" i="1"/>
  <c r="EY9" i="1" s="1"/>
  <c r="FA9" i="1" s="1"/>
  <c r="DO4" i="1"/>
  <c r="EY5" i="1" s="1"/>
  <c r="FA5" i="1" s="1"/>
  <c r="DI133" i="1"/>
  <c r="DI69" i="1"/>
  <c r="DI163" i="1"/>
  <c r="DI147" i="1"/>
  <c r="DI131" i="1"/>
  <c r="DI115" i="1"/>
  <c r="DI99" i="1"/>
  <c r="DI83" i="1"/>
  <c r="DI67" i="1"/>
  <c r="DI51" i="1"/>
  <c r="DI35" i="1"/>
  <c r="DI19" i="1"/>
  <c r="DI3" i="1"/>
  <c r="DI172" i="1"/>
  <c r="DI164" i="1"/>
  <c r="DI156" i="1"/>
  <c r="DI148" i="1"/>
  <c r="DI140" i="1"/>
  <c r="DI132" i="1"/>
  <c r="DI124" i="1"/>
  <c r="DI116" i="1"/>
  <c r="DI165" i="1"/>
  <c r="DI117" i="1"/>
  <c r="DI85" i="1"/>
  <c r="DO174" i="1"/>
  <c r="EY175" i="1" s="1"/>
  <c r="FA175" i="1" s="1"/>
  <c r="DO170" i="1"/>
  <c r="EY171" i="1" s="1"/>
  <c r="FA171" i="1" s="1"/>
  <c r="DO166" i="1"/>
  <c r="EY167" i="1" s="1"/>
  <c r="FA167" i="1" s="1"/>
  <c r="DO162" i="1"/>
  <c r="EY163" i="1" s="1"/>
  <c r="FA163" i="1" s="1"/>
  <c r="DO158" i="1"/>
  <c r="EY159" i="1" s="1"/>
  <c r="FA159" i="1" s="1"/>
  <c r="DO154" i="1"/>
  <c r="EY155" i="1" s="1"/>
  <c r="FA155" i="1" s="1"/>
  <c r="DO150" i="1"/>
  <c r="EY151" i="1" s="1"/>
  <c r="FA151" i="1" s="1"/>
  <c r="DO146" i="1"/>
  <c r="EY147" i="1" s="1"/>
  <c r="FA147" i="1" s="1"/>
  <c r="DO142" i="1"/>
  <c r="EY143" i="1" s="1"/>
  <c r="FA143" i="1" s="1"/>
  <c r="DO138" i="1"/>
  <c r="EY139" i="1" s="1"/>
  <c r="FA139" i="1" s="1"/>
  <c r="DO134" i="1"/>
  <c r="EY135" i="1" s="1"/>
  <c r="FA135" i="1" s="1"/>
  <c r="DO130" i="1"/>
  <c r="EY131" i="1" s="1"/>
  <c r="FA131" i="1" s="1"/>
  <c r="DO126" i="1"/>
  <c r="EY127" i="1" s="1"/>
  <c r="FA127" i="1" s="1"/>
  <c r="DO122" i="1"/>
  <c r="EY123" i="1" s="1"/>
  <c r="FA123" i="1" s="1"/>
  <c r="DO118" i="1"/>
  <c r="EY119" i="1" s="1"/>
  <c r="FA119" i="1" s="1"/>
  <c r="DO114" i="1"/>
  <c r="EY115" i="1" s="1"/>
  <c r="FA115" i="1" s="1"/>
  <c r="DO110" i="1"/>
  <c r="EY111" i="1" s="1"/>
  <c r="FA111" i="1" s="1"/>
  <c r="DO106" i="1"/>
  <c r="EY107" i="1" s="1"/>
  <c r="FA107" i="1" s="1"/>
  <c r="DO102" i="1"/>
  <c r="EY103" i="1" s="1"/>
  <c r="FA103" i="1" s="1"/>
  <c r="DO98" i="1"/>
  <c r="EY99" i="1" s="1"/>
  <c r="FA99" i="1" s="1"/>
  <c r="DO94" i="1"/>
  <c r="EY95" i="1" s="1"/>
  <c r="FA95" i="1" s="1"/>
  <c r="DO90" i="1"/>
  <c r="EY91" i="1" s="1"/>
  <c r="FA91" i="1" s="1"/>
  <c r="DO86" i="1"/>
  <c r="EY87" i="1" s="1"/>
  <c r="FA87" i="1" s="1"/>
  <c r="DO82" i="1"/>
  <c r="EY83" i="1" s="1"/>
  <c r="FA83" i="1" s="1"/>
  <c r="DO78" i="1"/>
  <c r="EY79" i="1" s="1"/>
  <c r="FA79" i="1" s="1"/>
  <c r="DO74" i="1"/>
  <c r="EY75" i="1" s="1"/>
  <c r="FA75" i="1" s="1"/>
  <c r="DO70" i="1"/>
  <c r="EY71" i="1" s="1"/>
  <c r="FA71" i="1" s="1"/>
  <c r="EA176" i="1"/>
  <c r="EH176" i="1" s="1"/>
  <c r="EN176" i="1" s="1"/>
  <c r="EA172" i="1"/>
  <c r="EH172" i="1" s="1"/>
  <c r="EN172" i="1" s="1"/>
  <c r="EA168" i="1"/>
  <c r="EH168" i="1" s="1"/>
  <c r="EN168" i="1" s="1"/>
  <c r="EA164" i="1"/>
  <c r="EH164" i="1" s="1"/>
  <c r="EN164" i="1" s="1"/>
  <c r="EA160" i="1"/>
  <c r="EH160" i="1" s="1"/>
  <c r="EN160" i="1" s="1"/>
  <c r="EA156" i="1"/>
  <c r="EH156" i="1" s="1"/>
  <c r="EN156" i="1" s="1"/>
  <c r="EA152" i="1"/>
  <c r="EH152" i="1" s="1"/>
  <c r="EN152" i="1" s="1"/>
  <c r="EA148" i="1"/>
  <c r="EH148" i="1" s="1"/>
  <c r="EN148" i="1" s="1"/>
  <c r="EA144" i="1"/>
  <c r="EH144" i="1" s="1"/>
  <c r="EN144" i="1" s="1"/>
  <c r="EA140" i="1"/>
  <c r="EH140" i="1" s="1"/>
  <c r="EN140" i="1" s="1"/>
  <c r="EA136" i="1"/>
  <c r="EH136" i="1" s="1"/>
  <c r="EN136" i="1" s="1"/>
  <c r="EA132" i="1"/>
  <c r="EH132" i="1" s="1"/>
  <c r="EN132" i="1" s="1"/>
  <c r="EA128" i="1"/>
  <c r="EH128" i="1" s="1"/>
  <c r="EN128" i="1" s="1"/>
  <c r="EA124" i="1"/>
  <c r="EH124" i="1" s="1"/>
  <c r="EN124" i="1" s="1"/>
  <c r="EA120" i="1"/>
  <c r="EH120" i="1" s="1"/>
  <c r="EN120" i="1" s="1"/>
  <c r="EA116" i="1"/>
  <c r="EH116" i="1" s="1"/>
  <c r="EN116" i="1" s="1"/>
  <c r="EA112" i="1"/>
  <c r="EH112" i="1" s="1"/>
  <c r="EN112" i="1" s="1"/>
  <c r="EA108" i="1"/>
  <c r="EH108" i="1" s="1"/>
  <c r="EN108" i="1" s="1"/>
  <c r="EA104" i="1"/>
  <c r="EH104" i="1" s="1"/>
  <c r="EN104" i="1" s="1"/>
  <c r="EA100" i="1"/>
  <c r="EH100" i="1" s="1"/>
  <c r="EN100" i="1" s="1"/>
  <c r="EA96" i="1"/>
  <c r="EH96" i="1" s="1"/>
  <c r="EN96" i="1" s="1"/>
  <c r="EA92" i="1"/>
  <c r="EH92" i="1" s="1"/>
  <c r="EN92" i="1" s="1"/>
  <c r="EA88" i="1"/>
  <c r="EH88" i="1" s="1"/>
  <c r="EN88" i="1" s="1"/>
  <c r="EA84" i="1"/>
  <c r="EH84" i="1" s="1"/>
  <c r="EN84" i="1" s="1"/>
  <c r="EA80" i="1"/>
  <c r="EH80" i="1" s="1"/>
  <c r="EN80" i="1" s="1"/>
  <c r="EA76" i="1"/>
  <c r="EH76" i="1" s="1"/>
  <c r="EN76" i="1" s="1"/>
  <c r="EA72" i="1"/>
  <c r="EH72" i="1" s="1"/>
  <c r="EN72" i="1" s="1"/>
  <c r="EA68" i="1"/>
  <c r="EH68" i="1" s="1"/>
  <c r="EN68" i="1" s="1"/>
  <c r="EA64" i="1"/>
  <c r="EH64" i="1" s="1"/>
  <c r="EN64" i="1" s="1"/>
  <c r="EA60" i="1"/>
  <c r="EH60" i="1" s="1"/>
  <c r="EN60" i="1" s="1"/>
  <c r="EA20" i="1"/>
  <c r="EH20" i="1" s="1"/>
  <c r="EN20" i="1" s="1"/>
  <c r="EA16" i="1"/>
  <c r="EH16" i="1" s="1"/>
  <c r="EN16" i="1" s="1"/>
  <c r="EA12" i="1"/>
  <c r="EH12" i="1" s="1"/>
  <c r="EN12" i="1" s="1"/>
  <c r="EA8" i="1"/>
  <c r="EH8" i="1" s="1"/>
  <c r="EN8" i="1" s="1"/>
  <c r="EA175" i="1"/>
  <c r="EH175" i="1" s="1"/>
  <c r="EN175" i="1" s="1"/>
  <c r="EA171" i="1"/>
  <c r="EH171" i="1" s="1"/>
  <c r="EN171" i="1" s="1"/>
  <c r="EA167" i="1"/>
  <c r="EH167" i="1" s="1"/>
  <c r="EN167" i="1" s="1"/>
  <c r="EA163" i="1"/>
  <c r="EH163" i="1" s="1"/>
  <c r="EN163" i="1" s="1"/>
  <c r="EA159" i="1"/>
  <c r="EH159" i="1" s="1"/>
  <c r="EN159" i="1" s="1"/>
  <c r="EA155" i="1"/>
  <c r="EH155" i="1" s="1"/>
  <c r="EN155" i="1" s="1"/>
  <c r="EA151" i="1"/>
  <c r="EH151" i="1" s="1"/>
  <c r="EN151" i="1" s="1"/>
  <c r="EA147" i="1"/>
  <c r="EH147" i="1" s="1"/>
  <c r="EN147" i="1" s="1"/>
  <c r="EA143" i="1"/>
  <c r="EH143" i="1" s="1"/>
  <c r="EN143" i="1" s="1"/>
  <c r="EA139" i="1"/>
  <c r="EH139" i="1" s="1"/>
  <c r="EN139" i="1" s="1"/>
  <c r="EA135" i="1"/>
  <c r="EH135" i="1" s="1"/>
  <c r="EN135" i="1" s="1"/>
  <c r="EA131" i="1"/>
  <c r="EH131" i="1" s="1"/>
  <c r="EN131" i="1" s="1"/>
  <c r="EA127" i="1"/>
  <c r="EH127" i="1" s="1"/>
  <c r="EN127" i="1" s="1"/>
  <c r="EA123" i="1"/>
  <c r="EH123" i="1" s="1"/>
  <c r="EN123" i="1" s="1"/>
  <c r="EA119" i="1"/>
  <c r="EH119" i="1" s="1"/>
  <c r="EN119" i="1" s="1"/>
  <c r="EA115" i="1"/>
  <c r="EH115" i="1" s="1"/>
  <c r="EN115" i="1" s="1"/>
  <c r="EA111" i="1"/>
  <c r="EH111" i="1" s="1"/>
  <c r="EN111" i="1" s="1"/>
  <c r="EA107" i="1"/>
  <c r="EH107" i="1" s="1"/>
  <c r="EN107" i="1" s="1"/>
  <c r="EA103" i="1"/>
  <c r="EH103" i="1" s="1"/>
  <c r="EN103" i="1" s="1"/>
  <c r="EA99" i="1"/>
  <c r="EH99" i="1" s="1"/>
  <c r="EN99" i="1" s="1"/>
  <c r="EA95" i="1"/>
  <c r="EH95" i="1" s="1"/>
  <c r="EN95" i="1" s="1"/>
  <c r="EA91" i="1"/>
  <c r="EH91" i="1" s="1"/>
  <c r="EN91" i="1" s="1"/>
  <c r="EA87" i="1"/>
  <c r="EH87" i="1" s="1"/>
  <c r="EN87" i="1" s="1"/>
  <c r="EA83" i="1"/>
  <c r="EH83" i="1" s="1"/>
  <c r="EN83" i="1" s="1"/>
  <c r="EA79" i="1"/>
  <c r="EH79" i="1" s="1"/>
  <c r="EN79" i="1" s="1"/>
  <c r="EG177" i="1"/>
  <c r="EG173" i="1"/>
  <c r="EG169" i="1"/>
  <c r="EG165" i="1"/>
  <c r="EG161" i="1"/>
  <c r="EG157" i="1"/>
  <c r="EG153" i="1"/>
  <c r="EG149" i="1"/>
  <c r="EG145" i="1"/>
  <c r="EG141" i="1"/>
  <c r="EG137" i="1"/>
  <c r="EG133" i="1"/>
  <c r="EG129" i="1"/>
  <c r="EG125" i="1"/>
  <c r="EG121" i="1"/>
  <c r="EG117" i="1"/>
  <c r="EG113" i="1"/>
  <c r="EG109" i="1"/>
  <c r="EG105" i="1"/>
  <c r="EG101" i="1"/>
  <c r="EG97" i="1"/>
  <c r="EG93" i="1"/>
  <c r="EG89" i="1"/>
  <c r="EG85" i="1"/>
  <c r="EG81" i="1"/>
  <c r="EG77" i="1"/>
  <c r="EG73" i="1"/>
  <c r="EG69" i="1"/>
  <c r="EG65" i="1"/>
  <c r="EG61" i="1"/>
  <c r="EG57" i="1"/>
  <c r="EG53" i="1"/>
  <c r="EG49" i="1"/>
  <c r="EG45" i="1"/>
  <c r="EG41" i="1"/>
  <c r="EG37" i="1"/>
  <c r="EG33" i="1"/>
  <c r="EG29" i="1"/>
  <c r="EG25" i="1"/>
  <c r="EG21" i="1"/>
  <c r="EG17" i="1"/>
  <c r="EG13" i="1"/>
  <c r="EG9" i="1"/>
  <c r="EG5" i="1"/>
  <c r="EO5" i="1" s="1"/>
  <c r="DO66" i="1"/>
  <c r="EY67" i="1" s="1"/>
  <c r="FA67" i="1" s="1"/>
  <c r="DO62" i="1"/>
  <c r="EY63" i="1" s="1"/>
  <c r="FA63" i="1" s="1"/>
  <c r="DO58" i="1"/>
  <c r="EY59" i="1" s="1"/>
  <c r="FA59" i="1" s="1"/>
  <c r="DO54" i="1"/>
  <c r="EY55" i="1" s="1"/>
  <c r="FA55" i="1" s="1"/>
  <c r="DO50" i="1"/>
  <c r="EY51" i="1" s="1"/>
  <c r="FA51" i="1" s="1"/>
  <c r="DO46" i="1"/>
  <c r="EY47" i="1" s="1"/>
  <c r="FA47" i="1" s="1"/>
  <c r="DO42" i="1"/>
  <c r="EY43" i="1" s="1"/>
  <c r="FA43" i="1" s="1"/>
  <c r="DO38" i="1"/>
  <c r="EY39" i="1" s="1"/>
  <c r="FA39" i="1" s="1"/>
  <c r="DO34" i="1"/>
  <c r="EY35" i="1" s="1"/>
  <c r="FA35" i="1" s="1"/>
  <c r="DO30" i="1"/>
  <c r="EY31" i="1" s="1"/>
  <c r="FA31" i="1" s="1"/>
  <c r="DO26" i="1"/>
  <c r="EY27" i="1" s="1"/>
  <c r="FA27" i="1" s="1"/>
  <c r="DO22" i="1"/>
  <c r="EY23" i="1" s="1"/>
  <c r="FA23" i="1" s="1"/>
  <c r="DO18" i="1"/>
  <c r="EY19" i="1" s="1"/>
  <c r="FA19" i="1" s="1"/>
  <c r="DO14" i="1"/>
  <c r="EY15" i="1" s="1"/>
  <c r="FA15" i="1" s="1"/>
  <c r="DO10" i="1"/>
  <c r="EY11" i="1" s="1"/>
  <c r="FA11" i="1" s="1"/>
  <c r="DO6" i="1"/>
  <c r="EY7" i="1" s="1"/>
  <c r="FA7" i="1" s="1"/>
  <c r="EA174" i="1"/>
  <c r="EH174" i="1" s="1"/>
  <c r="EN174" i="1" s="1"/>
  <c r="EA170" i="1"/>
  <c r="EH170" i="1" s="1"/>
  <c r="EN170" i="1" s="1"/>
  <c r="EA166" i="1"/>
  <c r="EH166" i="1" s="1"/>
  <c r="EN166" i="1" s="1"/>
  <c r="EA162" i="1"/>
  <c r="EH162" i="1" s="1"/>
  <c r="EN162" i="1" s="1"/>
  <c r="EA158" i="1"/>
  <c r="EH158" i="1" s="1"/>
  <c r="EN158" i="1" s="1"/>
  <c r="EA154" i="1"/>
  <c r="EH154" i="1" s="1"/>
  <c r="EN154" i="1" s="1"/>
  <c r="EA150" i="1"/>
  <c r="EH150" i="1" s="1"/>
  <c r="EN150" i="1" s="1"/>
  <c r="EA146" i="1"/>
  <c r="EH146" i="1" s="1"/>
  <c r="EN146" i="1" s="1"/>
  <c r="EA142" i="1"/>
  <c r="EH142" i="1" s="1"/>
  <c r="EN142" i="1" s="1"/>
  <c r="EA138" i="1"/>
  <c r="EH138" i="1" s="1"/>
  <c r="EN138" i="1" s="1"/>
  <c r="EA134" i="1"/>
  <c r="EH134" i="1" s="1"/>
  <c r="EN134" i="1" s="1"/>
  <c r="EA130" i="1"/>
  <c r="EH130" i="1" s="1"/>
  <c r="EN130" i="1" s="1"/>
  <c r="EA126" i="1"/>
  <c r="EH126" i="1" s="1"/>
  <c r="EN126" i="1" s="1"/>
  <c r="EA122" i="1"/>
  <c r="EH122" i="1" s="1"/>
  <c r="EN122" i="1" s="1"/>
  <c r="EA118" i="1"/>
  <c r="EH118" i="1" s="1"/>
  <c r="EN118" i="1" s="1"/>
  <c r="EA114" i="1"/>
  <c r="EH114" i="1" s="1"/>
  <c r="EN114" i="1" s="1"/>
  <c r="EA110" i="1"/>
  <c r="EH110" i="1" s="1"/>
  <c r="EN110" i="1" s="1"/>
  <c r="EA106" i="1"/>
  <c r="EH106" i="1" s="1"/>
  <c r="EN106" i="1" s="1"/>
  <c r="EA102" i="1"/>
  <c r="EH102" i="1" s="1"/>
  <c r="EN102" i="1" s="1"/>
  <c r="EA98" i="1"/>
  <c r="EH98" i="1" s="1"/>
  <c r="EN98" i="1" s="1"/>
  <c r="EA94" i="1"/>
  <c r="EH94" i="1" s="1"/>
  <c r="EN94" i="1" s="1"/>
  <c r="EA90" i="1"/>
  <c r="EH90" i="1" s="1"/>
  <c r="EN90" i="1" s="1"/>
  <c r="EA86" i="1"/>
  <c r="EH86" i="1" s="1"/>
  <c r="EN86" i="1" s="1"/>
  <c r="EA82" i="1"/>
  <c r="EH82" i="1" s="1"/>
  <c r="EN82" i="1" s="1"/>
  <c r="EG176" i="1"/>
  <c r="EG172" i="1"/>
  <c r="EG168" i="1"/>
  <c r="EG164" i="1"/>
  <c r="EG160" i="1"/>
  <c r="EG156" i="1"/>
  <c r="EG152" i="1"/>
  <c r="EG148" i="1"/>
  <c r="EG144" i="1"/>
  <c r="EG140" i="1"/>
  <c r="EG136" i="1"/>
  <c r="EG132" i="1"/>
  <c r="EG128" i="1"/>
  <c r="EG124" i="1"/>
  <c r="EG120" i="1"/>
  <c r="EG116" i="1"/>
  <c r="EG112" i="1"/>
  <c r="EG108" i="1"/>
  <c r="EG104" i="1"/>
  <c r="EG100" i="1"/>
  <c r="EG96" i="1"/>
  <c r="EG92" i="1"/>
  <c r="EG88" i="1"/>
  <c r="EG84" i="1"/>
  <c r="EG80" i="1"/>
  <c r="EG76" i="1"/>
  <c r="EG72" i="1"/>
  <c r="EG68" i="1"/>
  <c r="EG64" i="1"/>
  <c r="EG60" i="1"/>
  <c r="EG56" i="1"/>
  <c r="EG52" i="1"/>
  <c r="EG48" i="1"/>
  <c r="EG44" i="1"/>
  <c r="EG40" i="1"/>
  <c r="EG36" i="1"/>
  <c r="EG32" i="1"/>
  <c r="EG28" i="1"/>
  <c r="EG24" i="1"/>
  <c r="EG20" i="1"/>
  <c r="EG16" i="1"/>
  <c r="EG12" i="1"/>
  <c r="EG8" i="1"/>
  <c r="EG4" i="1"/>
  <c r="EA173" i="1"/>
  <c r="EH173" i="1" s="1"/>
  <c r="EN173" i="1" s="1"/>
  <c r="EA169" i="1"/>
  <c r="EH169" i="1" s="1"/>
  <c r="EN169" i="1" s="1"/>
  <c r="EA165" i="1"/>
  <c r="EH165" i="1" s="1"/>
  <c r="EN165" i="1" s="1"/>
  <c r="EA161" i="1"/>
  <c r="EH161" i="1" s="1"/>
  <c r="EN161" i="1" s="1"/>
  <c r="EA157" i="1"/>
  <c r="EH157" i="1" s="1"/>
  <c r="EN157" i="1" s="1"/>
  <c r="EA153" i="1"/>
  <c r="EH153" i="1" s="1"/>
  <c r="EN153" i="1" s="1"/>
  <c r="EA149" i="1"/>
  <c r="EH149" i="1" s="1"/>
  <c r="EN149" i="1" s="1"/>
  <c r="EA145" i="1"/>
  <c r="EH145" i="1" s="1"/>
  <c r="EN145" i="1" s="1"/>
  <c r="EA141" i="1"/>
  <c r="EH141" i="1" s="1"/>
  <c r="EN141" i="1" s="1"/>
  <c r="EA137" i="1"/>
  <c r="EH137" i="1" s="1"/>
  <c r="EN137" i="1" s="1"/>
  <c r="EA133" i="1"/>
  <c r="EH133" i="1" s="1"/>
  <c r="EN133" i="1" s="1"/>
  <c r="EA129" i="1"/>
  <c r="EH129" i="1" s="1"/>
  <c r="EN129" i="1" s="1"/>
  <c r="EA125" i="1"/>
  <c r="EH125" i="1" s="1"/>
  <c r="EN125" i="1" s="1"/>
  <c r="EA121" i="1"/>
  <c r="EH121" i="1" s="1"/>
  <c r="EN121" i="1" s="1"/>
  <c r="EA117" i="1"/>
  <c r="EH117" i="1" s="1"/>
  <c r="EN117" i="1" s="1"/>
  <c r="EA113" i="1"/>
  <c r="EH113" i="1" s="1"/>
  <c r="EN113" i="1" s="1"/>
  <c r="EA109" i="1"/>
  <c r="EH109" i="1" s="1"/>
  <c r="EN109" i="1" s="1"/>
  <c r="EA105" i="1"/>
  <c r="EH105" i="1" s="1"/>
  <c r="EN105" i="1" s="1"/>
  <c r="EA101" i="1"/>
  <c r="EH101" i="1" s="1"/>
  <c r="EN101" i="1" s="1"/>
  <c r="EA97" i="1"/>
  <c r="EH97" i="1" s="1"/>
  <c r="EN97" i="1" s="1"/>
  <c r="EA93" i="1"/>
  <c r="EH93" i="1" s="1"/>
  <c r="EN93" i="1" s="1"/>
  <c r="EA89" i="1"/>
  <c r="EH89" i="1" s="1"/>
  <c r="EN89" i="1" s="1"/>
  <c r="EA85" i="1"/>
  <c r="EH85" i="1" s="1"/>
  <c r="EN85" i="1" s="1"/>
  <c r="EA81" i="1"/>
  <c r="EH81" i="1" s="1"/>
  <c r="EN81" i="1" s="1"/>
  <c r="EA73" i="1"/>
  <c r="EH73" i="1" s="1"/>
  <c r="EN73" i="1" s="1"/>
  <c r="EA65" i="1"/>
  <c r="EH65" i="1" s="1"/>
  <c r="EN65" i="1" s="1"/>
  <c r="EA17" i="1"/>
  <c r="EH17" i="1" s="1"/>
  <c r="EN17" i="1" s="1"/>
  <c r="EA9" i="1"/>
  <c r="EH9" i="1" s="1"/>
  <c r="EN9" i="1" s="1"/>
  <c r="FJ172" i="1"/>
  <c r="FN172" i="1" s="1"/>
  <c r="FK172" i="1"/>
  <c r="FQ172" i="1" s="1"/>
  <c r="EJ172" i="1"/>
  <c r="FJ160" i="1"/>
  <c r="FN160" i="1" s="1"/>
  <c r="FK160" i="1"/>
  <c r="FQ160" i="1" s="1"/>
  <c r="FJ148" i="1"/>
  <c r="FN148" i="1" s="1"/>
  <c r="FK148" i="1"/>
  <c r="FQ148" i="1" s="1"/>
  <c r="EJ148" i="1"/>
  <c r="FJ140" i="1"/>
  <c r="FN140" i="1" s="1"/>
  <c r="FK140" i="1"/>
  <c r="FQ140" i="1" s="1"/>
  <c r="EJ140" i="1"/>
  <c r="FJ124" i="1"/>
  <c r="FN124" i="1" s="1"/>
  <c r="FK124" i="1"/>
  <c r="FQ124" i="1" s="1"/>
  <c r="EJ124" i="1"/>
  <c r="FD112" i="1"/>
  <c r="EX112" i="1"/>
  <c r="EZ112" i="1" s="1"/>
  <c r="FJ100" i="1"/>
  <c r="FN100" i="1" s="1"/>
  <c r="FK100" i="1"/>
  <c r="FQ100" i="1" s="1"/>
  <c r="FJ88" i="1"/>
  <c r="FN88" i="1" s="1"/>
  <c r="FK88" i="1"/>
  <c r="FQ88" i="1" s="1"/>
  <c r="FJ80" i="1"/>
  <c r="FN80" i="1" s="1"/>
  <c r="FK80" i="1"/>
  <c r="FQ80" i="1" s="1"/>
  <c r="FJ68" i="1"/>
  <c r="FN68" i="1" s="1"/>
  <c r="FK68" i="1"/>
  <c r="FQ68" i="1" s="1"/>
  <c r="FJ56" i="1"/>
  <c r="FN56" i="1" s="1"/>
  <c r="FK56" i="1"/>
  <c r="FQ56" i="1" s="1"/>
  <c r="FD44" i="1"/>
  <c r="EX44" i="1"/>
  <c r="EZ44" i="1" s="1"/>
  <c r="FJ32" i="1"/>
  <c r="FN32" i="1" s="1"/>
  <c r="FK32" i="1"/>
  <c r="FQ32" i="1" s="1"/>
  <c r="FJ24" i="1"/>
  <c r="FN24" i="1" s="1"/>
  <c r="FK24" i="1"/>
  <c r="FQ24" i="1" s="1"/>
  <c r="FD16" i="1"/>
  <c r="EX16" i="1"/>
  <c r="EZ16" i="1" s="1"/>
  <c r="FJ4" i="1"/>
  <c r="FN4" i="1" s="1"/>
  <c r="FK4" i="1"/>
  <c r="FQ4" i="1" s="1"/>
  <c r="FK175" i="1"/>
  <c r="FQ175" i="1" s="1"/>
  <c r="FJ175" i="1"/>
  <c r="FN175" i="1" s="1"/>
  <c r="FK171" i="1"/>
  <c r="FQ171" i="1" s="1"/>
  <c r="FJ171" i="1"/>
  <c r="FN171" i="1" s="1"/>
  <c r="FK167" i="1"/>
  <c r="FQ167" i="1" s="1"/>
  <c r="FJ167" i="1"/>
  <c r="FN167" i="1" s="1"/>
  <c r="FK163" i="1"/>
  <c r="FQ163" i="1" s="1"/>
  <c r="FJ163" i="1"/>
  <c r="FN163" i="1" s="1"/>
  <c r="FK159" i="1"/>
  <c r="FQ159" i="1" s="1"/>
  <c r="FJ159" i="1"/>
  <c r="FN159" i="1" s="1"/>
  <c r="FK155" i="1"/>
  <c r="FQ155" i="1" s="1"/>
  <c r="FJ155" i="1"/>
  <c r="FN155" i="1" s="1"/>
  <c r="FK151" i="1"/>
  <c r="FQ151" i="1" s="1"/>
  <c r="FJ151" i="1"/>
  <c r="FN151" i="1" s="1"/>
  <c r="FK147" i="1"/>
  <c r="FQ147" i="1" s="1"/>
  <c r="FJ147" i="1"/>
  <c r="FN147" i="1" s="1"/>
  <c r="FK143" i="1"/>
  <c r="FQ143" i="1" s="1"/>
  <c r="FJ143" i="1"/>
  <c r="FN143" i="1" s="1"/>
  <c r="FK139" i="1"/>
  <c r="FQ139" i="1" s="1"/>
  <c r="FJ139" i="1"/>
  <c r="FN139" i="1" s="1"/>
  <c r="FK135" i="1"/>
  <c r="FQ135" i="1" s="1"/>
  <c r="FJ135" i="1"/>
  <c r="FN135" i="1" s="1"/>
  <c r="FK131" i="1"/>
  <c r="FQ131" i="1" s="1"/>
  <c r="FJ131" i="1"/>
  <c r="FN131" i="1" s="1"/>
  <c r="FK127" i="1"/>
  <c r="FQ127" i="1" s="1"/>
  <c r="FJ127" i="1"/>
  <c r="FN127" i="1" s="1"/>
  <c r="FK123" i="1"/>
  <c r="FQ123" i="1" s="1"/>
  <c r="FJ123" i="1"/>
  <c r="FN123" i="1" s="1"/>
  <c r="FK119" i="1"/>
  <c r="FQ119" i="1" s="1"/>
  <c r="FJ119" i="1"/>
  <c r="FN119" i="1" s="1"/>
  <c r="FK115" i="1"/>
  <c r="FQ115" i="1" s="1"/>
  <c r="FJ115" i="1"/>
  <c r="FN115" i="1" s="1"/>
  <c r="FK111" i="1"/>
  <c r="FQ111" i="1" s="1"/>
  <c r="FJ111" i="1"/>
  <c r="FN111" i="1" s="1"/>
  <c r="FK107" i="1"/>
  <c r="FQ107" i="1" s="1"/>
  <c r="FJ107" i="1"/>
  <c r="FN107" i="1" s="1"/>
  <c r="FK103" i="1"/>
  <c r="FQ103" i="1" s="1"/>
  <c r="FJ103" i="1"/>
  <c r="FN103" i="1" s="1"/>
  <c r="FK99" i="1"/>
  <c r="FQ99" i="1" s="1"/>
  <c r="FJ99" i="1"/>
  <c r="FN99" i="1" s="1"/>
  <c r="FK95" i="1"/>
  <c r="FQ95" i="1" s="1"/>
  <c r="FJ95" i="1"/>
  <c r="FN95" i="1" s="1"/>
  <c r="FK91" i="1"/>
  <c r="FQ91" i="1" s="1"/>
  <c r="FJ91" i="1"/>
  <c r="FN91" i="1" s="1"/>
  <c r="FK87" i="1"/>
  <c r="FQ87" i="1" s="1"/>
  <c r="FJ87" i="1"/>
  <c r="FN87" i="1" s="1"/>
  <c r="FK83" i="1"/>
  <c r="FQ83" i="1" s="1"/>
  <c r="FJ83" i="1"/>
  <c r="FN83" i="1" s="1"/>
  <c r="FK79" i="1"/>
  <c r="FQ79" i="1" s="1"/>
  <c r="FJ79" i="1"/>
  <c r="FN79" i="1" s="1"/>
  <c r="FK75" i="1"/>
  <c r="FQ75" i="1" s="1"/>
  <c r="FJ75" i="1"/>
  <c r="FN75" i="1" s="1"/>
  <c r="FK71" i="1"/>
  <c r="FQ71" i="1" s="1"/>
  <c r="FJ71" i="1"/>
  <c r="FN71" i="1" s="1"/>
  <c r="FK67" i="1"/>
  <c r="FQ67" i="1" s="1"/>
  <c r="FJ67" i="1"/>
  <c r="FN67" i="1" s="1"/>
  <c r="FK63" i="1"/>
  <c r="FQ63" i="1" s="1"/>
  <c r="FJ63" i="1"/>
  <c r="FN63" i="1" s="1"/>
  <c r="FK59" i="1"/>
  <c r="FQ59" i="1" s="1"/>
  <c r="FJ59" i="1"/>
  <c r="FN59" i="1" s="1"/>
  <c r="FK55" i="1"/>
  <c r="FQ55" i="1" s="1"/>
  <c r="FJ55" i="1"/>
  <c r="FN55" i="1" s="1"/>
  <c r="FK51" i="1"/>
  <c r="FQ51" i="1" s="1"/>
  <c r="FJ51" i="1"/>
  <c r="FN51" i="1" s="1"/>
  <c r="FK47" i="1"/>
  <c r="FQ47" i="1" s="1"/>
  <c r="FJ47" i="1"/>
  <c r="FN47" i="1" s="1"/>
  <c r="FK43" i="1"/>
  <c r="FQ43" i="1" s="1"/>
  <c r="FJ43" i="1"/>
  <c r="FN43" i="1" s="1"/>
  <c r="FK39" i="1"/>
  <c r="FQ39" i="1" s="1"/>
  <c r="FJ39" i="1"/>
  <c r="FN39" i="1" s="1"/>
  <c r="FK35" i="1"/>
  <c r="FQ35" i="1" s="1"/>
  <c r="FJ35" i="1"/>
  <c r="FN35" i="1" s="1"/>
  <c r="FK31" i="1"/>
  <c r="FQ31" i="1" s="1"/>
  <c r="FJ31" i="1"/>
  <c r="FN31" i="1" s="1"/>
  <c r="FK27" i="1"/>
  <c r="FQ27" i="1" s="1"/>
  <c r="FJ27" i="1"/>
  <c r="FN27" i="1" s="1"/>
  <c r="FK23" i="1"/>
  <c r="FQ23" i="1" s="1"/>
  <c r="FJ23" i="1"/>
  <c r="FN23" i="1" s="1"/>
  <c r="FK19" i="1"/>
  <c r="FQ19" i="1" s="1"/>
  <c r="FJ19" i="1"/>
  <c r="FN19" i="1" s="1"/>
  <c r="FK15" i="1"/>
  <c r="FQ15" i="1" s="1"/>
  <c r="FJ15" i="1"/>
  <c r="FN15" i="1" s="1"/>
  <c r="FK11" i="1"/>
  <c r="FQ11" i="1" s="1"/>
  <c r="FJ11" i="1"/>
  <c r="FN11" i="1" s="1"/>
  <c r="FK7" i="1"/>
  <c r="FQ7" i="1" s="1"/>
  <c r="FJ7" i="1"/>
  <c r="FN7" i="1" s="1"/>
  <c r="FK3" i="1"/>
  <c r="FQ3" i="1" s="1"/>
  <c r="FJ3" i="1"/>
  <c r="FN3" i="1" s="1"/>
  <c r="FD172" i="1"/>
  <c r="EX172" i="1"/>
  <c r="EZ172" i="1" s="1"/>
  <c r="FD164" i="1"/>
  <c r="EX164" i="1"/>
  <c r="EZ164" i="1" s="1"/>
  <c r="FD156" i="1"/>
  <c r="EX156" i="1"/>
  <c r="EZ156" i="1" s="1"/>
  <c r="FD148" i="1"/>
  <c r="EX148" i="1"/>
  <c r="EZ148" i="1" s="1"/>
  <c r="FD140" i="1"/>
  <c r="EX140" i="1"/>
  <c r="EZ140" i="1" s="1"/>
  <c r="FD132" i="1"/>
  <c r="EX132" i="1"/>
  <c r="EZ132" i="1" s="1"/>
  <c r="FD124" i="1"/>
  <c r="EX124" i="1"/>
  <c r="EZ124" i="1" s="1"/>
  <c r="FD116" i="1"/>
  <c r="EX116" i="1"/>
  <c r="EZ116" i="1" s="1"/>
  <c r="EO177" i="1"/>
  <c r="EO173" i="1"/>
  <c r="EI173" i="1"/>
  <c r="EO169" i="1"/>
  <c r="EI169" i="1"/>
  <c r="EO165" i="1"/>
  <c r="EI165" i="1"/>
  <c r="EO161" i="1"/>
  <c r="EI161" i="1"/>
  <c r="EO157" i="1"/>
  <c r="EI157" i="1"/>
  <c r="EO153" i="1"/>
  <c r="EI153" i="1"/>
  <c r="EO149" i="1"/>
  <c r="EI149" i="1"/>
  <c r="EO145" i="1"/>
  <c r="EI145" i="1"/>
  <c r="EO141" i="1"/>
  <c r="EI141" i="1"/>
  <c r="EO137" i="1"/>
  <c r="EI137" i="1"/>
  <c r="EO133" i="1"/>
  <c r="EI133" i="1"/>
  <c r="EO129" i="1"/>
  <c r="EI129" i="1"/>
  <c r="EO125" i="1"/>
  <c r="EI125" i="1"/>
  <c r="EO121" i="1"/>
  <c r="EI121" i="1"/>
  <c r="EO117" i="1"/>
  <c r="EI117" i="1"/>
  <c r="EO113" i="1"/>
  <c r="EI113" i="1"/>
  <c r="EO109" i="1"/>
  <c r="EI109" i="1"/>
  <c r="EO105" i="1"/>
  <c r="EI105" i="1"/>
  <c r="EO101" i="1"/>
  <c r="EI101" i="1"/>
  <c r="EO97" i="1"/>
  <c r="EI97" i="1"/>
  <c r="EO93" i="1"/>
  <c r="EI93" i="1"/>
  <c r="EO89" i="1"/>
  <c r="EI89" i="1"/>
  <c r="EO85" i="1"/>
  <c r="EI85" i="1"/>
  <c r="EO81" i="1"/>
  <c r="EI81" i="1"/>
  <c r="EO77" i="1"/>
  <c r="EO73" i="1"/>
  <c r="EI73" i="1"/>
  <c r="EO69" i="1"/>
  <c r="EO65" i="1"/>
  <c r="EI65" i="1"/>
  <c r="EO61" i="1"/>
  <c r="EO57" i="1"/>
  <c r="EO53" i="1"/>
  <c r="EO49" i="1"/>
  <c r="EO45" i="1"/>
  <c r="EO41" i="1"/>
  <c r="EO37" i="1"/>
  <c r="EO33" i="1"/>
  <c r="EO29" i="1"/>
  <c r="EO25" i="1"/>
  <c r="EO21" i="1"/>
  <c r="EO17" i="1"/>
  <c r="EI17" i="1"/>
  <c r="EO13" i="1"/>
  <c r="EO9" i="1"/>
  <c r="EI9" i="1"/>
  <c r="FD176" i="1"/>
  <c r="EX176" i="1"/>
  <c r="EZ176" i="1" s="1"/>
  <c r="FJ164" i="1"/>
  <c r="FN164" i="1" s="1"/>
  <c r="FK164" i="1"/>
  <c r="FQ164" i="1" s="1"/>
  <c r="EJ164" i="1"/>
  <c r="FJ152" i="1"/>
  <c r="FN152" i="1" s="1"/>
  <c r="FK152" i="1"/>
  <c r="FQ152" i="1" s="1"/>
  <c r="FD136" i="1"/>
  <c r="EX136" i="1"/>
  <c r="EZ136" i="1" s="1"/>
  <c r="FJ128" i="1"/>
  <c r="FN128" i="1" s="1"/>
  <c r="FK128" i="1"/>
  <c r="FQ128" i="1" s="1"/>
  <c r="FJ116" i="1"/>
  <c r="FN116" i="1" s="1"/>
  <c r="FK116" i="1"/>
  <c r="FQ116" i="1" s="1"/>
  <c r="EJ116" i="1"/>
  <c r="FD104" i="1"/>
  <c r="EX104" i="1"/>
  <c r="EZ104" i="1" s="1"/>
  <c r="FD96" i="1"/>
  <c r="EX96" i="1"/>
  <c r="EZ96" i="1" s="1"/>
  <c r="FJ84" i="1"/>
  <c r="FN84" i="1" s="1"/>
  <c r="FK84" i="1"/>
  <c r="FQ84" i="1" s="1"/>
  <c r="FJ72" i="1"/>
  <c r="FN72" i="1" s="1"/>
  <c r="FK72" i="1"/>
  <c r="FQ72" i="1" s="1"/>
  <c r="FD60" i="1"/>
  <c r="EX60" i="1"/>
  <c r="EZ60" i="1" s="1"/>
  <c r="FD48" i="1"/>
  <c r="EX48" i="1"/>
  <c r="EZ48" i="1" s="1"/>
  <c r="FJ40" i="1"/>
  <c r="FN40" i="1" s="1"/>
  <c r="FK40" i="1"/>
  <c r="FQ40" i="1" s="1"/>
  <c r="FD28" i="1"/>
  <c r="EX28" i="1"/>
  <c r="EZ28" i="1" s="1"/>
  <c r="FJ20" i="1"/>
  <c r="FN20" i="1" s="1"/>
  <c r="FK20" i="1"/>
  <c r="FQ20" i="1" s="1"/>
  <c r="FJ8" i="1"/>
  <c r="FN8" i="1" s="1"/>
  <c r="FK8" i="1"/>
  <c r="FQ8" i="1" s="1"/>
  <c r="FJ170" i="1"/>
  <c r="FN170" i="1" s="1"/>
  <c r="FK170" i="1"/>
  <c r="FQ170" i="1" s="1"/>
  <c r="EJ170" i="1"/>
  <c r="FJ162" i="1"/>
  <c r="FN162" i="1" s="1"/>
  <c r="FK162" i="1"/>
  <c r="FQ162" i="1" s="1"/>
  <c r="EJ162" i="1"/>
  <c r="FJ154" i="1"/>
  <c r="FN154" i="1" s="1"/>
  <c r="FK154" i="1"/>
  <c r="FQ154" i="1" s="1"/>
  <c r="EJ154" i="1"/>
  <c r="FJ146" i="1"/>
  <c r="FN146" i="1" s="1"/>
  <c r="FK146" i="1"/>
  <c r="FQ146" i="1" s="1"/>
  <c r="EJ146" i="1"/>
  <c r="FJ138" i="1"/>
  <c r="FN138" i="1" s="1"/>
  <c r="FK138" i="1"/>
  <c r="FQ138" i="1" s="1"/>
  <c r="EJ138" i="1"/>
  <c r="FJ130" i="1"/>
  <c r="FN130" i="1" s="1"/>
  <c r="FK130" i="1"/>
  <c r="FQ130" i="1" s="1"/>
  <c r="EJ130" i="1"/>
  <c r="FJ122" i="1"/>
  <c r="FN122" i="1" s="1"/>
  <c r="FK122" i="1"/>
  <c r="FQ122" i="1" s="1"/>
  <c r="EJ122" i="1"/>
  <c r="FJ114" i="1"/>
  <c r="FN114" i="1" s="1"/>
  <c r="FK114" i="1"/>
  <c r="FQ114" i="1" s="1"/>
  <c r="EJ114" i="1"/>
  <c r="FJ106" i="1"/>
  <c r="FN106" i="1" s="1"/>
  <c r="FK106" i="1"/>
  <c r="FQ106" i="1" s="1"/>
  <c r="EJ106" i="1"/>
  <c r="FJ94" i="1"/>
  <c r="FN94" i="1" s="1"/>
  <c r="FK94" i="1"/>
  <c r="FQ94" i="1" s="1"/>
  <c r="EJ94" i="1"/>
  <c r="FJ86" i="1"/>
  <c r="FN86" i="1" s="1"/>
  <c r="FK86" i="1"/>
  <c r="FQ86" i="1" s="1"/>
  <c r="EJ86" i="1"/>
  <c r="FJ78" i="1"/>
  <c r="FN78" i="1" s="1"/>
  <c r="FK78" i="1"/>
  <c r="FQ78" i="1" s="1"/>
  <c r="EJ78" i="1"/>
  <c r="FJ66" i="1"/>
  <c r="FN66" i="1" s="1"/>
  <c r="FK66" i="1"/>
  <c r="FQ66" i="1" s="1"/>
  <c r="EJ66" i="1"/>
  <c r="FJ58" i="1"/>
  <c r="FN58" i="1" s="1"/>
  <c r="FK58" i="1"/>
  <c r="FQ58" i="1" s="1"/>
  <c r="EJ58" i="1"/>
  <c r="FJ50" i="1"/>
  <c r="FN50" i="1" s="1"/>
  <c r="FK50" i="1"/>
  <c r="FQ50" i="1" s="1"/>
  <c r="EJ50" i="1"/>
  <c r="FJ46" i="1"/>
  <c r="FN46" i="1" s="1"/>
  <c r="FK46" i="1"/>
  <c r="FQ46" i="1" s="1"/>
  <c r="EJ46" i="1"/>
  <c r="FJ42" i="1"/>
  <c r="FN42" i="1" s="1"/>
  <c r="FK42" i="1"/>
  <c r="FQ42" i="1" s="1"/>
  <c r="EJ42" i="1"/>
  <c r="FJ34" i="1"/>
  <c r="FN34" i="1" s="1"/>
  <c r="FK34" i="1"/>
  <c r="FQ34" i="1" s="1"/>
  <c r="EJ34" i="1"/>
  <c r="FJ30" i="1"/>
  <c r="FN30" i="1" s="1"/>
  <c r="FK30" i="1"/>
  <c r="FQ30" i="1" s="1"/>
  <c r="EJ30" i="1"/>
  <c r="FJ26" i="1"/>
  <c r="FN26" i="1" s="1"/>
  <c r="FK26" i="1"/>
  <c r="FQ26" i="1" s="1"/>
  <c r="EJ26" i="1"/>
  <c r="FJ22" i="1"/>
  <c r="FN22" i="1" s="1"/>
  <c r="FK22" i="1"/>
  <c r="FQ22" i="1" s="1"/>
  <c r="EJ22" i="1"/>
  <c r="FJ18" i="1"/>
  <c r="FN18" i="1" s="1"/>
  <c r="FK18" i="1"/>
  <c r="FQ18" i="1" s="1"/>
  <c r="EJ18" i="1"/>
  <c r="FJ14" i="1"/>
  <c r="FN14" i="1" s="1"/>
  <c r="FK14" i="1"/>
  <c r="FQ14" i="1" s="1"/>
  <c r="EJ14" i="1"/>
  <c r="FJ10" i="1"/>
  <c r="FN10" i="1" s="1"/>
  <c r="FK10" i="1"/>
  <c r="FQ10" i="1" s="1"/>
  <c r="EJ10" i="1"/>
  <c r="FJ6" i="1"/>
  <c r="FN6" i="1" s="1"/>
  <c r="FK6" i="1"/>
  <c r="FQ6" i="1" s="1"/>
  <c r="EJ6" i="1"/>
  <c r="EO176" i="1"/>
  <c r="EI176" i="1"/>
  <c r="EO172" i="1"/>
  <c r="EI172" i="1"/>
  <c r="EO168" i="1"/>
  <c r="EI168" i="1"/>
  <c r="EO164" i="1"/>
  <c r="EI164" i="1"/>
  <c r="EO160" i="1"/>
  <c r="EI160" i="1"/>
  <c r="EO156" i="1"/>
  <c r="EI156" i="1"/>
  <c r="EO152" i="1"/>
  <c r="EI152" i="1"/>
  <c r="EO148" i="1"/>
  <c r="EI148" i="1"/>
  <c r="EO144" i="1"/>
  <c r="EI144" i="1"/>
  <c r="EO140" i="1"/>
  <c r="EI140" i="1"/>
  <c r="EO136" i="1"/>
  <c r="EI136" i="1"/>
  <c r="EO132" i="1"/>
  <c r="EI132" i="1"/>
  <c r="EO128" i="1"/>
  <c r="EI128" i="1"/>
  <c r="EO124" i="1"/>
  <c r="EI124" i="1"/>
  <c r="EO120" i="1"/>
  <c r="EI120" i="1"/>
  <c r="EO116" i="1"/>
  <c r="EI116" i="1"/>
  <c r="EO112" i="1"/>
  <c r="EI112" i="1"/>
  <c r="EO108" i="1"/>
  <c r="EI108" i="1"/>
  <c r="EO104" i="1"/>
  <c r="EI104" i="1"/>
  <c r="EO100" i="1"/>
  <c r="EI100" i="1"/>
  <c r="EO96" i="1"/>
  <c r="EI96" i="1"/>
  <c r="EO92" i="1"/>
  <c r="EI92" i="1"/>
  <c r="EO88" i="1"/>
  <c r="EI88" i="1"/>
  <c r="EO84" i="1"/>
  <c r="EI84" i="1"/>
  <c r="EO80" i="1"/>
  <c r="EI80" i="1"/>
  <c r="EO76" i="1"/>
  <c r="EI76" i="1"/>
  <c r="EO72" i="1"/>
  <c r="EI72" i="1"/>
  <c r="EO68" i="1"/>
  <c r="EI68" i="1"/>
  <c r="EO64" i="1"/>
  <c r="EI64" i="1"/>
  <c r="EO60" i="1"/>
  <c r="EI60" i="1"/>
  <c r="EO56" i="1"/>
  <c r="EO52" i="1"/>
  <c r="EO48" i="1"/>
  <c r="EO44" i="1"/>
  <c r="EO40" i="1"/>
  <c r="EO36" i="1"/>
  <c r="EO32" i="1"/>
  <c r="EO28" i="1"/>
  <c r="EO24" i="1"/>
  <c r="EO20" i="1"/>
  <c r="EI20" i="1"/>
  <c r="EO16" i="1"/>
  <c r="EI16" i="1"/>
  <c r="EO12" i="1"/>
  <c r="EI12" i="1"/>
  <c r="EO8" i="1"/>
  <c r="EI8" i="1"/>
  <c r="EO4" i="1"/>
  <c r="FD168" i="1"/>
  <c r="EX168" i="1"/>
  <c r="EZ168" i="1" s="1"/>
  <c r="FJ156" i="1"/>
  <c r="FN156" i="1" s="1"/>
  <c r="FK156" i="1"/>
  <c r="FQ156" i="1" s="1"/>
  <c r="EJ156" i="1"/>
  <c r="FD144" i="1"/>
  <c r="EX144" i="1"/>
  <c r="EZ144" i="1" s="1"/>
  <c r="FJ132" i="1"/>
  <c r="FN132" i="1" s="1"/>
  <c r="FK132" i="1"/>
  <c r="FQ132" i="1" s="1"/>
  <c r="EJ132" i="1"/>
  <c r="FJ120" i="1"/>
  <c r="FN120" i="1" s="1"/>
  <c r="FK120" i="1"/>
  <c r="FQ120" i="1" s="1"/>
  <c r="FD108" i="1"/>
  <c r="EX108" i="1"/>
  <c r="EZ108" i="1" s="1"/>
  <c r="FD92" i="1"/>
  <c r="EX92" i="1"/>
  <c r="EZ92" i="1" s="1"/>
  <c r="FD76" i="1"/>
  <c r="EX76" i="1"/>
  <c r="EZ76" i="1" s="1"/>
  <c r="FD64" i="1"/>
  <c r="EX64" i="1"/>
  <c r="EZ64" i="1" s="1"/>
  <c r="FJ52" i="1"/>
  <c r="FN52" i="1" s="1"/>
  <c r="FK52" i="1"/>
  <c r="FQ52" i="1" s="1"/>
  <c r="FJ36" i="1"/>
  <c r="FN36" i="1" s="1"/>
  <c r="FK36" i="1"/>
  <c r="FQ36" i="1" s="1"/>
  <c r="FD12" i="1"/>
  <c r="EX12" i="1"/>
  <c r="EZ12" i="1" s="1"/>
  <c r="FK174" i="1"/>
  <c r="FQ174" i="1" s="1"/>
  <c r="FJ174" i="1"/>
  <c r="FN174" i="1" s="1"/>
  <c r="EJ174" i="1"/>
  <c r="FJ166" i="1"/>
  <c r="FN166" i="1" s="1"/>
  <c r="FK166" i="1"/>
  <c r="FQ166" i="1" s="1"/>
  <c r="EJ166" i="1"/>
  <c r="FK158" i="1"/>
  <c r="FQ158" i="1" s="1"/>
  <c r="FJ158" i="1"/>
  <c r="FN158" i="1" s="1"/>
  <c r="EJ158" i="1"/>
  <c r="FJ150" i="1"/>
  <c r="FN150" i="1" s="1"/>
  <c r="FK150" i="1"/>
  <c r="FQ150" i="1" s="1"/>
  <c r="EJ150" i="1"/>
  <c r="FJ142" i="1"/>
  <c r="FN142" i="1" s="1"/>
  <c r="FK142" i="1"/>
  <c r="FQ142" i="1" s="1"/>
  <c r="EJ142" i="1"/>
  <c r="FJ134" i="1"/>
  <c r="FN134" i="1" s="1"/>
  <c r="FK134" i="1"/>
  <c r="FQ134" i="1" s="1"/>
  <c r="EJ134" i="1"/>
  <c r="FJ126" i="1"/>
  <c r="FN126" i="1" s="1"/>
  <c r="FK126" i="1"/>
  <c r="FQ126" i="1" s="1"/>
  <c r="EJ126" i="1"/>
  <c r="FJ118" i="1"/>
  <c r="FN118" i="1" s="1"/>
  <c r="FK118" i="1"/>
  <c r="FQ118" i="1" s="1"/>
  <c r="EJ118" i="1"/>
  <c r="FJ110" i="1"/>
  <c r="FN110" i="1" s="1"/>
  <c r="FK110" i="1"/>
  <c r="FQ110" i="1" s="1"/>
  <c r="EJ110" i="1"/>
  <c r="FJ102" i="1"/>
  <c r="FN102" i="1" s="1"/>
  <c r="FK102" i="1"/>
  <c r="FQ102" i="1" s="1"/>
  <c r="EJ102" i="1"/>
  <c r="FJ98" i="1"/>
  <c r="FN98" i="1" s="1"/>
  <c r="FK98" i="1"/>
  <c r="FQ98" i="1" s="1"/>
  <c r="EJ98" i="1"/>
  <c r="FJ90" i="1"/>
  <c r="FN90" i="1" s="1"/>
  <c r="FK90" i="1"/>
  <c r="FQ90" i="1" s="1"/>
  <c r="EJ90" i="1"/>
  <c r="FJ82" i="1"/>
  <c r="FN82" i="1" s="1"/>
  <c r="FK82" i="1"/>
  <c r="FQ82" i="1" s="1"/>
  <c r="EJ82" i="1"/>
  <c r="FJ74" i="1"/>
  <c r="FN74" i="1" s="1"/>
  <c r="FK74" i="1"/>
  <c r="FQ74" i="1" s="1"/>
  <c r="EJ74" i="1"/>
  <c r="FJ70" i="1"/>
  <c r="FN70" i="1" s="1"/>
  <c r="FK70" i="1"/>
  <c r="FQ70" i="1" s="1"/>
  <c r="EJ70" i="1"/>
  <c r="FJ62" i="1"/>
  <c r="FN62" i="1" s="1"/>
  <c r="FK62" i="1"/>
  <c r="FQ62" i="1" s="1"/>
  <c r="EJ62" i="1"/>
  <c r="FJ54" i="1"/>
  <c r="FN54" i="1" s="1"/>
  <c r="FK54" i="1"/>
  <c r="FQ54" i="1" s="1"/>
  <c r="EJ54" i="1"/>
  <c r="FJ38" i="1"/>
  <c r="FN38" i="1" s="1"/>
  <c r="FK38" i="1"/>
  <c r="FQ38" i="1" s="1"/>
  <c r="EJ38" i="1"/>
  <c r="FD177" i="1"/>
  <c r="EX177" i="1"/>
  <c r="EZ177" i="1" s="1"/>
  <c r="FG177" i="1" s="1"/>
  <c r="FJ173" i="1"/>
  <c r="FN173" i="1" s="1"/>
  <c r="FK173" i="1"/>
  <c r="FQ173" i="1" s="1"/>
  <c r="EJ173" i="1"/>
  <c r="FJ169" i="1"/>
  <c r="FN169" i="1" s="1"/>
  <c r="FK169" i="1"/>
  <c r="FQ169" i="1" s="1"/>
  <c r="FJ165" i="1"/>
  <c r="FN165" i="1" s="1"/>
  <c r="FK165" i="1"/>
  <c r="FQ165" i="1" s="1"/>
  <c r="EJ165" i="1"/>
  <c r="FD161" i="1"/>
  <c r="EX161" i="1"/>
  <c r="EZ161" i="1" s="1"/>
  <c r="FG161" i="1" s="1"/>
  <c r="FJ157" i="1"/>
  <c r="FN157" i="1" s="1"/>
  <c r="FK157" i="1"/>
  <c r="FQ157" i="1" s="1"/>
  <c r="EJ157" i="1"/>
  <c r="FJ153" i="1"/>
  <c r="FN153" i="1" s="1"/>
  <c r="FK153" i="1"/>
  <c r="FQ153" i="1" s="1"/>
  <c r="FJ149" i="1"/>
  <c r="FN149" i="1" s="1"/>
  <c r="FK149" i="1"/>
  <c r="FQ149" i="1" s="1"/>
  <c r="EJ149" i="1"/>
  <c r="FD145" i="1"/>
  <c r="EX145" i="1"/>
  <c r="EZ145" i="1" s="1"/>
  <c r="FG145" i="1" s="1"/>
  <c r="FJ141" i="1"/>
  <c r="FN141" i="1" s="1"/>
  <c r="FK141" i="1"/>
  <c r="FQ141" i="1" s="1"/>
  <c r="EJ141" i="1"/>
  <c r="FJ137" i="1"/>
  <c r="FN137" i="1" s="1"/>
  <c r="FK137" i="1"/>
  <c r="FQ137" i="1" s="1"/>
  <c r="FJ133" i="1"/>
  <c r="FN133" i="1" s="1"/>
  <c r="FK133" i="1"/>
  <c r="FQ133" i="1" s="1"/>
  <c r="EJ133" i="1"/>
  <c r="FD129" i="1"/>
  <c r="FB129" i="1"/>
  <c r="FC129" i="1" s="1"/>
  <c r="FF129" i="1" s="1"/>
  <c r="EX129" i="1"/>
  <c r="EZ129" i="1" s="1"/>
  <c r="FG129" i="1" s="1"/>
  <c r="FJ125" i="1"/>
  <c r="FN125" i="1" s="1"/>
  <c r="FK125" i="1"/>
  <c r="FQ125" i="1" s="1"/>
  <c r="EJ125" i="1"/>
  <c r="FJ121" i="1"/>
  <c r="FN121" i="1" s="1"/>
  <c r="FK121" i="1"/>
  <c r="FQ121" i="1" s="1"/>
  <c r="FJ117" i="1"/>
  <c r="FN117" i="1" s="1"/>
  <c r="FK117" i="1"/>
  <c r="FQ117" i="1" s="1"/>
  <c r="EJ117" i="1"/>
  <c r="FD113" i="1"/>
  <c r="FB113" i="1"/>
  <c r="FC113" i="1" s="1"/>
  <c r="FF113" i="1" s="1"/>
  <c r="EX113" i="1"/>
  <c r="EZ113" i="1" s="1"/>
  <c r="FG113" i="1" s="1"/>
  <c r="FJ109" i="1"/>
  <c r="FN109" i="1" s="1"/>
  <c r="FK109" i="1"/>
  <c r="FQ109" i="1" s="1"/>
  <c r="EJ109" i="1"/>
  <c r="FJ105" i="1"/>
  <c r="FN105" i="1" s="1"/>
  <c r="FK105" i="1"/>
  <c r="FQ105" i="1" s="1"/>
  <c r="FJ101" i="1"/>
  <c r="FN101" i="1" s="1"/>
  <c r="FK101" i="1"/>
  <c r="FQ101" i="1" s="1"/>
  <c r="EJ101" i="1"/>
  <c r="FD97" i="1"/>
  <c r="EX97" i="1"/>
  <c r="EZ97" i="1" s="1"/>
  <c r="FG97" i="1" s="1"/>
  <c r="FJ93" i="1"/>
  <c r="FN93" i="1" s="1"/>
  <c r="FK93" i="1"/>
  <c r="FQ93" i="1" s="1"/>
  <c r="EJ93" i="1"/>
  <c r="FJ89" i="1"/>
  <c r="FN89" i="1" s="1"/>
  <c r="FK89" i="1"/>
  <c r="FQ89" i="1" s="1"/>
  <c r="FJ85" i="1"/>
  <c r="FN85" i="1" s="1"/>
  <c r="FK85" i="1"/>
  <c r="FQ85" i="1" s="1"/>
  <c r="EJ85" i="1"/>
  <c r="FD81" i="1"/>
  <c r="EX81" i="1"/>
  <c r="EZ81" i="1" s="1"/>
  <c r="FG81" i="1" s="1"/>
  <c r="FJ77" i="1"/>
  <c r="FN77" i="1" s="1"/>
  <c r="FK77" i="1"/>
  <c r="FQ77" i="1" s="1"/>
  <c r="EJ77" i="1"/>
  <c r="FJ73" i="1"/>
  <c r="FN73" i="1" s="1"/>
  <c r="FK73" i="1"/>
  <c r="FQ73" i="1" s="1"/>
  <c r="FJ69" i="1"/>
  <c r="FN69" i="1" s="1"/>
  <c r="FK69" i="1"/>
  <c r="FQ69" i="1" s="1"/>
  <c r="EJ69" i="1"/>
  <c r="FD65" i="1"/>
  <c r="FB65" i="1"/>
  <c r="FC65" i="1" s="1"/>
  <c r="FF65" i="1" s="1"/>
  <c r="EX65" i="1"/>
  <c r="EZ65" i="1" s="1"/>
  <c r="FG65" i="1" s="1"/>
  <c r="FJ61" i="1"/>
  <c r="FN61" i="1" s="1"/>
  <c r="FK61" i="1"/>
  <c r="FQ61" i="1" s="1"/>
  <c r="EJ61" i="1"/>
  <c r="FJ57" i="1"/>
  <c r="FN57" i="1" s="1"/>
  <c r="FK57" i="1"/>
  <c r="FQ57" i="1" s="1"/>
  <c r="FJ53" i="1"/>
  <c r="FN53" i="1" s="1"/>
  <c r="FK53" i="1"/>
  <c r="FQ53" i="1" s="1"/>
  <c r="EJ53" i="1"/>
  <c r="FD49" i="1"/>
  <c r="FB49" i="1"/>
  <c r="FC49" i="1" s="1"/>
  <c r="FF49" i="1" s="1"/>
  <c r="EX49" i="1"/>
  <c r="EZ49" i="1" s="1"/>
  <c r="FG49" i="1" s="1"/>
  <c r="FJ45" i="1"/>
  <c r="FN45" i="1" s="1"/>
  <c r="FK45" i="1"/>
  <c r="FQ45" i="1" s="1"/>
  <c r="EJ45" i="1"/>
  <c r="FJ41" i="1"/>
  <c r="FN41" i="1" s="1"/>
  <c r="FK41" i="1"/>
  <c r="FQ41" i="1" s="1"/>
  <c r="FJ37" i="1"/>
  <c r="FN37" i="1" s="1"/>
  <c r="FK37" i="1"/>
  <c r="FQ37" i="1" s="1"/>
  <c r="EJ37" i="1"/>
  <c r="FD33" i="1"/>
  <c r="EX33" i="1"/>
  <c r="EZ33" i="1" s="1"/>
  <c r="FG33" i="1" s="1"/>
  <c r="FJ29" i="1"/>
  <c r="FN29" i="1" s="1"/>
  <c r="FK29" i="1"/>
  <c r="FQ29" i="1" s="1"/>
  <c r="EJ29" i="1"/>
  <c r="FJ25" i="1"/>
  <c r="FN25" i="1" s="1"/>
  <c r="FK25" i="1"/>
  <c r="FQ25" i="1" s="1"/>
  <c r="FJ21" i="1"/>
  <c r="FN21" i="1" s="1"/>
  <c r="FK21" i="1"/>
  <c r="FQ21" i="1" s="1"/>
  <c r="EJ21" i="1"/>
  <c r="FD17" i="1"/>
  <c r="EX17" i="1"/>
  <c r="EZ17" i="1" s="1"/>
  <c r="FG17" i="1" s="1"/>
  <c r="FJ13" i="1"/>
  <c r="FN13" i="1" s="1"/>
  <c r="FK13" i="1"/>
  <c r="FQ13" i="1" s="1"/>
  <c r="EJ13" i="1"/>
  <c r="FJ9" i="1"/>
  <c r="FN9" i="1" s="1"/>
  <c r="FK9" i="1"/>
  <c r="FQ9" i="1" s="1"/>
  <c r="FJ5" i="1"/>
  <c r="FN5" i="1" s="1"/>
  <c r="FK5" i="1"/>
  <c r="FQ5" i="1" s="1"/>
  <c r="EJ5" i="1"/>
  <c r="DI160" i="1"/>
  <c r="EJ160" i="1" s="1"/>
  <c r="FD133" i="1"/>
  <c r="EX133" i="1"/>
  <c r="EZ133" i="1" s="1"/>
  <c r="FG133" i="1" s="1"/>
  <c r="EX107" i="1"/>
  <c r="EZ107" i="1" s="1"/>
  <c r="FG107" i="1" s="1"/>
  <c r="FD85" i="1"/>
  <c r="EX85" i="1"/>
  <c r="EZ85" i="1" s="1"/>
  <c r="FG85" i="1" s="1"/>
  <c r="EX59" i="1"/>
  <c r="EZ59" i="1" s="1"/>
  <c r="FG59" i="1" s="1"/>
  <c r="FD37" i="1"/>
  <c r="EX37" i="1"/>
  <c r="EZ37" i="1" s="1"/>
  <c r="FG37" i="1" s="1"/>
  <c r="FD5" i="1"/>
  <c r="EX5" i="1"/>
  <c r="EZ5" i="1" s="1"/>
  <c r="FG5" i="1" s="1"/>
  <c r="FD162" i="1"/>
  <c r="EX162" i="1"/>
  <c r="EZ162" i="1" s="1"/>
  <c r="FG162" i="1" s="1"/>
  <c r="FD142" i="1"/>
  <c r="EX142" i="1"/>
  <c r="EZ142" i="1" s="1"/>
  <c r="FG142" i="1" s="1"/>
  <c r="FD130" i="1"/>
  <c r="FB130" i="1"/>
  <c r="FC130" i="1" s="1"/>
  <c r="FF130" i="1" s="1"/>
  <c r="EX130" i="1"/>
  <c r="EZ130" i="1" s="1"/>
  <c r="FG130" i="1" s="1"/>
  <c r="FD114" i="1"/>
  <c r="EX114" i="1"/>
  <c r="EZ114" i="1" s="1"/>
  <c r="FG114" i="1" s="1"/>
  <c r="FD98" i="1"/>
  <c r="EX98" i="1"/>
  <c r="EZ98" i="1" s="1"/>
  <c r="FG98" i="1" s="1"/>
  <c r="FD82" i="1"/>
  <c r="FB82" i="1"/>
  <c r="FC82" i="1" s="1"/>
  <c r="FF82" i="1" s="1"/>
  <c r="EX82" i="1"/>
  <c r="EZ82" i="1" s="1"/>
  <c r="FG82" i="1" s="1"/>
  <c r="FD66" i="1"/>
  <c r="EX66" i="1"/>
  <c r="EZ66" i="1" s="1"/>
  <c r="FG66" i="1" s="1"/>
  <c r="FD58" i="1"/>
  <c r="EX58" i="1"/>
  <c r="EZ58" i="1" s="1"/>
  <c r="FG58" i="1" s="1"/>
  <c r="FD50" i="1"/>
  <c r="EX50" i="1"/>
  <c r="EZ50" i="1" s="1"/>
  <c r="FG50" i="1" s="1"/>
  <c r="FD42" i="1"/>
  <c r="FB42" i="1"/>
  <c r="FC42" i="1" s="1"/>
  <c r="FF42" i="1" s="1"/>
  <c r="EX42" i="1"/>
  <c r="EZ42" i="1" s="1"/>
  <c r="FG42" i="1" s="1"/>
  <c r="FD34" i="1"/>
  <c r="FB34" i="1"/>
  <c r="FC34" i="1" s="1"/>
  <c r="FF34" i="1" s="1"/>
  <c r="EX34" i="1"/>
  <c r="EZ34" i="1" s="1"/>
  <c r="FG34" i="1" s="1"/>
  <c r="FD14" i="1"/>
  <c r="EX14" i="1"/>
  <c r="EZ14" i="1" s="1"/>
  <c r="FG14" i="1" s="1"/>
  <c r="DO175" i="1"/>
  <c r="EY176" i="1" s="1"/>
  <c r="FA176" i="1" s="1"/>
  <c r="DO171" i="1"/>
  <c r="EY172" i="1" s="1"/>
  <c r="FA172" i="1" s="1"/>
  <c r="DO167" i="1"/>
  <c r="EY168" i="1" s="1"/>
  <c r="FA168" i="1" s="1"/>
  <c r="DO163" i="1"/>
  <c r="EY164" i="1" s="1"/>
  <c r="FA164" i="1" s="1"/>
  <c r="DO159" i="1"/>
  <c r="EY160" i="1" s="1"/>
  <c r="FA160" i="1" s="1"/>
  <c r="DO155" i="1"/>
  <c r="EY156" i="1" s="1"/>
  <c r="FA156" i="1" s="1"/>
  <c r="DO151" i="1"/>
  <c r="EY152" i="1" s="1"/>
  <c r="FA152" i="1" s="1"/>
  <c r="DO147" i="1"/>
  <c r="EY148" i="1" s="1"/>
  <c r="FA148" i="1" s="1"/>
  <c r="DO143" i="1"/>
  <c r="EY144" i="1" s="1"/>
  <c r="FA144" i="1" s="1"/>
  <c r="DO139" i="1"/>
  <c r="EY140" i="1" s="1"/>
  <c r="FA140" i="1" s="1"/>
  <c r="DO135" i="1"/>
  <c r="EY136" i="1" s="1"/>
  <c r="FA136" i="1" s="1"/>
  <c r="DO131" i="1"/>
  <c r="EY132" i="1" s="1"/>
  <c r="FA132" i="1" s="1"/>
  <c r="DO127" i="1"/>
  <c r="EY128" i="1" s="1"/>
  <c r="FA128" i="1" s="1"/>
  <c r="DO123" i="1"/>
  <c r="EY124" i="1" s="1"/>
  <c r="FA124" i="1" s="1"/>
  <c r="DO119" i="1"/>
  <c r="EY120" i="1" s="1"/>
  <c r="FA120" i="1" s="1"/>
  <c r="DO115" i="1"/>
  <c r="EY116" i="1" s="1"/>
  <c r="FA116" i="1" s="1"/>
  <c r="DO111" i="1"/>
  <c r="EY112" i="1" s="1"/>
  <c r="FA112" i="1" s="1"/>
  <c r="DO107" i="1"/>
  <c r="EY108" i="1" s="1"/>
  <c r="FA108" i="1" s="1"/>
  <c r="DO103" i="1"/>
  <c r="EY104" i="1" s="1"/>
  <c r="FA104" i="1" s="1"/>
  <c r="DO99" i="1"/>
  <c r="EY100" i="1" s="1"/>
  <c r="FA100" i="1" s="1"/>
  <c r="DO95" i="1"/>
  <c r="EY96" i="1" s="1"/>
  <c r="FA96" i="1" s="1"/>
  <c r="DO91" i="1"/>
  <c r="EY92" i="1" s="1"/>
  <c r="FA92" i="1" s="1"/>
  <c r="DO87" i="1"/>
  <c r="EY88" i="1" s="1"/>
  <c r="FA88" i="1" s="1"/>
  <c r="DO83" i="1"/>
  <c r="EY84" i="1" s="1"/>
  <c r="FA84" i="1" s="1"/>
  <c r="DO79" i="1"/>
  <c r="EY80" i="1" s="1"/>
  <c r="FA80" i="1" s="1"/>
  <c r="DO75" i="1"/>
  <c r="EY76" i="1" s="1"/>
  <c r="FA76" i="1" s="1"/>
  <c r="DO71" i="1"/>
  <c r="EY72" i="1" s="1"/>
  <c r="FA72" i="1" s="1"/>
  <c r="DO67" i="1"/>
  <c r="EY68" i="1" s="1"/>
  <c r="FA68" i="1" s="1"/>
  <c r="DO63" i="1"/>
  <c r="EY64" i="1" s="1"/>
  <c r="FA64" i="1" s="1"/>
  <c r="DO59" i="1"/>
  <c r="EY60" i="1" s="1"/>
  <c r="FA60" i="1" s="1"/>
  <c r="DO55" i="1"/>
  <c r="EY56" i="1" s="1"/>
  <c r="FA56" i="1" s="1"/>
  <c r="DO51" i="1"/>
  <c r="EY52" i="1" s="1"/>
  <c r="FA52" i="1" s="1"/>
  <c r="DO47" i="1"/>
  <c r="EY48" i="1" s="1"/>
  <c r="FA48" i="1" s="1"/>
  <c r="DO43" i="1"/>
  <c r="EY44" i="1" s="1"/>
  <c r="FA44" i="1" s="1"/>
  <c r="DO39" i="1"/>
  <c r="EY40" i="1" s="1"/>
  <c r="FA40" i="1" s="1"/>
  <c r="DO35" i="1"/>
  <c r="EY36" i="1" s="1"/>
  <c r="FA36" i="1" s="1"/>
  <c r="DO31" i="1"/>
  <c r="EY32" i="1" s="1"/>
  <c r="FA32" i="1" s="1"/>
  <c r="DO27" i="1"/>
  <c r="EY28" i="1" s="1"/>
  <c r="FA28" i="1" s="1"/>
  <c r="DO23" i="1"/>
  <c r="EY24" i="1" s="1"/>
  <c r="FA24" i="1" s="1"/>
  <c r="DO19" i="1"/>
  <c r="EY20" i="1" s="1"/>
  <c r="FA20" i="1" s="1"/>
  <c r="DO15" i="1"/>
  <c r="EY16" i="1" s="1"/>
  <c r="FA16" i="1" s="1"/>
  <c r="DO11" i="1"/>
  <c r="EY12" i="1" s="1"/>
  <c r="FA12" i="1" s="1"/>
  <c r="DO7" i="1"/>
  <c r="EY8" i="1" s="1"/>
  <c r="FA8" i="1" s="1"/>
  <c r="DO3" i="1"/>
  <c r="EY4" i="1" s="1"/>
  <c r="FA4" i="1" s="1"/>
  <c r="EA78" i="1"/>
  <c r="EH78" i="1" s="1"/>
  <c r="EN78" i="1" s="1"/>
  <c r="EA74" i="1"/>
  <c r="EH74" i="1" s="1"/>
  <c r="EN74" i="1" s="1"/>
  <c r="EA70" i="1"/>
  <c r="EH70" i="1" s="1"/>
  <c r="EN70" i="1" s="1"/>
  <c r="EA66" i="1"/>
  <c r="EH66" i="1" s="1"/>
  <c r="EN66" i="1" s="1"/>
  <c r="EA62" i="1"/>
  <c r="EH62" i="1" s="1"/>
  <c r="EN62" i="1" s="1"/>
  <c r="EA18" i="1"/>
  <c r="EH18" i="1" s="1"/>
  <c r="EN18" i="1" s="1"/>
  <c r="EA14" i="1"/>
  <c r="EH14" i="1" s="1"/>
  <c r="EN14" i="1" s="1"/>
  <c r="EA10" i="1"/>
  <c r="EH10" i="1" s="1"/>
  <c r="EN10" i="1" s="1"/>
  <c r="EA6" i="1"/>
  <c r="EH6" i="1" s="1"/>
  <c r="EN6" i="1" s="1"/>
  <c r="EA77" i="1"/>
  <c r="EH77" i="1" s="1"/>
  <c r="EN77" i="1" s="1"/>
  <c r="EA69" i="1"/>
  <c r="EH69" i="1" s="1"/>
  <c r="EN69" i="1" s="1"/>
  <c r="EA61" i="1"/>
  <c r="EH61" i="1" s="1"/>
  <c r="EN61" i="1" s="1"/>
  <c r="EA21" i="1"/>
  <c r="EH21" i="1" s="1"/>
  <c r="EN21" i="1" s="1"/>
  <c r="EA13" i="1"/>
  <c r="EH13" i="1" s="1"/>
  <c r="EN13" i="1" s="1"/>
  <c r="FD171" i="1"/>
  <c r="EX171" i="1"/>
  <c r="EZ171" i="1" s="1"/>
  <c r="FG171" i="1" s="1"/>
  <c r="FD149" i="1"/>
  <c r="EX149" i="1"/>
  <c r="EZ149" i="1" s="1"/>
  <c r="FG149" i="1" s="1"/>
  <c r="DI128" i="1"/>
  <c r="FD101" i="1"/>
  <c r="EX101" i="1"/>
  <c r="EZ101" i="1" s="1"/>
  <c r="FG101" i="1" s="1"/>
  <c r="DI80" i="1"/>
  <c r="FD53" i="1"/>
  <c r="EX53" i="1"/>
  <c r="EZ53" i="1" s="1"/>
  <c r="FG53" i="1" s="1"/>
  <c r="DI32" i="1"/>
  <c r="FD174" i="1"/>
  <c r="EX174" i="1"/>
  <c r="EZ174" i="1" s="1"/>
  <c r="FG174" i="1" s="1"/>
  <c r="FD158" i="1"/>
  <c r="EX158" i="1"/>
  <c r="EZ158" i="1" s="1"/>
  <c r="FG158" i="1" s="1"/>
  <c r="FD146" i="1"/>
  <c r="EX146" i="1"/>
  <c r="EZ146" i="1" s="1"/>
  <c r="FG146" i="1" s="1"/>
  <c r="FD126" i="1"/>
  <c r="EX126" i="1"/>
  <c r="EZ126" i="1" s="1"/>
  <c r="FG126" i="1" s="1"/>
  <c r="FD110" i="1"/>
  <c r="EX110" i="1"/>
  <c r="EZ110" i="1" s="1"/>
  <c r="FG110" i="1" s="1"/>
  <c r="FD94" i="1"/>
  <c r="EX94" i="1"/>
  <c r="EZ94" i="1" s="1"/>
  <c r="FG94" i="1" s="1"/>
  <c r="FD78" i="1"/>
  <c r="FB78" i="1"/>
  <c r="FC78" i="1" s="1"/>
  <c r="FF78" i="1" s="1"/>
  <c r="EX78" i="1"/>
  <c r="EZ78" i="1" s="1"/>
  <c r="FG78" i="1" s="1"/>
  <c r="FD62" i="1"/>
  <c r="FB62" i="1"/>
  <c r="FC62" i="1" s="1"/>
  <c r="FF62" i="1" s="1"/>
  <c r="EX62" i="1"/>
  <c r="EZ62" i="1" s="1"/>
  <c r="FG62" i="1" s="1"/>
  <c r="FD54" i="1"/>
  <c r="EX54" i="1"/>
  <c r="EZ54" i="1" s="1"/>
  <c r="FG54" i="1" s="1"/>
  <c r="FD46" i="1"/>
  <c r="EX46" i="1"/>
  <c r="EZ46" i="1" s="1"/>
  <c r="FG46" i="1" s="1"/>
  <c r="FD38" i="1"/>
  <c r="EX38" i="1"/>
  <c r="EZ38" i="1" s="1"/>
  <c r="FG38" i="1" s="1"/>
  <c r="FD22" i="1"/>
  <c r="EX22" i="1"/>
  <c r="EZ22" i="1" s="1"/>
  <c r="FG22" i="1" s="1"/>
  <c r="FD18" i="1"/>
  <c r="EX18" i="1"/>
  <c r="EZ18" i="1" s="1"/>
  <c r="FG18" i="1" s="1"/>
  <c r="FD10" i="1"/>
  <c r="EX10" i="1"/>
  <c r="EZ10" i="1" s="1"/>
  <c r="FG10" i="1" s="1"/>
  <c r="FD6" i="1"/>
  <c r="EX6" i="1"/>
  <c r="EZ6" i="1" s="1"/>
  <c r="FG6" i="1" s="1"/>
  <c r="DI175" i="1"/>
  <c r="DI169" i="1"/>
  <c r="DI159" i="1"/>
  <c r="DI153" i="1"/>
  <c r="DI143" i="1"/>
  <c r="DI137" i="1"/>
  <c r="DI127" i="1"/>
  <c r="DI121" i="1"/>
  <c r="DI111" i="1"/>
  <c r="DI105" i="1"/>
  <c r="DI100" i="1"/>
  <c r="DI95" i="1"/>
  <c r="DI89" i="1"/>
  <c r="DI84" i="1"/>
  <c r="DI79" i="1"/>
  <c r="DI73" i="1"/>
  <c r="DI68" i="1"/>
  <c r="EJ68" i="1" s="1"/>
  <c r="DI63" i="1"/>
  <c r="DI57" i="1"/>
  <c r="DI52" i="1"/>
  <c r="EJ52" i="1" s="1"/>
  <c r="DI47" i="1"/>
  <c r="DI41" i="1"/>
  <c r="DI36" i="1"/>
  <c r="DI31" i="1"/>
  <c r="DI25" i="1"/>
  <c r="DI20" i="1"/>
  <c r="DI15" i="1"/>
  <c r="DI9" i="1"/>
  <c r="DI4" i="1"/>
  <c r="EJ4" i="1" s="1"/>
  <c r="DU161" i="1"/>
  <c r="DU145" i="1"/>
  <c r="DU129" i="1"/>
  <c r="DU113" i="1"/>
  <c r="DU97" i="1"/>
  <c r="DU81" i="1"/>
  <c r="DU65" i="1"/>
  <c r="DU49" i="1"/>
  <c r="DU33" i="1"/>
  <c r="DU17" i="1"/>
  <c r="EG175" i="1"/>
  <c r="EG171" i="1"/>
  <c r="EG167" i="1"/>
  <c r="EG163" i="1"/>
  <c r="EG159" i="1"/>
  <c r="EG155" i="1"/>
  <c r="EG151" i="1"/>
  <c r="EG147" i="1"/>
  <c r="EG143" i="1"/>
  <c r="EG139" i="1"/>
  <c r="EG135" i="1"/>
  <c r="EG131" i="1"/>
  <c r="EG127" i="1"/>
  <c r="EG123" i="1"/>
  <c r="EG119" i="1"/>
  <c r="EG115" i="1"/>
  <c r="EG111" i="1"/>
  <c r="EG107" i="1"/>
  <c r="EG103" i="1"/>
  <c r="EG99" i="1"/>
  <c r="EG95" i="1"/>
  <c r="EG91" i="1"/>
  <c r="EG87" i="1"/>
  <c r="EG83" i="1"/>
  <c r="EG79" i="1"/>
  <c r="EG75" i="1"/>
  <c r="EG71" i="1"/>
  <c r="EG67" i="1"/>
  <c r="EG63" i="1"/>
  <c r="EG59" i="1"/>
  <c r="EG55" i="1"/>
  <c r="EG51" i="1"/>
  <c r="EG47" i="1"/>
  <c r="EG43" i="1"/>
  <c r="EG39" i="1"/>
  <c r="EG35" i="1"/>
  <c r="EG31" i="1"/>
  <c r="EG27" i="1"/>
  <c r="EG23" i="1"/>
  <c r="EG19" i="1"/>
  <c r="EG15" i="1"/>
  <c r="EG11" i="1"/>
  <c r="EG7" i="1"/>
  <c r="EG3" i="1"/>
  <c r="FB165" i="1"/>
  <c r="FC165" i="1" s="1"/>
  <c r="FF165" i="1" s="1"/>
  <c r="FD165" i="1"/>
  <c r="EX165" i="1"/>
  <c r="EZ165" i="1" s="1"/>
  <c r="FG165" i="1" s="1"/>
  <c r="FD139" i="1"/>
  <c r="EX139" i="1"/>
  <c r="EZ139" i="1" s="1"/>
  <c r="FG139" i="1" s="1"/>
  <c r="FD117" i="1"/>
  <c r="EX117" i="1"/>
  <c r="EZ117" i="1" s="1"/>
  <c r="FG117" i="1" s="1"/>
  <c r="FD91" i="1"/>
  <c r="FB91" i="1"/>
  <c r="FC91" i="1" s="1"/>
  <c r="FF91" i="1" s="1"/>
  <c r="EX91" i="1"/>
  <c r="EZ91" i="1" s="1"/>
  <c r="FG91" i="1" s="1"/>
  <c r="FD69" i="1"/>
  <c r="EX69" i="1"/>
  <c r="EZ69" i="1" s="1"/>
  <c r="FG69" i="1" s="1"/>
  <c r="FD43" i="1"/>
  <c r="EX43" i="1"/>
  <c r="EZ43" i="1" s="1"/>
  <c r="FG43" i="1" s="1"/>
  <c r="FD21" i="1"/>
  <c r="EX21" i="1"/>
  <c r="EZ21" i="1" s="1"/>
  <c r="FG21" i="1" s="1"/>
  <c r="FD11" i="1"/>
  <c r="EX11" i="1"/>
  <c r="EZ11" i="1" s="1"/>
  <c r="FG11" i="1" s="1"/>
  <c r="FD170" i="1"/>
  <c r="FB170" i="1"/>
  <c r="FC170" i="1" s="1"/>
  <c r="FF170" i="1" s="1"/>
  <c r="EX170" i="1"/>
  <c r="EZ170" i="1" s="1"/>
  <c r="FG170" i="1" s="1"/>
  <c r="FD154" i="1"/>
  <c r="EX154" i="1"/>
  <c r="EZ154" i="1" s="1"/>
  <c r="FG154" i="1" s="1"/>
  <c r="FD138" i="1"/>
  <c r="EX138" i="1"/>
  <c r="EZ138" i="1" s="1"/>
  <c r="FG138" i="1" s="1"/>
  <c r="FD122" i="1"/>
  <c r="FB122" i="1"/>
  <c r="FC122" i="1" s="1"/>
  <c r="FF122" i="1" s="1"/>
  <c r="EX122" i="1"/>
  <c r="EZ122" i="1" s="1"/>
  <c r="FG122" i="1" s="1"/>
  <c r="FD106" i="1"/>
  <c r="EX106" i="1"/>
  <c r="EZ106" i="1" s="1"/>
  <c r="FG106" i="1" s="1"/>
  <c r="FD86" i="1"/>
  <c r="EX86" i="1"/>
  <c r="EZ86" i="1" s="1"/>
  <c r="FG86" i="1" s="1"/>
  <c r="FD70" i="1"/>
  <c r="EX70" i="1"/>
  <c r="EZ70" i="1" s="1"/>
  <c r="FG70" i="1" s="1"/>
  <c r="FD30" i="1"/>
  <c r="EX30" i="1"/>
  <c r="EZ30" i="1" s="1"/>
  <c r="FG30" i="1" s="1"/>
  <c r="FB173" i="1"/>
  <c r="FC173" i="1" s="1"/>
  <c r="FF173" i="1" s="1"/>
  <c r="FD173" i="1"/>
  <c r="EX173" i="1"/>
  <c r="EZ173" i="1" s="1"/>
  <c r="FG173" i="1" s="1"/>
  <c r="EX163" i="1"/>
  <c r="EZ163" i="1" s="1"/>
  <c r="FG163" i="1" s="1"/>
  <c r="DI152" i="1"/>
  <c r="FD141" i="1"/>
  <c r="EX141" i="1"/>
  <c r="EZ141" i="1" s="1"/>
  <c r="FG141" i="1" s="1"/>
  <c r="EX131" i="1"/>
  <c r="EZ131" i="1" s="1"/>
  <c r="FG131" i="1" s="1"/>
  <c r="DI120" i="1"/>
  <c r="EJ120" i="1" s="1"/>
  <c r="FD109" i="1"/>
  <c r="EX109" i="1"/>
  <c r="EZ109" i="1" s="1"/>
  <c r="FG109" i="1" s="1"/>
  <c r="FD93" i="1"/>
  <c r="EX93" i="1"/>
  <c r="EZ93" i="1" s="1"/>
  <c r="FG93" i="1" s="1"/>
  <c r="DI88" i="1"/>
  <c r="EJ88" i="1" s="1"/>
  <c r="FD77" i="1"/>
  <c r="EX77" i="1"/>
  <c r="EZ77" i="1" s="1"/>
  <c r="FG77" i="1" s="1"/>
  <c r="DI72" i="1"/>
  <c r="EJ72" i="1" s="1"/>
  <c r="FD67" i="1"/>
  <c r="EX67" i="1"/>
  <c r="EZ67" i="1" s="1"/>
  <c r="FG67" i="1" s="1"/>
  <c r="FD61" i="1"/>
  <c r="EX61" i="1"/>
  <c r="EZ61" i="1" s="1"/>
  <c r="FG61" i="1" s="1"/>
  <c r="DI56" i="1"/>
  <c r="FB45" i="1"/>
  <c r="FC45" i="1" s="1"/>
  <c r="FF45" i="1" s="1"/>
  <c r="FD45" i="1"/>
  <c r="EX45" i="1"/>
  <c r="EZ45" i="1" s="1"/>
  <c r="FG45" i="1" s="1"/>
  <c r="DI40" i="1"/>
  <c r="FB35" i="1"/>
  <c r="FC35" i="1" s="1"/>
  <c r="FF35" i="1" s="1"/>
  <c r="EX35" i="1"/>
  <c r="EZ35" i="1" s="1"/>
  <c r="FG35" i="1" s="1"/>
  <c r="FD29" i="1"/>
  <c r="EX29" i="1"/>
  <c r="EZ29" i="1" s="1"/>
  <c r="FG29" i="1" s="1"/>
  <c r="DI24" i="1"/>
  <c r="EJ24" i="1" s="1"/>
  <c r="EX19" i="1"/>
  <c r="EZ19" i="1" s="1"/>
  <c r="FG19" i="1" s="1"/>
  <c r="FD13" i="1"/>
  <c r="EX13" i="1"/>
  <c r="EZ13" i="1" s="1"/>
  <c r="FG13" i="1" s="1"/>
  <c r="DI8" i="1"/>
  <c r="EX3" i="1"/>
  <c r="EZ3" i="1" s="1"/>
  <c r="DU176" i="1"/>
  <c r="DU168" i="1"/>
  <c r="DU144" i="1"/>
  <c r="DU136" i="1"/>
  <c r="DU112" i="1"/>
  <c r="DU108" i="1"/>
  <c r="DU104" i="1"/>
  <c r="DU96" i="1"/>
  <c r="DU92" i="1"/>
  <c r="DU76" i="1"/>
  <c r="DU64" i="1"/>
  <c r="DU60" i="1"/>
  <c r="DU48" i="1"/>
  <c r="DU44" i="1"/>
  <c r="DU28" i="1"/>
  <c r="DU16" i="1"/>
  <c r="DU12" i="1"/>
  <c r="EG174" i="1"/>
  <c r="EG170" i="1"/>
  <c r="EG166" i="1"/>
  <c r="EG162" i="1"/>
  <c r="EG158" i="1"/>
  <c r="EG154" i="1"/>
  <c r="EG150" i="1"/>
  <c r="EG146" i="1"/>
  <c r="EG142" i="1"/>
  <c r="EG138" i="1"/>
  <c r="EG134" i="1"/>
  <c r="EG130" i="1"/>
  <c r="EG126" i="1"/>
  <c r="EG122" i="1"/>
  <c r="EG118" i="1"/>
  <c r="EG114" i="1"/>
  <c r="EG110" i="1"/>
  <c r="EG106" i="1"/>
  <c r="EG102" i="1"/>
  <c r="EG98" i="1"/>
  <c r="EG94" i="1"/>
  <c r="EG90" i="1"/>
  <c r="EG86" i="1"/>
  <c r="EG82" i="1"/>
  <c r="EG78" i="1"/>
  <c r="EG74" i="1"/>
  <c r="EG70" i="1"/>
  <c r="EG66" i="1"/>
  <c r="EG62" i="1"/>
  <c r="EG58" i="1"/>
  <c r="EG54" i="1"/>
  <c r="EG50" i="1"/>
  <c r="EG46" i="1"/>
  <c r="EG42" i="1"/>
  <c r="EG38" i="1"/>
  <c r="EG34" i="1"/>
  <c r="EG30" i="1"/>
  <c r="EG26" i="1"/>
  <c r="EG22" i="1"/>
  <c r="EG18" i="1"/>
  <c r="EG14" i="1"/>
  <c r="EG10" i="1"/>
  <c r="EG6" i="1"/>
  <c r="FD155" i="1"/>
  <c r="EX155" i="1"/>
  <c r="EZ155" i="1" s="1"/>
  <c r="FG155" i="1" s="1"/>
  <c r="FD123" i="1"/>
  <c r="EX123" i="1"/>
  <c r="EZ123" i="1" s="1"/>
  <c r="FG123" i="1" s="1"/>
  <c r="FD75" i="1"/>
  <c r="EX75" i="1"/>
  <c r="EZ75" i="1" s="1"/>
  <c r="FG75" i="1" s="1"/>
  <c r="FD27" i="1"/>
  <c r="EX27" i="1"/>
  <c r="EZ27" i="1" s="1"/>
  <c r="FG27" i="1" s="1"/>
  <c r="FD166" i="1"/>
  <c r="FB166" i="1"/>
  <c r="FC166" i="1" s="1"/>
  <c r="FF166" i="1" s="1"/>
  <c r="EX166" i="1"/>
  <c r="EZ166" i="1" s="1"/>
  <c r="FG166" i="1" s="1"/>
  <c r="FD150" i="1"/>
  <c r="FB150" i="1"/>
  <c r="FC150" i="1" s="1"/>
  <c r="FF150" i="1" s="1"/>
  <c r="EX150" i="1"/>
  <c r="EZ150" i="1" s="1"/>
  <c r="FG150" i="1" s="1"/>
  <c r="FD134" i="1"/>
  <c r="EX134" i="1"/>
  <c r="EZ134" i="1" s="1"/>
  <c r="FG134" i="1" s="1"/>
  <c r="FD118" i="1"/>
  <c r="EX118" i="1"/>
  <c r="EZ118" i="1" s="1"/>
  <c r="FG118" i="1" s="1"/>
  <c r="FD102" i="1"/>
  <c r="EX102" i="1"/>
  <c r="EZ102" i="1" s="1"/>
  <c r="FG102" i="1" s="1"/>
  <c r="FD90" i="1"/>
  <c r="EX90" i="1"/>
  <c r="EZ90" i="1" s="1"/>
  <c r="FG90" i="1" s="1"/>
  <c r="FD74" i="1"/>
  <c r="EX74" i="1"/>
  <c r="EZ74" i="1" s="1"/>
  <c r="FG74" i="1" s="1"/>
  <c r="FD26" i="1"/>
  <c r="EX26" i="1"/>
  <c r="EZ26" i="1" s="1"/>
  <c r="FG26" i="1" s="1"/>
  <c r="FB157" i="1"/>
  <c r="FC157" i="1" s="1"/>
  <c r="FF157" i="1" s="1"/>
  <c r="FD157" i="1"/>
  <c r="EX157" i="1"/>
  <c r="EZ157" i="1" s="1"/>
  <c r="FG157" i="1" s="1"/>
  <c r="EX147" i="1"/>
  <c r="EZ147" i="1" s="1"/>
  <c r="FG147" i="1" s="1"/>
  <c r="FD125" i="1"/>
  <c r="EX125" i="1"/>
  <c r="EZ125" i="1" s="1"/>
  <c r="FG125" i="1" s="1"/>
  <c r="EX115" i="1"/>
  <c r="EZ115" i="1" s="1"/>
  <c r="FG115" i="1" s="1"/>
  <c r="FD99" i="1"/>
  <c r="EX99" i="1"/>
  <c r="EZ99" i="1" s="1"/>
  <c r="FG99" i="1" s="1"/>
  <c r="EX83" i="1"/>
  <c r="EZ83" i="1" s="1"/>
  <c r="FG83" i="1" s="1"/>
  <c r="EX51" i="1"/>
  <c r="EZ51" i="1" s="1"/>
  <c r="FG51" i="1" s="1"/>
  <c r="DI167" i="1"/>
  <c r="DI151" i="1"/>
  <c r="DI135" i="1"/>
  <c r="DI119" i="1"/>
  <c r="DI103" i="1"/>
  <c r="DI87" i="1"/>
  <c r="DI71" i="1"/>
  <c r="DI55" i="1"/>
  <c r="DI39" i="1"/>
  <c r="DI23" i="1"/>
  <c r="DI7" i="1"/>
  <c r="EA75" i="1"/>
  <c r="EH75" i="1" s="1"/>
  <c r="EN75" i="1" s="1"/>
  <c r="EA71" i="1"/>
  <c r="EH71" i="1" s="1"/>
  <c r="EN71" i="1" s="1"/>
  <c r="EA67" i="1"/>
  <c r="EH67" i="1" s="1"/>
  <c r="EN67" i="1" s="1"/>
  <c r="EA63" i="1"/>
  <c r="EH63" i="1" s="1"/>
  <c r="EN63" i="1" s="1"/>
  <c r="EA59" i="1"/>
  <c r="EH59" i="1" s="1"/>
  <c r="EN59" i="1" s="1"/>
  <c r="EA51" i="1"/>
  <c r="EH51" i="1" s="1"/>
  <c r="EN51" i="1" s="1"/>
  <c r="EA19" i="1"/>
  <c r="EH19" i="1" s="1"/>
  <c r="EN19" i="1" s="1"/>
  <c r="EA15" i="1"/>
  <c r="EH15" i="1" s="1"/>
  <c r="EN15" i="1" s="1"/>
  <c r="EA11" i="1"/>
  <c r="EH11" i="1" s="1"/>
  <c r="EN11" i="1" s="1"/>
  <c r="EA7" i="1"/>
  <c r="EH7" i="1" s="1"/>
  <c r="EN7" i="1" s="1"/>
  <c r="S58" i="1"/>
  <c r="DW58" i="1" s="1"/>
  <c r="EH58" i="1" s="1"/>
  <c r="EN58" i="1" s="1"/>
  <c r="AQ57" i="1"/>
  <c r="AN57" i="1"/>
  <c r="AK57" i="1"/>
  <c r="AH57" i="1"/>
  <c r="AE57" i="1"/>
  <c r="AB57" i="1"/>
  <c r="Y57" i="1"/>
  <c r="V57" i="1"/>
  <c r="S57" i="1"/>
  <c r="P57" i="1"/>
  <c r="DV57" i="1" s="1"/>
  <c r="DW57" i="1" s="1"/>
  <c r="EA57" i="1" s="1"/>
  <c r="EH57" i="1" s="1"/>
  <c r="EN57" i="1" s="1"/>
  <c r="S54" i="1"/>
  <c r="P54" i="1"/>
  <c r="DV54" i="1" s="1"/>
  <c r="DW54" i="1" s="1"/>
  <c r="EA54" i="1" s="1"/>
  <c r="EH54" i="1" s="1"/>
  <c r="EN54" i="1" s="1"/>
  <c r="AB55" i="1"/>
  <c r="Y55" i="1"/>
  <c r="V55" i="1"/>
  <c r="S55" i="1"/>
  <c r="P55" i="1"/>
  <c r="S56" i="1"/>
  <c r="P56" i="1"/>
  <c r="AQ53" i="1"/>
  <c r="AN53" i="1"/>
  <c r="AK53" i="1"/>
  <c r="AH53" i="1"/>
  <c r="AE53" i="1"/>
  <c r="AB53" i="1"/>
  <c r="Y53" i="1"/>
  <c r="V53" i="1"/>
  <c r="S53" i="1"/>
  <c r="P53" i="1"/>
  <c r="S52" i="1"/>
  <c r="P52" i="1"/>
  <c r="S50" i="1"/>
  <c r="P50" i="1"/>
  <c r="DV50" i="1" s="1"/>
  <c r="DW50" i="1" s="1"/>
  <c r="EA50" i="1" s="1"/>
  <c r="EH50" i="1" s="1"/>
  <c r="EN50" i="1" s="1"/>
  <c r="AH49" i="1"/>
  <c r="AE49" i="1"/>
  <c r="AB49" i="1"/>
  <c r="Y49" i="1"/>
  <c r="V49" i="1"/>
  <c r="S49" i="1"/>
  <c r="P49" i="1"/>
  <c r="AB48" i="1"/>
  <c r="Y48" i="1"/>
  <c r="V48" i="1"/>
  <c r="S48" i="1"/>
  <c r="P48" i="1"/>
  <c r="V47" i="1"/>
  <c r="S47" i="1"/>
  <c r="P47" i="1"/>
  <c r="DV47" i="1" s="1"/>
  <c r="DW47" i="1" s="1"/>
  <c r="EA47" i="1" s="1"/>
  <c r="EH47" i="1" s="1"/>
  <c r="EN47" i="1" s="1"/>
  <c r="S46" i="1"/>
  <c r="P46" i="1"/>
  <c r="DV46" i="1" s="1"/>
  <c r="DW46" i="1" s="1"/>
  <c r="EA46" i="1" s="1"/>
  <c r="EH46" i="1" s="1"/>
  <c r="EN46" i="1" s="1"/>
  <c r="V45" i="1"/>
  <c r="S45" i="1"/>
  <c r="P45" i="1"/>
  <c r="AB44" i="1"/>
  <c r="Y44" i="1"/>
  <c r="V44" i="1"/>
  <c r="S44" i="1"/>
  <c r="P44" i="1"/>
  <c r="S43" i="1"/>
  <c r="P43" i="1"/>
  <c r="AB42" i="1"/>
  <c r="Y42" i="1"/>
  <c r="V42" i="1"/>
  <c r="S42" i="1"/>
  <c r="P42" i="1"/>
  <c r="V41" i="1"/>
  <c r="S41" i="1"/>
  <c r="P41" i="1"/>
  <c r="S40" i="1"/>
  <c r="P40" i="1"/>
  <c r="P39" i="1"/>
  <c r="DV39" i="1" s="1"/>
  <c r="DW39" i="1" s="1"/>
  <c r="EA39" i="1" s="1"/>
  <c r="EH39" i="1" s="1"/>
  <c r="EN39" i="1" s="1"/>
  <c r="Y38" i="1"/>
  <c r="V38" i="1"/>
  <c r="S38" i="1"/>
  <c r="P38" i="1"/>
  <c r="DV38" i="1" s="1"/>
  <c r="DW38" i="1" s="1"/>
  <c r="EA38" i="1" s="1"/>
  <c r="EH38" i="1" s="1"/>
  <c r="EN38" i="1" s="1"/>
  <c r="V37" i="1"/>
  <c r="S37" i="1"/>
  <c r="P37" i="1"/>
  <c r="Y36" i="1"/>
  <c r="V36" i="1"/>
  <c r="S36" i="1"/>
  <c r="P36" i="1"/>
  <c r="DV35" i="1"/>
  <c r="DW35" i="1" s="1"/>
  <c r="EA35" i="1" s="1"/>
  <c r="EH35" i="1" s="1"/>
  <c r="EN35" i="1" s="1"/>
  <c r="P34" i="1"/>
  <c r="DV34" i="1" s="1"/>
  <c r="DW34" i="1" s="1"/>
  <c r="EA34" i="1" s="1"/>
  <c r="EH34" i="1" s="1"/>
  <c r="EN34" i="1" s="1"/>
  <c r="V32" i="1"/>
  <c r="S32" i="1"/>
  <c r="P32" i="1"/>
  <c r="AD33" i="1"/>
  <c r="Y33" i="1"/>
  <c r="V33" i="1"/>
  <c r="S33" i="1"/>
  <c r="P33" i="1"/>
  <c r="Y31" i="1"/>
  <c r="V31" i="1"/>
  <c r="S31" i="1"/>
  <c r="P31" i="1"/>
  <c r="AH30" i="1"/>
  <c r="AE30" i="1"/>
  <c r="AB30" i="1"/>
  <c r="Y30" i="1"/>
  <c r="V30" i="1"/>
  <c r="S30" i="1"/>
  <c r="P30" i="1"/>
  <c r="V29" i="1"/>
  <c r="S29" i="1"/>
  <c r="P29" i="1"/>
  <c r="S28" i="1"/>
  <c r="P28" i="1"/>
  <c r="V27" i="1"/>
  <c r="S27" i="1"/>
  <c r="P27" i="1"/>
  <c r="S26" i="1"/>
  <c r="P26" i="1"/>
  <c r="DV26" i="1" s="1"/>
  <c r="DW26" i="1" s="1"/>
  <c r="EA26" i="1" s="1"/>
  <c r="EH26" i="1" s="1"/>
  <c r="EN26" i="1" s="1"/>
  <c r="V25" i="1"/>
  <c r="S25" i="1"/>
  <c r="P25" i="1"/>
  <c r="V24" i="1"/>
  <c r="S24" i="1"/>
  <c r="P24" i="1"/>
  <c r="AE23" i="1"/>
  <c r="AB23" i="1"/>
  <c r="Y23" i="1"/>
  <c r="V23" i="1"/>
  <c r="S23" i="1"/>
  <c r="P23" i="1"/>
  <c r="DV23" i="1" s="1"/>
  <c r="DW23" i="1" s="1"/>
  <c r="EA23" i="1" s="1"/>
  <c r="EH23" i="1" s="1"/>
  <c r="EN23" i="1" s="1"/>
  <c r="Y22" i="1"/>
  <c r="V22" i="1"/>
  <c r="S22" i="1"/>
  <c r="P22" i="1"/>
  <c r="DV22" i="1" s="1"/>
  <c r="DW22" i="1" s="1"/>
  <c r="EA22" i="1" s="1"/>
  <c r="EH22" i="1" s="1"/>
  <c r="EN22" i="1" s="1"/>
  <c r="Y5" i="1"/>
  <c r="V5" i="1"/>
  <c r="S5" i="1"/>
  <c r="P5" i="1"/>
  <c r="DV5" i="1" s="1"/>
  <c r="DW5" i="1" s="1"/>
  <c r="EA5" i="1" s="1"/>
  <c r="EH5" i="1" s="1"/>
  <c r="EN5" i="1" s="1"/>
  <c r="AE4" i="1"/>
  <c r="AB4" i="1"/>
  <c r="Y4" i="1"/>
  <c r="V4" i="1"/>
  <c r="S4" i="1"/>
  <c r="P4" i="1"/>
  <c r="P3" i="1"/>
  <c r="DV3" i="1" s="1"/>
  <c r="DW3" i="1" s="1"/>
  <c r="EA3" i="1" s="1"/>
  <c r="EH3" i="1" s="1"/>
  <c r="EN3" i="1" s="1"/>
  <c r="Y2" i="1"/>
  <c r="V2" i="1"/>
  <c r="S2" i="1"/>
  <c r="P2" i="1"/>
  <c r="FB61" i="1" l="1"/>
  <c r="FC61" i="1" s="1"/>
  <c r="FF61" i="1" s="1"/>
  <c r="FB177" i="1"/>
  <c r="FC177" i="1" s="1"/>
  <c r="FF177" i="1" s="1"/>
  <c r="FB142" i="1"/>
  <c r="FC142" i="1" s="1"/>
  <c r="FF142" i="1" s="1"/>
  <c r="FB37" i="1"/>
  <c r="FC37" i="1" s="1"/>
  <c r="FF37" i="1" s="1"/>
  <c r="FB133" i="1"/>
  <c r="FC133" i="1" s="1"/>
  <c r="FF133" i="1" s="1"/>
  <c r="FB17" i="1"/>
  <c r="FC17" i="1" s="1"/>
  <c r="FF17" i="1" s="1"/>
  <c r="FS69" i="1"/>
  <c r="FS133" i="1"/>
  <c r="FS10" i="1"/>
  <c r="FS26" i="1"/>
  <c r="FS46" i="1"/>
  <c r="FS78" i="1"/>
  <c r="FS146" i="1"/>
  <c r="FB136" i="1"/>
  <c r="FC136" i="1" s="1"/>
  <c r="FF136" i="1" s="1"/>
  <c r="EJ59" i="1"/>
  <c r="EJ123" i="1"/>
  <c r="FS117" i="1"/>
  <c r="FS38" i="1"/>
  <c r="FS102" i="1"/>
  <c r="FS158" i="1"/>
  <c r="FS166" i="1"/>
  <c r="FB64" i="1"/>
  <c r="FC64" i="1" s="1"/>
  <c r="FF64" i="1" s="1"/>
  <c r="FB60" i="1"/>
  <c r="FC60" i="1" s="1"/>
  <c r="FF60" i="1" s="1"/>
  <c r="FG104" i="1"/>
  <c r="EI13" i="1"/>
  <c r="EK13" i="1" s="1"/>
  <c r="EI21" i="1"/>
  <c r="EJ11" i="1"/>
  <c r="EJ75" i="1"/>
  <c r="EJ139" i="1"/>
  <c r="FB147" i="1"/>
  <c r="FC147" i="1" s="1"/>
  <c r="FF147" i="1" s="1"/>
  <c r="FB102" i="1"/>
  <c r="FC102" i="1" s="1"/>
  <c r="FF102" i="1" s="1"/>
  <c r="FB83" i="1"/>
  <c r="FC83" i="1" s="1"/>
  <c r="FF83" i="1" s="1"/>
  <c r="FB90" i="1"/>
  <c r="FC90" i="1" s="1"/>
  <c r="FF90" i="1" s="1"/>
  <c r="FB123" i="1"/>
  <c r="FC123" i="1" s="1"/>
  <c r="FF123" i="1" s="1"/>
  <c r="FB77" i="1"/>
  <c r="FC77" i="1" s="1"/>
  <c r="FF77" i="1" s="1"/>
  <c r="FB93" i="1"/>
  <c r="FC93" i="1" s="1"/>
  <c r="FF93" i="1" s="1"/>
  <c r="FT93" i="1" s="1"/>
  <c r="FB106" i="1"/>
  <c r="FC106" i="1" s="1"/>
  <c r="FF106" i="1" s="1"/>
  <c r="FB38" i="1"/>
  <c r="FC38" i="1" s="1"/>
  <c r="FF38" i="1" s="1"/>
  <c r="FB146" i="1"/>
  <c r="FC146" i="1" s="1"/>
  <c r="FF146" i="1" s="1"/>
  <c r="FB171" i="1"/>
  <c r="FC171" i="1" s="1"/>
  <c r="FF171" i="1" s="1"/>
  <c r="FD59" i="1"/>
  <c r="FB33" i="1"/>
  <c r="FC33" i="1" s="1"/>
  <c r="FF33" i="1" s="1"/>
  <c r="FS37" i="1"/>
  <c r="FB97" i="1"/>
  <c r="FC97" i="1" s="1"/>
  <c r="FF97" i="1" s="1"/>
  <c r="FB161" i="1"/>
  <c r="FC161" i="1" s="1"/>
  <c r="FF161" i="1" s="1"/>
  <c r="FS165" i="1"/>
  <c r="FG48" i="1"/>
  <c r="FB140" i="1"/>
  <c r="FC140" i="1" s="1"/>
  <c r="FF140" i="1" s="1"/>
  <c r="EJ27" i="1"/>
  <c r="EJ91" i="1"/>
  <c r="EJ155" i="1"/>
  <c r="FG112" i="1"/>
  <c r="FB155" i="1"/>
  <c r="FC155" i="1" s="1"/>
  <c r="FF155" i="1" s="1"/>
  <c r="FB30" i="1"/>
  <c r="FC30" i="1" s="1"/>
  <c r="FF30" i="1" s="1"/>
  <c r="FB11" i="1"/>
  <c r="FC11" i="1" s="1"/>
  <c r="FF11" i="1" s="1"/>
  <c r="FB69" i="1"/>
  <c r="FC69" i="1" s="1"/>
  <c r="FF69" i="1" s="1"/>
  <c r="FB6" i="1"/>
  <c r="FC6" i="1" s="1"/>
  <c r="FF6" i="1" s="1"/>
  <c r="FB18" i="1"/>
  <c r="FC18" i="1" s="1"/>
  <c r="FF18" i="1" s="1"/>
  <c r="FB22" i="1"/>
  <c r="FC22" i="1" s="1"/>
  <c r="FF22" i="1" s="1"/>
  <c r="FB126" i="1"/>
  <c r="FC126" i="1" s="1"/>
  <c r="FF126" i="1" s="1"/>
  <c r="FB66" i="1"/>
  <c r="FC66" i="1" s="1"/>
  <c r="FF66" i="1" s="1"/>
  <c r="FS21" i="1"/>
  <c r="FB81" i="1"/>
  <c r="FC81" i="1" s="1"/>
  <c r="FF81" i="1" s="1"/>
  <c r="FS85" i="1"/>
  <c r="FB145" i="1"/>
  <c r="FC145" i="1" s="1"/>
  <c r="FF145" i="1" s="1"/>
  <c r="FG108" i="1"/>
  <c r="FG168" i="1"/>
  <c r="FG96" i="1"/>
  <c r="EI69" i="1"/>
  <c r="EI77" i="1"/>
  <c r="FB172" i="1"/>
  <c r="FC172" i="1" s="1"/>
  <c r="FF172" i="1" s="1"/>
  <c r="EJ43" i="1"/>
  <c r="EJ107" i="1"/>
  <c r="EJ171" i="1"/>
  <c r="EP4" i="1"/>
  <c r="EK88" i="1"/>
  <c r="EP88" i="1"/>
  <c r="EK120" i="1"/>
  <c r="EP120" i="1"/>
  <c r="EQ120" i="1" s="1"/>
  <c r="EK72" i="1"/>
  <c r="EP72" i="1"/>
  <c r="EI34" i="1"/>
  <c r="EK34" i="1" s="1"/>
  <c r="EO34" i="1"/>
  <c r="EI98" i="1"/>
  <c r="EO98" i="1"/>
  <c r="EO162" i="1"/>
  <c r="EI162" i="1"/>
  <c r="FJ176" i="1"/>
  <c r="FN176" i="1" s="1"/>
  <c r="FK176" i="1"/>
  <c r="FQ176" i="1" s="1"/>
  <c r="EJ176" i="1"/>
  <c r="EO43" i="1"/>
  <c r="EO107" i="1"/>
  <c r="EI107" i="1"/>
  <c r="EK107" i="1" s="1"/>
  <c r="EO171" i="1"/>
  <c r="EI171" i="1"/>
  <c r="FD20" i="1"/>
  <c r="FB20" i="1"/>
  <c r="FC20" i="1" s="1"/>
  <c r="FF20" i="1" s="1"/>
  <c r="EX20" i="1"/>
  <c r="EZ20" i="1" s="1"/>
  <c r="FG20" i="1" s="1"/>
  <c r="FD105" i="1"/>
  <c r="EX105" i="1"/>
  <c r="EZ105" i="1" s="1"/>
  <c r="FG105" i="1" s="1"/>
  <c r="DV44" i="1"/>
  <c r="DW44" i="1" s="1"/>
  <c r="EA44" i="1" s="1"/>
  <c r="DV49" i="1"/>
  <c r="DW49" i="1" s="1"/>
  <c r="EA49" i="1" s="1"/>
  <c r="FD23" i="1"/>
  <c r="EX23" i="1"/>
  <c r="EZ23" i="1" s="1"/>
  <c r="FG23" i="1" s="1"/>
  <c r="FB23" i="1"/>
  <c r="FC23" i="1" s="1"/>
  <c r="FF23" i="1" s="1"/>
  <c r="FD87" i="1"/>
  <c r="FB87" i="1"/>
  <c r="FC87" i="1" s="1"/>
  <c r="FF87" i="1" s="1"/>
  <c r="EX87" i="1"/>
  <c r="EZ87" i="1" s="1"/>
  <c r="FG87" i="1" s="1"/>
  <c r="FD151" i="1"/>
  <c r="EX151" i="1"/>
  <c r="EZ151" i="1" s="1"/>
  <c r="FG151" i="1" s="1"/>
  <c r="FD51" i="1"/>
  <c r="FB115" i="1"/>
  <c r="FC115" i="1" s="1"/>
  <c r="FF115" i="1" s="1"/>
  <c r="FB125" i="1"/>
  <c r="FC125" i="1" s="1"/>
  <c r="FF125" i="1" s="1"/>
  <c r="FB26" i="1"/>
  <c r="FC26" i="1" s="1"/>
  <c r="FF26" i="1" s="1"/>
  <c r="FB118" i="1"/>
  <c r="FC118" i="1" s="1"/>
  <c r="FF118" i="1" s="1"/>
  <c r="FB27" i="1"/>
  <c r="FC27" i="1" s="1"/>
  <c r="FF27" i="1" s="1"/>
  <c r="EI10" i="1"/>
  <c r="EO10" i="1"/>
  <c r="EI26" i="1"/>
  <c r="EO26" i="1"/>
  <c r="EO42" i="1"/>
  <c r="EI58" i="1"/>
  <c r="EO58" i="1"/>
  <c r="EQ58" i="1" s="1"/>
  <c r="FU58" i="1" s="1"/>
  <c r="FV58" i="1" s="1"/>
  <c r="FW58" i="1" s="1"/>
  <c r="EI74" i="1"/>
  <c r="EO74" i="1"/>
  <c r="EI90" i="1"/>
  <c r="EO90" i="1"/>
  <c r="EO106" i="1"/>
  <c r="EI106" i="1"/>
  <c r="EO122" i="1"/>
  <c r="EI122" i="1"/>
  <c r="EO138" i="1"/>
  <c r="EI138" i="1"/>
  <c r="EO154" i="1"/>
  <c r="EI154" i="1"/>
  <c r="EO170" i="1"/>
  <c r="EI170" i="1"/>
  <c r="FJ28" i="1"/>
  <c r="FN28" i="1" s="1"/>
  <c r="FK28" i="1"/>
  <c r="FQ28" i="1" s="1"/>
  <c r="EJ28" i="1"/>
  <c r="FJ64" i="1"/>
  <c r="FN64" i="1" s="1"/>
  <c r="FK64" i="1"/>
  <c r="FQ64" i="1" s="1"/>
  <c r="EJ64" i="1"/>
  <c r="FJ104" i="1"/>
  <c r="FN104" i="1" s="1"/>
  <c r="FS104" i="1" s="1"/>
  <c r="FK104" i="1"/>
  <c r="FQ104" i="1" s="1"/>
  <c r="EJ104" i="1"/>
  <c r="FJ144" i="1"/>
  <c r="FN144" i="1" s="1"/>
  <c r="FK144" i="1"/>
  <c r="FQ144" i="1" s="1"/>
  <c r="EJ144" i="1"/>
  <c r="FD19" i="1"/>
  <c r="FB29" i="1"/>
  <c r="FC29" i="1" s="1"/>
  <c r="FF29" i="1" s="1"/>
  <c r="FD40" i="1"/>
  <c r="EX40" i="1"/>
  <c r="EZ40" i="1" s="1"/>
  <c r="FG40" i="1" s="1"/>
  <c r="FD56" i="1"/>
  <c r="EX56" i="1"/>
  <c r="EZ56" i="1" s="1"/>
  <c r="FG56" i="1" s="1"/>
  <c r="FB131" i="1"/>
  <c r="FC131" i="1" s="1"/>
  <c r="FF131" i="1" s="1"/>
  <c r="FB141" i="1"/>
  <c r="FC141" i="1" s="1"/>
  <c r="FF141" i="1" s="1"/>
  <c r="FD163" i="1"/>
  <c r="FB70" i="1"/>
  <c r="FC70" i="1" s="1"/>
  <c r="FF70" i="1" s="1"/>
  <c r="FB138" i="1"/>
  <c r="FC138" i="1" s="1"/>
  <c r="FF138" i="1" s="1"/>
  <c r="EI3" i="1"/>
  <c r="EO3" i="1"/>
  <c r="EI19" i="1"/>
  <c r="EO19" i="1"/>
  <c r="EI35" i="1"/>
  <c r="EO35" i="1"/>
  <c r="EI51" i="1"/>
  <c r="EO51" i="1"/>
  <c r="EI67" i="1"/>
  <c r="EO67" i="1"/>
  <c r="EI83" i="1"/>
  <c r="EO83" i="1"/>
  <c r="EI99" i="1"/>
  <c r="EO99" i="1"/>
  <c r="EO115" i="1"/>
  <c r="EI115" i="1"/>
  <c r="EO131" i="1"/>
  <c r="EI131" i="1"/>
  <c r="EO147" i="1"/>
  <c r="EI147" i="1"/>
  <c r="EO163" i="1"/>
  <c r="EI163" i="1"/>
  <c r="FJ17" i="1"/>
  <c r="FN17" i="1" s="1"/>
  <c r="FS17" i="1" s="1"/>
  <c r="FK17" i="1"/>
  <c r="FQ17" i="1" s="1"/>
  <c r="FT17" i="1" s="1"/>
  <c r="EJ17" i="1"/>
  <c r="FJ81" i="1"/>
  <c r="FN81" i="1" s="1"/>
  <c r="FS81" i="1" s="1"/>
  <c r="FK81" i="1"/>
  <c r="FQ81" i="1" s="1"/>
  <c r="FT81" i="1" s="1"/>
  <c r="EJ81" i="1"/>
  <c r="FJ145" i="1"/>
  <c r="FN145" i="1" s="1"/>
  <c r="FS145" i="1" s="1"/>
  <c r="FK145" i="1"/>
  <c r="FQ145" i="1" s="1"/>
  <c r="EJ145" i="1"/>
  <c r="FB9" i="1"/>
  <c r="FC9" i="1" s="1"/>
  <c r="FF9" i="1" s="1"/>
  <c r="FD9" i="1"/>
  <c r="EX9" i="1"/>
  <c r="EZ9" i="1" s="1"/>
  <c r="FG9" i="1" s="1"/>
  <c r="FD31" i="1"/>
  <c r="EX31" i="1"/>
  <c r="EZ31" i="1" s="1"/>
  <c r="FG31" i="1" s="1"/>
  <c r="FD52" i="1"/>
  <c r="EX52" i="1"/>
  <c r="EZ52" i="1" s="1"/>
  <c r="FG52" i="1" s="1"/>
  <c r="FB73" i="1"/>
  <c r="FC73" i="1" s="1"/>
  <c r="FF73" i="1" s="1"/>
  <c r="FD73" i="1"/>
  <c r="EX73" i="1"/>
  <c r="EZ73" i="1" s="1"/>
  <c r="FG73" i="1" s="1"/>
  <c r="FD95" i="1"/>
  <c r="EX95" i="1"/>
  <c r="EZ95" i="1" s="1"/>
  <c r="FG95" i="1" s="1"/>
  <c r="FD121" i="1"/>
  <c r="EX121" i="1"/>
  <c r="EZ121" i="1" s="1"/>
  <c r="FG121" i="1" s="1"/>
  <c r="FS121" i="1" s="1"/>
  <c r="FD153" i="1"/>
  <c r="EX153" i="1"/>
  <c r="EZ153" i="1" s="1"/>
  <c r="FG153" i="1" s="1"/>
  <c r="FS153" i="1" s="1"/>
  <c r="FB10" i="1"/>
  <c r="FC10" i="1" s="1"/>
  <c r="FF10" i="1" s="1"/>
  <c r="FT10" i="1" s="1"/>
  <c r="FB46" i="1"/>
  <c r="FC46" i="1" s="1"/>
  <c r="FF46" i="1" s="1"/>
  <c r="FB94" i="1"/>
  <c r="FC94" i="1" s="1"/>
  <c r="FF94" i="1" s="1"/>
  <c r="FB158" i="1"/>
  <c r="FC158" i="1" s="1"/>
  <c r="FF158" i="1" s="1"/>
  <c r="FB53" i="1"/>
  <c r="FC53" i="1" s="1"/>
  <c r="FF53" i="1" s="1"/>
  <c r="FB101" i="1"/>
  <c r="FC101" i="1" s="1"/>
  <c r="FF101" i="1" s="1"/>
  <c r="FB149" i="1"/>
  <c r="FC149" i="1" s="1"/>
  <c r="FF149" i="1" s="1"/>
  <c r="FB50" i="1"/>
  <c r="FC50" i="1" s="1"/>
  <c r="FF50" i="1" s="1"/>
  <c r="FB98" i="1"/>
  <c r="FC98" i="1" s="1"/>
  <c r="FF98" i="1" s="1"/>
  <c r="FB162" i="1"/>
  <c r="FC162" i="1" s="1"/>
  <c r="FF162" i="1" s="1"/>
  <c r="FB5" i="1"/>
  <c r="FC5" i="1" s="1"/>
  <c r="FF5" i="1" s="1"/>
  <c r="FD107" i="1"/>
  <c r="FD160" i="1"/>
  <c r="EX160" i="1"/>
  <c r="EZ160" i="1" s="1"/>
  <c r="FG160" i="1" s="1"/>
  <c r="FS160" i="1" s="1"/>
  <c r="EP5" i="1"/>
  <c r="EQ5" i="1" s="1"/>
  <c r="FS13" i="1"/>
  <c r="EP21" i="1"/>
  <c r="EK21" i="1"/>
  <c r="FS29" i="1"/>
  <c r="EP37" i="1"/>
  <c r="FS45" i="1"/>
  <c r="EP53" i="1"/>
  <c r="FS61" i="1"/>
  <c r="EP69" i="1"/>
  <c r="EK69" i="1"/>
  <c r="FS77" i="1"/>
  <c r="EP85" i="1"/>
  <c r="EK85" i="1"/>
  <c r="FS93" i="1"/>
  <c r="EP101" i="1"/>
  <c r="EK101" i="1"/>
  <c r="FS109" i="1"/>
  <c r="EP117" i="1"/>
  <c r="EK117" i="1"/>
  <c r="FS125" i="1"/>
  <c r="EP133" i="1"/>
  <c r="EK133" i="1"/>
  <c r="FS141" i="1"/>
  <c r="EP149" i="1"/>
  <c r="EK149" i="1"/>
  <c r="FS157" i="1"/>
  <c r="EP165" i="1"/>
  <c r="EK165" i="1"/>
  <c r="FS173" i="1"/>
  <c r="EP38" i="1"/>
  <c r="FS62" i="1"/>
  <c r="EP74" i="1"/>
  <c r="EK74" i="1"/>
  <c r="FS90" i="1"/>
  <c r="EP102" i="1"/>
  <c r="FS118" i="1"/>
  <c r="EP134" i="1"/>
  <c r="FS150" i="1"/>
  <c r="EP166" i="1"/>
  <c r="FS174" i="1"/>
  <c r="FG12" i="1"/>
  <c r="FS52" i="1"/>
  <c r="FG76" i="1"/>
  <c r="FB92" i="1"/>
  <c r="FC92" i="1" s="1"/>
  <c r="FF92" i="1" s="1"/>
  <c r="EK132" i="1"/>
  <c r="EP132" i="1"/>
  <c r="EQ132" i="1" s="1"/>
  <c r="FB144" i="1"/>
  <c r="FC144" i="1" s="1"/>
  <c r="FF144" i="1" s="1"/>
  <c r="EP10" i="1"/>
  <c r="EK10" i="1"/>
  <c r="FS18" i="1"/>
  <c r="EP26" i="1"/>
  <c r="EK26" i="1"/>
  <c r="FS34" i="1"/>
  <c r="EP46" i="1"/>
  <c r="FS58" i="1"/>
  <c r="EP78" i="1"/>
  <c r="FS94" i="1"/>
  <c r="EP114" i="1"/>
  <c r="EK114" i="1"/>
  <c r="FS130" i="1"/>
  <c r="EP146" i="1"/>
  <c r="FS162" i="1"/>
  <c r="FG28" i="1"/>
  <c r="EK116" i="1"/>
  <c r="EP116" i="1"/>
  <c r="EK164" i="1"/>
  <c r="EP164" i="1"/>
  <c r="FB176" i="1"/>
  <c r="FC176" i="1" s="1"/>
  <c r="FF176" i="1" s="1"/>
  <c r="EI57" i="1"/>
  <c r="FG116" i="1"/>
  <c r="FB124" i="1"/>
  <c r="FC124" i="1" s="1"/>
  <c r="FF124" i="1" s="1"/>
  <c r="FG148" i="1"/>
  <c r="FS148" i="1" s="1"/>
  <c r="FB156" i="1"/>
  <c r="FC156" i="1" s="1"/>
  <c r="FF156" i="1" s="1"/>
  <c r="EJ3" i="1"/>
  <c r="EJ19" i="1"/>
  <c r="FS23" i="1"/>
  <c r="EJ35" i="1"/>
  <c r="EJ51" i="1"/>
  <c r="EJ67" i="1"/>
  <c r="EJ83" i="1"/>
  <c r="FS87" i="1"/>
  <c r="EJ99" i="1"/>
  <c r="FS115" i="1"/>
  <c r="FS119" i="1"/>
  <c r="EJ131" i="1"/>
  <c r="EJ147" i="1"/>
  <c r="FS151" i="1"/>
  <c r="EJ163" i="1"/>
  <c r="FS167" i="1"/>
  <c r="FB16" i="1"/>
  <c r="FC16" i="1" s="1"/>
  <c r="FF16" i="1" s="1"/>
  <c r="FG44" i="1"/>
  <c r="EK140" i="1"/>
  <c r="EP140" i="1"/>
  <c r="FD119" i="1"/>
  <c r="FB119" i="1"/>
  <c r="FC119" i="1" s="1"/>
  <c r="FF119" i="1" s="1"/>
  <c r="EX119" i="1"/>
  <c r="EZ119" i="1" s="1"/>
  <c r="FG119" i="1" s="1"/>
  <c r="EI50" i="1"/>
  <c r="EO50" i="1"/>
  <c r="EO114" i="1"/>
  <c r="EI114" i="1"/>
  <c r="FJ12" i="1"/>
  <c r="FN12" i="1" s="1"/>
  <c r="FS12" i="1" s="1"/>
  <c r="FK12" i="1"/>
  <c r="FQ12" i="1" s="1"/>
  <c r="EJ12" i="1"/>
  <c r="FJ112" i="1"/>
  <c r="FN112" i="1" s="1"/>
  <c r="FS112" i="1" s="1"/>
  <c r="FK112" i="1"/>
  <c r="FQ112" i="1" s="1"/>
  <c r="EJ112" i="1"/>
  <c r="EI11" i="1"/>
  <c r="EK11" i="1" s="1"/>
  <c r="EO11" i="1"/>
  <c r="EO75" i="1"/>
  <c r="EQ75" i="1" s="1"/>
  <c r="FU75" i="1" s="1"/>
  <c r="EI75" i="1"/>
  <c r="EO123" i="1"/>
  <c r="EI123" i="1"/>
  <c r="EK123" i="1" s="1"/>
  <c r="FJ49" i="1"/>
  <c r="FN49" i="1" s="1"/>
  <c r="FS49" i="1" s="1"/>
  <c r="FK49" i="1"/>
  <c r="FQ49" i="1" s="1"/>
  <c r="EJ49" i="1"/>
  <c r="FD41" i="1"/>
  <c r="EX41" i="1"/>
  <c r="EZ41" i="1" s="1"/>
  <c r="FG41" i="1" s="1"/>
  <c r="FB137" i="1"/>
  <c r="FC137" i="1" s="1"/>
  <c r="FF137" i="1" s="1"/>
  <c r="FD137" i="1"/>
  <c r="EX137" i="1"/>
  <c r="EZ137" i="1" s="1"/>
  <c r="FG137" i="1" s="1"/>
  <c r="EP13" i="1"/>
  <c r="EQ13" i="1" s="1"/>
  <c r="EP29" i="1"/>
  <c r="FS53" i="1"/>
  <c r="EP61" i="1"/>
  <c r="EQ61" i="1" s="1"/>
  <c r="FS101" i="1"/>
  <c r="EP157" i="1"/>
  <c r="EK157" i="1"/>
  <c r="FS134" i="1"/>
  <c r="EP150" i="1"/>
  <c r="EP58" i="1"/>
  <c r="EK58" i="1"/>
  <c r="DV4" i="1"/>
  <c r="DW4" i="1" s="1"/>
  <c r="EA4" i="1" s="1"/>
  <c r="DV24" i="1"/>
  <c r="DW24" i="1" s="1"/>
  <c r="EA24" i="1" s="1"/>
  <c r="DV27" i="1"/>
  <c r="DW27" i="1" s="1"/>
  <c r="EA27" i="1" s="1"/>
  <c r="EH27" i="1" s="1"/>
  <c r="EN27" i="1" s="1"/>
  <c r="DV30" i="1"/>
  <c r="DW30" i="1" s="1"/>
  <c r="EA30" i="1" s="1"/>
  <c r="EH30" i="1" s="1"/>
  <c r="EN30" i="1" s="1"/>
  <c r="DV42" i="1"/>
  <c r="DW42" i="1" s="1"/>
  <c r="EA42" i="1" s="1"/>
  <c r="EH42" i="1" s="1"/>
  <c r="EN42" i="1" s="1"/>
  <c r="DV29" i="1"/>
  <c r="DW29" i="1" s="1"/>
  <c r="EA29" i="1" s="1"/>
  <c r="DV32" i="1"/>
  <c r="DW32" i="1" s="1"/>
  <c r="EA32" i="1" s="1"/>
  <c r="DV41" i="1"/>
  <c r="DW41" i="1" s="1"/>
  <c r="EA41" i="1" s="1"/>
  <c r="DV43" i="1"/>
  <c r="DW43" i="1" s="1"/>
  <c r="EA43" i="1" s="1"/>
  <c r="EH43" i="1" s="1"/>
  <c r="EN43" i="1" s="1"/>
  <c r="DV45" i="1"/>
  <c r="DW45" i="1" s="1"/>
  <c r="EA45" i="1" s="1"/>
  <c r="DV52" i="1"/>
  <c r="DW52" i="1" s="1"/>
  <c r="EA52" i="1" s="1"/>
  <c r="DV56" i="1"/>
  <c r="DW56" i="1" s="1"/>
  <c r="EA56" i="1" s="1"/>
  <c r="FD39" i="1"/>
  <c r="EX39" i="1"/>
  <c r="EZ39" i="1" s="1"/>
  <c r="FG39" i="1" s="1"/>
  <c r="FS39" i="1" s="1"/>
  <c r="FD103" i="1"/>
  <c r="EX103" i="1"/>
  <c r="EZ103" i="1" s="1"/>
  <c r="FG103" i="1" s="1"/>
  <c r="FS103" i="1" s="1"/>
  <c r="FD167" i="1"/>
  <c r="FB167" i="1"/>
  <c r="FC167" i="1" s="1"/>
  <c r="FF167" i="1" s="1"/>
  <c r="EX167" i="1"/>
  <c r="EZ167" i="1" s="1"/>
  <c r="FG167" i="1" s="1"/>
  <c r="FB99" i="1"/>
  <c r="FC99" i="1" s="1"/>
  <c r="FF99" i="1" s="1"/>
  <c r="FD115" i="1"/>
  <c r="EI14" i="1"/>
  <c r="EO14" i="1"/>
  <c r="EI30" i="1"/>
  <c r="EO30" i="1"/>
  <c r="EI46" i="1"/>
  <c r="EK46" i="1" s="1"/>
  <c r="EO46" i="1"/>
  <c r="EI62" i="1"/>
  <c r="EK62" i="1" s="1"/>
  <c r="EO62" i="1"/>
  <c r="EI78" i="1"/>
  <c r="EK78" i="1" s="1"/>
  <c r="EO78" i="1"/>
  <c r="EI94" i="1"/>
  <c r="EO94" i="1"/>
  <c r="EO110" i="1"/>
  <c r="EI110" i="1"/>
  <c r="EO126" i="1"/>
  <c r="EI126" i="1"/>
  <c r="EO142" i="1"/>
  <c r="EI142" i="1"/>
  <c r="EO158" i="1"/>
  <c r="EI158" i="1"/>
  <c r="EO174" i="1"/>
  <c r="EI174" i="1"/>
  <c r="FJ44" i="1"/>
  <c r="FN44" i="1" s="1"/>
  <c r="FS44" i="1" s="1"/>
  <c r="FK44" i="1"/>
  <c r="FQ44" i="1" s="1"/>
  <c r="EJ44" i="1"/>
  <c r="FJ76" i="1"/>
  <c r="FN76" i="1" s="1"/>
  <c r="FK76" i="1"/>
  <c r="FQ76" i="1" s="1"/>
  <c r="EJ76" i="1"/>
  <c r="FJ108" i="1"/>
  <c r="FN108" i="1" s="1"/>
  <c r="FS108" i="1" s="1"/>
  <c r="FK108" i="1"/>
  <c r="FQ108" i="1" s="1"/>
  <c r="EJ108" i="1"/>
  <c r="FJ168" i="1"/>
  <c r="FN168" i="1" s="1"/>
  <c r="FS168" i="1" s="1"/>
  <c r="FK168" i="1"/>
  <c r="FQ168" i="1" s="1"/>
  <c r="EJ168" i="1"/>
  <c r="FD3" i="1"/>
  <c r="FB13" i="1"/>
  <c r="FC13" i="1" s="1"/>
  <c r="FF13" i="1" s="1"/>
  <c r="FT13" i="1" s="1"/>
  <c r="FD24" i="1"/>
  <c r="EX24" i="1"/>
  <c r="EZ24" i="1" s="1"/>
  <c r="FG24" i="1" s="1"/>
  <c r="FS24" i="1" s="1"/>
  <c r="FB67" i="1"/>
  <c r="FC67" i="1" s="1"/>
  <c r="FF67" i="1" s="1"/>
  <c r="FT67" i="1" s="1"/>
  <c r="FB109" i="1"/>
  <c r="FC109" i="1" s="1"/>
  <c r="FF109" i="1" s="1"/>
  <c r="FD131" i="1"/>
  <c r="FD152" i="1"/>
  <c r="EX152" i="1"/>
  <c r="EZ152" i="1" s="1"/>
  <c r="FG152" i="1" s="1"/>
  <c r="FS152" i="1" s="1"/>
  <c r="FB21" i="1"/>
  <c r="FC21" i="1" s="1"/>
  <c r="FF21" i="1" s="1"/>
  <c r="FT21" i="1" s="1"/>
  <c r="GB21" i="1" s="1"/>
  <c r="FB117" i="1"/>
  <c r="FC117" i="1" s="1"/>
  <c r="FF117" i="1" s="1"/>
  <c r="FT117" i="1" s="1"/>
  <c r="EO7" i="1"/>
  <c r="EI7" i="1"/>
  <c r="EO23" i="1"/>
  <c r="EI23" i="1"/>
  <c r="EO39" i="1"/>
  <c r="EI39" i="1"/>
  <c r="EO55" i="1"/>
  <c r="EO71" i="1"/>
  <c r="EI71" i="1"/>
  <c r="EO87" i="1"/>
  <c r="EI87" i="1"/>
  <c r="EO103" i="1"/>
  <c r="EI103" i="1"/>
  <c r="EO119" i="1"/>
  <c r="EI119" i="1"/>
  <c r="EO135" i="1"/>
  <c r="EI135" i="1"/>
  <c r="EO151" i="1"/>
  <c r="EI151" i="1"/>
  <c r="EO167" i="1"/>
  <c r="EI167" i="1"/>
  <c r="FJ33" i="1"/>
  <c r="FN33" i="1" s="1"/>
  <c r="FS33" i="1" s="1"/>
  <c r="FK33" i="1"/>
  <c r="FQ33" i="1" s="1"/>
  <c r="FT33" i="1" s="1"/>
  <c r="EJ33" i="1"/>
  <c r="FJ97" i="1"/>
  <c r="FN97" i="1" s="1"/>
  <c r="FS97" i="1" s="1"/>
  <c r="FK97" i="1"/>
  <c r="FQ97" i="1" s="1"/>
  <c r="EJ97" i="1"/>
  <c r="FJ161" i="1"/>
  <c r="FN161" i="1" s="1"/>
  <c r="FS161" i="1" s="1"/>
  <c r="FK161" i="1"/>
  <c r="FQ161" i="1" s="1"/>
  <c r="EJ161" i="1"/>
  <c r="FD15" i="1"/>
  <c r="FB15" i="1"/>
  <c r="FC15" i="1" s="1"/>
  <c r="FF15" i="1" s="1"/>
  <c r="EX15" i="1"/>
  <c r="EZ15" i="1" s="1"/>
  <c r="FG15" i="1" s="1"/>
  <c r="FD36" i="1"/>
  <c r="EX36" i="1"/>
  <c r="EZ36" i="1" s="1"/>
  <c r="FG36" i="1" s="1"/>
  <c r="FS36" i="1" s="1"/>
  <c r="FD57" i="1"/>
  <c r="EX57" i="1"/>
  <c r="EZ57" i="1" s="1"/>
  <c r="FG57" i="1" s="1"/>
  <c r="FS57" i="1" s="1"/>
  <c r="FD79" i="1"/>
  <c r="EX79" i="1"/>
  <c r="EZ79" i="1" s="1"/>
  <c r="FG79" i="1" s="1"/>
  <c r="FD100" i="1"/>
  <c r="EX100" i="1"/>
  <c r="EZ100" i="1" s="1"/>
  <c r="FG100" i="1" s="1"/>
  <c r="FD127" i="1"/>
  <c r="EX127" i="1"/>
  <c r="EZ127" i="1" s="1"/>
  <c r="FG127" i="1" s="1"/>
  <c r="FS127" i="1" s="1"/>
  <c r="FD159" i="1"/>
  <c r="EX159" i="1"/>
  <c r="EZ159" i="1" s="1"/>
  <c r="FG159" i="1" s="1"/>
  <c r="FD32" i="1"/>
  <c r="EX32" i="1"/>
  <c r="EZ32" i="1" s="1"/>
  <c r="FG32" i="1" s="1"/>
  <c r="FD80" i="1"/>
  <c r="FB80" i="1"/>
  <c r="FC80" i="1" s="1"/>
  <c r="FF80" i="1" s="1"/>
  <c r="EX80" i="1"/>
  <c r="EZ80" i="1" s="1"/>
  <c r="FG80" i="1" s="1"/>
  <c r="FD128" i="1"/>
  <c r="EX128" i="1"/>
  <c r="EZ128" i="1" s="1"/>
  <c r="FG128" i="1" s="1"/>
  <c r="FS128" i="1" s="1"/>
  <c r="EQ78" i="1"/>
  <c r="FU78" i="1" s="1"/>
  <c r="FV78" i="1" s="1"/>
  <c r="FW78" i="1" s="1"/>
  <c r="FB59" i="1"/>
  <c r="FC59" i="1" s="1"/>
  <c r="FF59" i="1" s="1"/>
  <c r="FB85" i="1"/>
  <c r="FC85" i="1" s="1"/>
  <c r="FF85" i="1" s="1"/>
  <c r="FS9" i="1"/>
  <c r="FT37" i="1"/>
  <c r="GB37" i="1" s="1"/>
  <c r="FS41" i="1"/>
  <c r="FT69" i="1"/>
  <c r="GB69" i="1" s="1"/>
  <c r="FS73" i="1"/>
  <c r="FT85" i="1"/>
  <c r="GB85" i="1" s="1"/>
  <c r="FS105" i="1"/>
  <c r="FT133" i="1"/>
  <c r="FS137" i="1"/>
  <c r="FT165" i="1"/>
  <c r="GB165" i="1" s="1"/>
  <c r="FT38" i="1"/>
  <c r="GB38" i="1" s="1"/>
  <c r="FS54" i="1"/>
  <c r="EP70" i="1"/>
  <c r="FS82" i="1"/>
  <c r="FT82" i="1" s="1"/>
  <c r="EP98" i="1"/>
  <c r="EK98" i="1"/>
  <c r="FT102" i="1"/>
  <c r="FS110" i="1"/>
  <c r="EP126" i="1"/>
  <c r="EK126" i="1"/>
  <c r="FS142" i="1"/>
  <c r="FT142" i="1" s="1"/>
  <c r="EP158" i="1"/>
  <c r="EK158" i="1"/>
  <c r="FT166" i="1"/>
  <c r="FB12" i="1"/>
  <c r="FC12" i="1" s="1"/>
  <c r="FF12" i="1" s="1"/>
  <c r="FG64" i="1"/>
  <c r="FB76" i="1"/>
  <c r="FC76" i="1" s="1"/>
  <c r="FF76" i="1" s="1"/>
  <c r="FB168" i="1"/>
  <c r="FC168" i="1" s="1"/>
  <c r="FF168" i="1" s="1"/>
  <c r="EP6" i="1"/>
  <c r="FS14" i="1"/>
  <c r="EP22" i="1"/>
  <c r="FT26" i="1"/>
  <c r="GB26" i="1" s="1"/>
  <c r="FS30" i="1"/>
  <c r="FT30" i="1" s="1"/>
  <c r="EP42" i="1"/>
  <c r="FT46" i="1"/>
  <c r="GB46" i="1" s="1"/>
  <c r="FS50" i="1"/>
  <c r="EP66" i="1"/>
  <c r="FT78" i="1"/>
  <c r="FS86" i="1"/>
  <c r="EP106" i="1"/>
  <c r="EK106" i="1"/>
  <c r="FS122" i="1"/>
  <c r="FT122" i="1" s="1"/>
  <c r="EP138" i="1"/>
  <c r="EK138" i="1"/>
  <c r="FT146" i="1"/>
  <c r="FS154" i="1"/>
  <c r="EP170" i="1"/>
  <c r="EK170" i="1"/>
  <c r="EQ140" i="1"/>
  <c r="EJ20" i="1"/>
  <c r="FB28" i="1"/>
  <c r="FC28" i="1" s="1"/>
  <c r="FF28" i="1" s="1"/>
  <c r="FS40" i="1"/>
  <c r="FG60" i="1"/>
  <c r="FB104" i="1"/>
  <c r="FC104" i="1" s="1"/>
  <c r="FF104" i="1" s="1"/>
  <c r="EJ152" i="1"/>
  <c r="FB116" i="1"/>
  <c r="FC116" i="1" s="1"/>
  <c r="FF116" i="1" s="1"/>
  <c r="FG140" i="1"/>
  <c r="FS140" i="1" s="1"/>
  <c r="FB148" i="1"/>
  <c r="FC148" i="1" s="1"/>
  <c r="FF148" i="1" s="1"/>
  <c r="FT148" i="1" s="1"/>
  <c r="FG172" i="1"/>
  <c r="EJ15" i="1"/>
  <c r="FS19" i="1"/>
  <c r="EJ31" i="1"/>
  <c r="FS35" i="1"/>
  <c r="EJ47" i="1"/>
  <c r="FS51" i="1"/>
  <c r="EJ63" i="1"/>
  <c r="FS67" i="1"/>
  <c r="EJ79" i="1"/>
  <c r="FS83" i="1"/>
  <c r="FT87" i="1"/>
  <c r="EJ95" i="1"/>
  <c r="FS99" i="1"/>
  <c r="FT99" i="1" s="1"/>
  <c r="EJ111" i="1"/>
  <c r="EJ115" i="1"/>
  <c r="FT119" i="1"/>
  <c r="EJ127" i="1"/>
  <c r="FS131" i="1"/>
  <c r="FT131" i="1" s="1"/>
  <c r="EJ143" i="1"/>
  <c r="FS147" i="1"/>
  <c r="EJ159" i="1"/>
  <c r="FS163" i="1"/>
  <c r="FT167" i="1"/>
  <c r="EJ175" i="1"/>
  <c r="EJ32" i="1"/>
  <c r="FB44" i="1"/>
  <c r="FC44" i="1" s="1"/>
  <c r="FF44" i="1" s="1"/>
  <c r="FS56" i="1"/>
  <c r="EJ80" i="1"/>
  <c r="FS100" i="1"/>
  <c r="EK124" i="1"/>
  <c r="EP124" i="1"/>
  <c r="EK172" i="1"/>
  <c r="EP172" i="1"/>
  <c r="EQ172" i="1" s="1"/>
  <c r="ES172" i="1" s="1"/>
  <c r="FD55" i="1"/>
  <c r="EX55" i="1"/>
  <c r="EZ55" i="1" s="1"/>
  <c r="FG55" i="1" s="1"/>
  <c r="FS55" i="1" s="1"/>
  <c r="EI66" i="1"/>
  <c r="EK66" i="1" s="1"/>
  <c r="EO66" i="1"/>
  <c r="EO130" i="1"/>
  <c r="EI130" i="1"/>
  <c r="EK130" i="1" s="1"/>
  <c r="FJ48" i="1"/>
  <c r="FN48" i="1" s="1"/>
  <c r="FS48" i="1" s="1"/>
  <c r="FK48" i="1"/>
  <c r="FQ48" i="1" s="1"/>
  <c r="EJ48" i="1"/>
  <c r="FD8" i="1"/>
  <c r="EX8" i="1"/>
  <c r="EZ8" i="1" s="1"/>
  <c r="FG8" i="1" s="1"/>
  <c r="FS8" i="1" s="1"/>
  <c r="EO59" i="1"/>
  <c r="EI59" i="1"/>
  <c r="EK59" i="1" s="1"/>
  <c r="EO155" i="1"/>
  <c r="EI155" i="1"/>
  <c r="EK155" i="1" s="1"/>
  <c r="FJ177" i="1"/>
  <c r="FN177" i="1" s="1"/>
  <c r="FS177" i="1" s="1"/>
  <c r="FK177" i="1"/>
  <c r="FQ177" i="1" s="1"/>
  <c r="FT177" i="1" s="1"/>
  <c r="FD84" i="1"/>
  <c r="EX84" i="1"/>
  <c r="EZ84" i="1" s="1"/>
  <c r="FG84" i="1" s="1"/>
  <c r="FS84" i="1" s="1"/>
  <c r="FS5" i="1"/>
  <c r="EP45" i="1"/>
  <c r="EP77" i="1"/>
  <c r="EK77" i="1"/>
  <c r="EP109" i="1"/>
  <c r="EK109" i="1"/>
  <c r="EP125" i="1"/>
  <c r="EK125" i="1"/>
  <c r="EP141" i="1"/>
  <c r="EK141" i="1"/>
  <c r="FS149" i="1"/>
  <c r="FT149" i="1" s="1"/>
  <c r="EP173" i="1"/>
  <c r="EK173" i="1"/>
  <c r="FS74" i="1"/>
  <c r="GB166" i="1"/>
  <c r="EP52" i="1"/>
  <c r="EP94" i="1"/>
  <c r="EK94" i="1"/>
  <c r="EP130" i="1"/>
  <c r="GB146" i="1"/>
  <c r="EP162" i="1"/>
  <c r="EK162" i="1"/>
  <c r="EJ8" i="1"/>
  <c r="FS116" i="1"/>
  <c r="FT116" i="1" s="1"/>
  <c r="EI5" i="1"/>
  <c r="EK5" i="1" s="1"/>
  <c r="EI61" i="1"/>
  <c r="EK61" i="1" s="1"/>
  <c r="FG132" i="1"/>
  <c r="FS132" i="1" s="1"/>
  <c r="FG164" i="1"/>
  <c r="FS164" i="1" s="1"/>
  <c r="EP11" i="1"/>
  <c r="FS15" i="1"/>
  <c r="EP27" i="1"/>
  <c r="FS31" i="1"/>
  <c r="EP43" i="1"/>
  <c r="EP59" i="1"/>
  <c r="FS63" i="1"/>
  <c r="EP75" i="1"/>
  <c r="EK75" i="1"/>
  <c r="FT83" i="1"/>
  <c r="EP91" i="1"/>
  <c r="FS95" i="1"/>
  <c r="EP107" i="1"/>
  <c r="FT115" i="1"/>
  <c r="EP123" i="1"/>
  <c r="EP139" i="1"/>
  <c r="FT147" i="1"/>
  <c r="EP155" i="1"/>
  <c r="FS159" i="1"/>
  <c r="EP171" i="1"/>
  <c r="EK171" i="1"/>
  <c r="EP24" i="1"/>
  <c r="EK68" i="1"/>
  <c r="EP68" i="1"/>
  <c r="EQ68" i="1" s="1"/>
  <c r="EK160" i="1"/>
  <c r="EP160" i="1"/>
  <c r="EI18" i="1"/>
  <c r="EK18" i="1" s="1"/>
  <c r="EO18" i="1"/>
  <c r="EI82" i="1"/>
  <c r="EO82" i="1"/>
  <c r="EO146" i="1"/>
  <c r="EI146" i="1"/>
  <c r="EK146" i="1" s="1"/>
  <c r="FJ92" i="1"/>
  <c r="FN92" i="1" s="1"/>
  <c r="FK92" i="1"/>
  <c r="FQ92" i="1" s="1"/>
  <c r="EJ92" i="1"/>
  <c r="FD120" i="1"/>
  <c r="EX120" i="1"/>
  <c r="EZ120" i="1" s="1"/>
  <c r="FG120" i="1" s="1"/>
  <c r="EO27" i="1"/>
  <c r="EO91" i="1"/>
  <c r="EI91" i="1"/>
  <c r="EK91" i="1" s="1"/>
  <c r="EO139" i="1"/>
  <c r="EI139" i="1"/>
  <c r="EK139" i="1" s="1"/>
  <c r="FJ113" i="1"/>
  <c r="FN113" i="1" s="1"/>
  <c r="FS113" i="1" s="1"/>
  <c r="FK113" i="1"/>
  <c r="FQ113" i="1" s="1"/>
  <c r="EJ113" i="1"/>
  <c r="FD63" i="1"/>
  <c r="FB63" i="1"/>
  <c r="FC63" i="1" s="1"/>
  <c r="FF63" i="1" s="1"/>
  <c r="EX63" i="1"/>
  <c r="EZ63" i="1" s="1"/>
  <c r="FG63" i="1" s="1"/>
  <c r="FD169" i="1"/>
  <c r="EX169" i="1"/>
  <c r="EZ169" i="1" s="1"/>
  <c r="FG169" i="1" s="1"/>
  <c r="FS169" i="1" s="1"/>
  <c r="EQ10" i="1"/>
  <c r="FU10" i="1" s="1"/>
  <c r="FV10" i="1" s="1"/>
  <c r="FW10" i="1" s="1"/>
  <c r="EP93" i="1"/>
  <c r="EK93" i="1"/>
  <c r="EP62" i="1"/>
  <c r="EP90" i="1"/>
  <c r="EK90" i="1"/>
  <c r="EP118" i="1"/>
  <c r="EK156" i="1"/>
  <c r="EP156" i="1"/>
  <c r="EQ156" i="1" s="1"/>
  <c r="ES156" i="1" s="1"/>
  <c r="GA10" i="1"/>
  <c r="EP18" i="1"/>
  <c r="EP34" i="1"/>
  <c r="GB78" i="1"/>
  <c r="FS114" i="1"/>
  <c r="FS79" i="1"/>
  <c r="DV25" i="1"/>
  <c r="DW25" i="1" s="1"/>
  <c r="EA25" i="1" s="1"/>
  <c r="DV28" i="1"/>
  <c r="DW28" i="1" s="1"/>
  <c r="EA28" i="1" s="1"/>
  <c r="DV31" i="1"/>
  <c r="DW31" i="1" s="1"/>
  <c r="EA31" i="1" s="1"/>
  <c r="EH31" i="1" s="1"/>
  <c r="EN31" i="1" s="1"/>
  <c r="DV33" i="1"/>
  <c r="DW33" i="1" s="1"/>
  <c r="EA33" i="1" s="1"/>
  <c r="DV36" i="1"/>
  <c r="DW36" i="1" s="1"/>
  <c r="EA36" i="1" s="1"/>
  <c r="DV37" i="1"/>
  <c r="DW37" i="1" s="1"/>
  <c r="EA37" i="1" s="1"/>
  <c r="DV40" i="1"/>
  <c r="DW40" i="1" s="1"/>
  <c r="EA40" i="1" s="1"/>
  <c r="DV48" i="1"/>
  <c r="DW48" i="1" s="1"/>
  <c r="EA48" i="1" s="1"/>
  <c r="DV53" i="1"/>
  <c r="DW53" i="1" s="1"/>
  <c r="EA53" i="1" s="1"/>
  <c r="DV55" i="1"/>
  <c r="DW55" i="1" s="1"/>
  <c r="EA55" i="1" s="1"/>
  <c r="EH55" i="1" s="1"/>
  <c r="EN55" i="1" s="1"/>
  <c r="FD7" i="1"/>
  <c r="EX7" i="1"/>
  <c r="EZ7" i="1" s="1"/>
  <c r="FG7" i="1" s="1"/>
  <c r="FS7" i="1" s="1"/>
  <c r="FD71" i="1"/>
  <c r="EX71" i="1"/>
  <c r="EZ71" i="1" s="1"/>
  <c r="FG71" i="1" s="1"/>
  <c r="FS71" i="1" s="1"/>
  <c r="FD135" i="1"/>
  <c r="EX135" i="1"/>
  <c r="EZ135" i="1" s="1"/>
  <c r="FG135" i="1" s="1"/>
  <c r="FS135" i="1" s="1"/>
  <c r="FB51" i="1"/>
  <c r="FC51" i="1" s="1"/>
  <c r="FF51" i="1" s="1"/>
  <c r="FT51" i="1" s="1"/>
  <c r="FD83" i="1"/>
  <c r="FD147" i="1"/>
  <c r="FB74" i="1"/>
  <c r="FC74" i="1" s="1"/>
  <c r="FF74" i="1" s="1"/>
  <c r="FB134" i="1"/>
  <c r="FC134" i="1" s="1"/>
  <c r="FF134" i="1" s="1"/>
  <c r="FT134" i="1" s="1"/>
  <c r="FB75" i="1"/>
  <c r="FC75" i="1" s="1"/>
  <c r="FF75" i="1" s="1"/>
  <c r="FT75" i="1" s="1"/>
  <c r="EI6" i="1"/>
  <c r="EK6" i="1" s="1"/>
  <c r="EO6" i="1"/>
  <c r="EI22" i="1"/>
  <c r="EK22" i="1" s="1"/>
  <c r="EO22" i="1"/>
  <c r="EI38" i="1"/>
  <c r="EK38" i="1" s="1"/>
  <c r="EO38" i="1"/>
  <c r="EI54" i="1"/>
  <c r="EK54" i="1" s="1"/>
  <c r="EO54" i="1"/>
  <c r="EI70" i="1"/>
  <c r="EK70" i="1" s="1"/>
  <c r="EO70" i="1"/>
  <c r="EI86" i="1"/>
  <c r="EK86" i="1" s="1"/>
  <c r="EO86" i="1"/>
  <c r="EI102" i="1"/>
  <c r="EK102" i="1" s="1"/>
  <c r="EO102" i="1"/>
  <c r="EO118" i="1"/>
  <c r="EI118" i="1"/>
  <c r="EK118" i="1" s="1"/>
  <c r="EO134" i="1"/>
  <c r="EI134" i="1"/>
  <c r="EK134" i="1" s="1"/>
  <c r="EO150" i="1"/>
  <c r="EI150" i="1"/>
  <c r="EK150" i="1" s="1"/>
  <c r="EO166" i="1"/>
  <c r="EI166" i="1"/>
  <c r="EK166" i="1" s="1"/>
  <c r="FJ16" i="1"/>
  <c r="FN16" i="1" s="1"/>
  <c r="FK16" i="1"/>
  <c r="FQ16" i="1" s="1"/>
  <c r="EJ16" i="1"/>
  <c r="FJ60" i="1"/>
  <c r="FN60" i="1" s="1"/>
  <c r="FS60" i="1" s="1"/>
  <c r="FK60" i="1"/>
  <c r="FQ60" i="1" s="1"/>
  <c r="EJ60" i="1"/>
  <c r="FJ96" i="1"/>
  <c r="FN96" i="1" s="1"/>
  <c r="FS96" i="1" s="1"/>
  <c r="FK96" i="1"/>
  <c r="FQ96" i="1" s="1"/>
  <c r="EJ96" i="1"/>
  <c r="FJ136" i="1"/>
  <c r="FN136" i="1" s="1"/>
  <c r="FK136" i="1"/>
  <c r="FQ136" i="1" s="1"/>
  <c r="EJ136" i="1"/>
  <c r="FB19" i="1"/>
  <c r="FC19" i="1" s="1"/>
  <c r="FF19" i="1" s="1"/>
  <c r="FT19" i="1" s="1"/>
  <c r="FD35" i="1"/>
  <c r="FD72" i="1"/>
  <c r="EX72" i="1"/>
  <c r="EZ72" i="1" s="1"/>
  <c r="FG72" i="1" s="1"/>
  <c r="FS72" i="1" s="1"/>
  <c r="FD88" i="1"/>
  <c r="EX88" i="1"/>
  <c r="EZ88" i="1" s="1"/>
  <c r="FG88" i="1" s="1"/>
  <c r="FS88" i="1" s="1"/>
  <c r="FB163" i="1"/>
  <c r="FC163" i="1" s="1"/>
  <c r="FF163" i="1" s="1"/>
  <c r="FT163" i="1" s="1"/>
  <c r="FB86" i="1"/>
  <c r="FC86" i="1" s="1"/>
  <c r="FF86" i="1" s="1"/>
  <c r="FT86" i="1" s="1"/>
  <c r="FB154" i="1"/>
  <c r="FC154" i="1" s="1"/>
  <c r="FF154" i="1" s="1"/>
  <c r="FT154" i="1" s="1"/>
  <c r="FB43" i="1"/>
  <c r="FC43" i="1" s="1"/>
  <c r="FF43" i="1" s="1"/>
  <c r="FB139" i="1"/>
  <c r="FC139" i="1" s="1"/>
  <c r="FF139" i="1" s="1"/>
  <c r="FT139" i="1" s="1"/>
  <c r="EO15" i="1"/>
  <c r="EI15" i="1"/>
  <c r="EO31" i="1"/>
  <c r="EI31" i="1"/>
  <c r="EI47" i="1"/>
  <c r="EO47" i="1"/>
  <c r="EI63" i="1"/>
  <c r="EO63" i="1"/>
  <c r="EI79" i="1"/>
  <c r="EO79" i="1"/>
  <c r="EI95" i="1"/>
  <c r="EO95" i="1"/>
  <c r="EO111" i="1"/>
  <c r="EI111" i="1"/>
  <c r="EO127" i="1"/>
  <c r="EI127" i="1"/>
  <c r="EO143" i="1"/>
  <c r="EI143" i="1"/>
  <c r="EO159" i="1"/>
  <c r="EI159" i="1"/>
  <c r="EO175" i="1"/>
  <c r="EI175" i="1"/>
  <c r="FJ65" i="1"/>
  <c r="FN65" i="1" s="1"/>
  <c r="FS65" i="1" s="1"/>
  <c r="FK65" i="1"/>
  <c r="FQ65" i="1" s="1"/>
  <c r="EJ65" i="1"/>
  <c r="FJ129" i="1"/>
  <c r="FN129" i="1" s="1"/>
  <c r="FS129" i="1" s="1"/>
  <c r="FK129" i="1"/>
  <c r="FQ129" i="1" s="1"/>
  <c r="EJ129" i="1"/>
  <c r="FD4" i="1"/>
  <c r="EX4" i="1"/>
  <c r="EZ4" i="1" s="1"/>
  <c r="FG4" i="1" s="1"/>
  <c r="FS4" i="1" s="1"/>
  <c r="FD25" i="1"/>
  <c r="EX25" i="1"/>
  <c r="EZ25" i="1" s="1"/>
  <c r="FG25" i="1" s="1"/>
  <c r="FS25" i="1" s="1"/>
  <c r="FD47" i="1"/>
  <c r="EX47" i="1"/>
  <c r="EZ47" i="1" s="1"/>
  <c r="FG47" i="1" s="1"/>
  <c r="FS47" i="1" s="1"/>
  <c r="FD68" i="1"/>
  <c r="EX68" i="1"/>
  <c r="EZ68" i="1" s="1"/>
  <c r="FG68" i="1" s="1"/>
  <c r="FS68" i="1" s="1"/>
  <c r="FB89" i="1"/>
  <c r="FC89" i="1" s="1"/>
  <c r="FF89" i="1" s="1"/>
  <c r="FD89" i="1"/>
  <c r="EX89" i="1"/>
  <c r="EZ89" i="1" s="1"/>
  <c r="FG89" i="1" s="1"/>
  <c r="FS89" i="1" s="1"/>
  <c r="FD111" i="1"/>
  <c r="EX111" i="1"/>
  <c r="EZ111" i="1" s="1"/>
  <c r="FG111" i="1" s="1"/>
  <c r="FS111" i="1" s="1"/>
  <c r="FD143" i="1"/>
  <c r="EX143" i="1"/>
  <c r="EZ143" i="1" s="1"/>
  <c r="FG143" i="1" s="1"/>
  <c r="FS143" i="1" s="1"/>
  <c r="FD175" i="1"/>
  <c r="EX175" i="1"/>
  <c r="EZ175" i="1" s="1"/>
  <c r="FG175" i="1" s="1"/>
  <c r="FS175" i="1" s="1"/>
  <c r="FB54" i="1"/>
  <c r="FC54" i="1" s="1"/>
  <c r="FF54" i="1" s="1"/>
  <c r="FT54" i="1" s="1"/>
  <c r="FB110" i="1"/>
  <c r="FC110" i="1" s="1"/>
  <c r="FF110" i="1" s="1"/>
  <c r="FT110" i="1" s="1"/>
  <c r="FB174" i="1"/>
  <c r="FC174" i="1" s="1"/>
  <c r="FF174" i="1" s="1"/>
  <c r="FT174" i="1" s="1"/>
  <c r="FB14" i="1"/>
  <c r="FC14" i="1" s="1"/>
  <c r="FF14" i="1" s="1"/>
  <c r="FT14" i="1" s="1"/>
  <c r="FB58" i="1"/>
  <c r="FC58" i="1" s="1"/>
  <c r="FF58" i="1" s="1"/>
  <c r="FB114" i="1"/>
  <c r="FC114" i="1" s="1"/>
  <c r="FF114" i="1" s="1"/>
  <c r="FT114" i="1" s="1"/>
  <c r="FB107" i="1"/>
  <c r="FC107" i="1" s="1"/>
  <c r="FF107" i="1" s="1"/>
  <c r="EJ9" i="1"/>
  <c r="EJ25" i="1"/>
  <c r="EJ41" i="1"/>
  <c r="FT45" i="1"/>
  <c r="EJ57" i="1"/>
  <c r="FT61" i="1"/>
  <c r="EJ73" i="1"/>
  <c r="FT77" i="1"/>
  <c r="EJ89" i="1"/>
  <c r="EJ105" i="1"/>
  <c r="FT109" i="1"/>
  <c r="EJ121" i="1"/>
  <c r="EJ137" i="1"/>
  <c r="EJ153" i="1"/>
  <c r="FT157" i="1"/>
  <c r="EJ169" i="1"/>
  <c r="FT173" i="1"/>
  <c r="EP54" i="1"/>
  <c r="FT62" i="1"/>
  <c r="FS70" i="1"/>
  <c r="FT70" i="1" s="1"/>
  <c r="EP82" i="1"/>
  <c r="EK82" i="1"/>
  <c r="FT90" i="1"/>
  <c r="FS98" i="1"/>
  <c r="FT98" i="1" s="1"/>
  <c r="EP110" i="1"/>
  <c r="EK110" i="1"/>
  <c r="FT118" i="1"/>
  <c r="FS126" i="1"/>
  <c r="EP142" i="1"/>
  <c r="EK142" i="1"/>
  <c r="FT150" i="1"/>
  <c r="FT158" i="1"/>
  <c r="GB158" i="1" s="1"/>
  <c r="EP174" i="1"/>
  <c r="EK174" i="1"/>
  <c r="EJ36" i="1"/>
  <c r="FG92" i="1"/>
  <c r="FB108" i="1"/>
  <c r="FC108" i="1" s="1"/>
  <c r="FF108" i="1" s="1"/>
  <c r="FS120" i="1"/>
  <c r="FG144" i="1"/>
  <c r="ES72" i="1"/>
  <c r="FS6" i="1"/>
  <c r="FT6" i="1" s="1"/>
  <c r="EP14" i="1"/>
  <c r="EQ14" i="1" s="1"/>
  <c r="EK14" i="1"/>
  <c r="FT18" i="1"/>
  <c r="FS22" i="1"/>
  <c r="FT22" i="1" s="1"/>
  <c r="EP30" i="1"/>
  <c r="EK30" i="1"/>
  <c r="FT34" i="1"/>
  <c r="FS42" i="1"/>
  <c r="EP50" i="1"/>
  <c r="EK50" i="1"/>
  <c r="FT58" i="1"/>
  <c r="FS66" i="1"/>
  <c r="FT66" i="1" s="1"/>
  <c r="EP86" i="1"/>
  <c r="FT94" i="1"/>
  <c r="FS106" i="1"/>
  <c r="FT106" i="1" s="1"/>
  <c r="EP122" i="1"/>
  <c r="EK122" i="1"/>
  <c r="FT130" i="1"/>
  <c r="FS138" i="1"/>
  <c r="FT138" i="1" s="1"/>
  <c r="EP154" i="1"/>
  <c r="EK154" i="1"/>
  <c r="FT162" i="1"/>
  <c r="FS170" i="1"/>
  <c r="FT170" i="1" s="1"/>
  <c r="EQ164" i="1"/>
  <c r="FS20" i="1"/>
  <c r="EJ40" i="1"/>
  <c r="FB48" i="1"/>
  <c r="FC48" i="1" s="1"/>
  <c r="FF48" i="1" s="1"/>
  <c r="EJ84" i="1"/>
  <c r="FB96" i="1"/>
  <c r="FC96" i="1" s="1"/>
  <c r="FF96" i="1" s="1"/>
  <c r="EJ128" i="1"/>
  <c r="FG136" i="1"/>
  <c r="FG176" i="1"/>
  <c r="FG124" i="1"/>
  <c r="FB132" i="1"/>
  <c r="FC132" i="1" s="1"/>
  <c r="FF132" i="1" s="1"/>
  <c r="FT132" i="1" s="1"/>
  <c r="FY132" i="1" s="1"/>
  <c r="FG156" i="1"/>
  <c r="FS156" i="1" s="1"/>
  <c r="FB164" i="1"/>
  <c r="FC164" i="1" s="1"/>
  <c r="FF164" i="1" s="1"/>
  <c r="EJ7" i="1"/>
  <c r="FS11" i="1"/>
  <c r="FT11" i="1" s="1"/>
  <c r="FT15" i="1"/>
  <c r="EJ23" i="1"/>
  <c r="FS27" i="1"/>
  <c r="FT27" i="1" s="1"/>
  <c r="EJ39" i="1"/>
  <c r="FS43" i="1"/>
  <c r="EJ55" i="1"/>
  <c r="FS59" i="1"/>
  <c r="EJ71" i="1"/>
  <c r="FS75" i="1"/>
  <c r="EJ87" i="1"/>
  <c r="FS91" i="1"/>
  <c r="FT91" i="1" s="1"/>
  <c r="EJ103" i="1"/>
  <c r="FS107" i="1"/>
  <c r="EJ119" i="1"/>
  <c r="FS123" i="1"/>
  <c r="EJ135" i="1"/>
  <c r="FS139" i="1"/>
  <c r="EJ151" i="1"/>
  <c r="FS155" i="1"/>
  <c r="FT155" i="1" s="1"/>
  <c r="EJ167" i="1"/>
  <c r="FS171" i="1"/>
  <c r="FT171" i="1" s="1"/>
  <c r="EQ72" i="1"/>
  <c r="EQ124" i="1"/>
  <c r="ES124" i="1" s="1"/>
  <c r="FG16" i="1"/>
  <c r="FS32" i="1"/>
  <c r="EJ56" i="1"/>
  <c r="FS80" i="1"/>
  <c r="EJ100" i="1"/>
  <c r="FB112" i="1"/>
  <c r="FC112" i="1" s="1"/>
  <c r="FF112" i="1" s="1"/>
  <c r="FS124" i="1"/>
  <c r="FT124" i="1" s="1"/>
  <c r="FY124" i="1" s="1"/>
  <c r="EK148" i="1"/>
  <c r="EP148" i="1"/>
  <c r="EQ148" i="1" s="1"/>
  <c r="FS172" i="1"/>
  <c r="FT172" i="1" s="1"/>
  <c r="FP2" i="1"/>
  <c r="FU5" i="1" l="1"/>
  <c r="FV5" i="1" s="1"/>
  <c r="ES5" i="1"/>
  <c r="FT5" i="1"/>
  <c r="FY172" i="1"/>
  <c r="FU14" i="1"/>
  <c r="FV14" i="1" s="1"/>
  <c r="FW14" i="1" s="1"/>
  <c r="ER14" i="1"/>
  <c r="FY75" i="1"/>
  <c r="FU13" i="1"/>
  <c r="FV13" i="1" s="1"/>
  <c r="FW13" i="1" s="1"/>
  <c r="ER13" i="1"/>
  <c r="ES13" i="1"/>
  <c r="FT80" i="1"/>
  <c r="FT9" i="1"/>
  <c r="FT20" i="1"/>
  <c r="FY58" i="1"/>
  <c r="FB175" i="1"/>
  <c r="FC175" i="1" s="1"/>
  <c r="FF175" i="1" s="1"/>
  <c r="FT175" i="1" s="1"/>
  <c r="FT43" i="1"/>
  <c r="FB7" i="1"/>
  <c r="FC7" i="1" s="1"/>
  <c r="FF7" i="1" s="1"/>
  <c r="FT7" i="1" s="1"/>
  <c r="FB8" i="1"/>
  <c r="FC8" i="1" s="1"/>
  <c r="FF8" i="1" s="1"/>
  <c r="FT8" i="1" s="1"/>
  <c r="GB8" i="1" s="1"/>
  <c r="FY148" i="1"/>
  <c r="FB79" i="1"/>
  <c r="FC79" i="1" s="1"/>
  <c r="FF79" i="1" s="1"/>
  <c r="FT79" i="1" s="1"/>
  <c r="FY13" i="1"/>
  <c r="FT44" i="1"/>
  <c r="GB44" i="1" s="1"/>
  <c r="FT137" i="1"/>
  <c r="FT49" i="1"/>
  <c r="FB95" i="1"/>
  <c r="FC95" i="1" s="1"/>
  <c r="FF95" i="1" s="1"/>
  <c r="FT95" i="1" s="1"/>
  <c r="FT73" i="1"/>
  <c r="GB73" i="1" s="1"/>
  <c r="EI42" i="1"/>
  <c r="EK42" i="1" s="1"/>
  <c r="FT125" i="1"/>
  <c r="FB151" i="1"/>
  <c r="FC151" i="1" s="1"/>
  <c r="FF151" i="1" s="1"/>
  <c r="FT151" i="1" s="1"/>
  <c r="FY14" i="1"/>
  <c r="FB4" i="1"/>
  <c r="FC4" i="1" s="1"/>
  <c r="FF4" i="1" s="1"/>
  <c r="FT4" i="1" s="1"/>
  <c r="GB4" i="1" s="1"/>
  <c r="FB71" i="1"/>
  <c r="FC71" i="1" s="1"/>
  <c r="FF71" i="1" s="1"/>
  <c r="FT71" i="1" s="1"/>
  <c r="FB169" i="1"/>
  <c r="FC169" i="1" s="1"/>
  <c r="FF169" i="1" s="1"/>
  <c r="FT169" i="1" s="1"/>
  <c r="FS92" i="1"/>
  <c r="FT92" i="1" s="1"/>
  <c r="FB100" i="1"/>
  <c r="FC100" i="1" s="1"/>
  <c r="FF100" i="1" s="1"/>
  <c r="FT100" i="1" s="1"/>
  <c r="FT50" i="1"/>
  <c r="FT29" i="1"/>
  <c r="FT23" i="1"/>
  <c r="GB23" i="1" s="1"/>
  <c r="FT107" i="1"/>
  <c r="FB68" i="1"/>
  <c r="FC68" i="1" s="1"/>
  <c r="FF68" i="1" s="1"/>
  <c r="FT68" i="1" s="1"/>
  <c r="FT96" i="1"/>
  <c r="FT74" i="1"/>
  <c r="GB74" i="1" s="1"/>
  <c r="EQ59" i="1"/>
  <c r="FT59" i="1"/>
  <c r="FB32" i="1"/>
  <c r="FC32" i="1" s="1"/>
  <c r="FF32" i="1" s="1"/>
  <c r="FT32" i="1" s="1"/>
  <c r="EQ11" i="1"/>
  <c r="ET11" i="1" s="1"/>
  <c r="FT53" i="1"/>
  <c r="FT141" i="1"/>
  <c r="FB40" i="1"/>
  <c r="FC40" i="1" s="1"/>
  <c r="FF40" i="1" s="1"/>
  <c r="FT40" i="1" s="1"/>
  <c r="GB117" i="1"/>
  <c r="FT156" i="1"/>
  <c r="FY156" i="1" s="1"/>
  <c r="FT89" i="1"/>
  <c r="GB89" i="1" s="1"/>
  <c r="FU132" i="1"/>
  <c r="FV132" i="1" s="1"/>
  <c r="FW132" i="1" s="1"/>
  <c r="ER132" i="1"/>
  <c r="ES132" i="1"/>
  <c r="FT164" i="1"/>
  <c r="FY164" i="1" s="1"/>
  <c r="FT140" i="1"/>
  <c r="FY140" i="1" s="1"/>
  <c r="FU61" i="1"/>
  <c r="FV61" i="1" s="1"/>
  <c r="FW61" i="1" s="1"/>
  <c r="ES61" i="1"/>
  <c r="ER61" i="1"/>
  <c r="GB148" i="1"/>
  <c r="FY71" i="1"/>
  <c r="GA132" i="1"/>
  <c r="GB132" i="1"/>
  <c r="FU59" i="1"/>
  <c r="FV59" i="1" s="1"/>
  <c r="FW59" i="1" s="1"/>
  <c r="ER59" i="1"/>
  <c r="FY59" i="1"/>
  <c r="FU11" i="1"/>
  <c r="FV11" i="1" s="1"/>
  <c r="FW11" i="1" s="1"/>
  <c r="FY10" i="1"/>
  <c r="GB10" i="1"/>
  <c r="FU120" i="1"/>
  <c r="FV120" i="1" s="1"/>
  <c r="FW120" i="1" s="1"/>
  <c r="ER120" i="1"/>
  <c r="ES120" i="1"/>
  <c r="GB80" i="1"/>
  <c r="EP39" i="1"/>
  <c r="EK39" i="1"/>
  <c r="EK40" i="1"/>
  <c r="EP40" i="1"/>
  <c r="GA120" i="1"/>
  <c r="EK137" i="1"/>
  <c r="EP137" i="1"/>
  <c r="EK105" i="1"/>
  <c r="EP105" i="1"/>
  <c r="EP41" i="1"/>
  <c r="EK136" i="1"/>
  <c r="EP136" i="1"/>
  <c r="ES6" i="1"/>
  <c r="EH36" i="1"/>
  <c r="EN36" i="1" s="1"/>
  <c r="EI36" i="1"/>
  <c r="GB79" i="1"/>
  <c r="EK8" i="1"/>
  <c r="EP8" i="1"/>
  <c r="EQ141" i="1"/>
  <c r="FY141" i="1" s="1"/>
  <c r="FU68" i="1"/>
  <c r="FV68" i="1" s="1"/>
  <c r="FW68" i="1" s="1"/>
  <c r="ER68" i="1"/>
  <c r="EP143" i="1"/>
  <c r="EK143" i="1"/>
  <c r="EP79" i="1"/>
  <c r="EQ79" i="1" s="1"/>
  <c r="EK79" i="1"/>
  <c r="EP15" i="1"/>
  <c r="EK15" i="1"/>
  <c r="GB169" i="1"/>
  <c r="GB9" i="1"/>
  <c r="EQ6" i="1"/>
  <c r="EP33" i="1"/>
  <c r="EQ103" i="1"/>
  <c r="EQ43" i="1"/>
  <c r="FU43" i="1" s="1"/>
  <c r="FV43" i="1" s="1"/>
  <c r="FW43" i="1" s="1"/>
  <c r="EH32" i="1"/>
  <c r="EN32" i="1" s="1"/>
  <c r="EI32" i="1"/>
  <c r="FB111" i="1"/>
  <c r="FC111" i="1" s="1"/>
  <c r="FF111" i="1" s="1"/>
  <c r="FT111" i="1" s="1"/>
  <c r="GB111" i="1" s="1"/>
  <c r="EK65" i="1"/>
  <c r="EP65" i="1"/>
  <c r="EQ143" i="1"/>
  <c r="GB96" i="1"/>
  <c r="EQ166" i="1"/>
  <c r="EH33" i="1"/>
  <c r="EN33" i="1" s="1"/>
  <c r="EI33" i="1"/>
  <c r="EK33" i="1" s="1"/>
  <c r="EQ139" i="1"/>
  <c r="ES139" i="1" s="1"/>
  <c r="EK92" i="1"/>
  <c r="EP92" i="1"/>
  <c r="GB175" i="1"/>
  <c r="GB95" i="1"/>
  <c r="EP48" i="1"/>
  <c r="FB39" i="1"/>
  <c r="FC39" i="1" s="1"/>
  <c r="FF39" i="1" s="1"/>
  <c r="FT39" i="1" s="1"/>
  <c r="GB39" i="1" s="1"/>
  <c r="EH56" i="1"/>
  <c r="EN56" i="1" s="1"/>
  <c r="EI56" i="1"/>
  <c r="EK56" i="1" s="1"/>
  <c r="EH41" i="1"/>
  <c r="EN41" i="1" s="1"/>
  <c r="EI41" i="1"/>
  <c r="EK41" i="1" s="1"/>
  <c r="EH29" i="1"/>
  <c r="EN29" i="1" s="1"/>
  <c r="EI29" i="1"/>
  <c r="EK29" i="1" s="1"/>
  <c r="EH24" i="1"/>
  <c r="EN24" i="1" s="1"/>
  <c r="EI24" i="1"/>
  <c r="EK24" i="1" s="1"/>
  <c r="GB53" i="1"/>
  <c r="EK112" i="1"/>
  <c r="EP112" i="1"/>
  <c r="FT12" i="1"/>
  <c r="GB68" i="1"/>
  <c r="GB115" i="1"/>
  <c r="GB71" i="1"/>
  <c r="EP51" i="1"/>
  <c r="EK51" i="1"/>
  <c r="GB7" i="1"/>
  <c r="ET164" i="1"/>
  <c r="ET78" i="1"/>
  <c r="ET10" i="1"/>
  <c r="ET166" i="1"/>
  <c r="EQ165" i="1"/>
  <c r="ET165" i="1" s="1"/>
  <c r="EQ149" i="1"/>
  <c r="EQ133" i="1"/>
  <c r="EQ117" i="1"/>
  <c r="EQ101" i="1"/>
  <c r="ET101" i="1" s="1"/>
  <c r="EQ85" i="1"/>
  <c r="ET5" i="1"/>
  <c r="FB31" i="1"/>
  <c r="FC31" i="1" s="1"/>
  <c r="FF31" i="1" s="1"/>
  <c r="FT31" i="1" s="1"/>
  <c r="EK81" i="1"/>
  <c r="EP81" i="1"/>
  <c r="FS144" i="1"/>
  <c r="EK64" i="1"/>
  <c r="EP64" i="1"/>
  <c r="ES90" i="1"/>
  <c r="EQ90" i="1"/>
  <c r="ES58" i="1"/>
  <c r="ER58" i="1"/>
  <c r="EQ46" i="1"/>
  <c r="ET46" i="1" s="1"/>
  <c r="EQ107" i="1"/>
  <c r="EQ98" i="1"/>
  <c r="FV75" i="1"/>
  <c r="FW75" i="1" s="1"/>
  <c r="EP56" i="1"/>
  <c r="FU72" i="1"/>
  <c r="FV72" i="1" s="1"/>
  <c r="FW72" i="1" s="1"/>
  <c r="ER72" i="1"/>
  <c r="GB155" i="1"/>
  <c r="EP135" i="1"/>
  <c r="EK135" i="1"/>
  <c r="GB91" i="1"/>
  <c r="EP71" i="1"/>
  <c r="EK71" i="1"/>
  <c r="GB27" i="1"/>
  <c r="EP7" i="1"/>
  <c r="EQ7" i="1" s="1"/>
  <c r="EK7" i="1"/>
  <c r="EK84" i="1"/>
  <c r="EP84" i="1"/>
  <c r="ET122" i="1"/>
  <c r="ET14" i="1"/>
  <c r="EK153" i="1"/>
  <c r="EP153" i="1"/>
  <c r="EK121" i="1"/>
  <c r="EP121" i="1"/>
  <c r="EK89" i="1"/>
  <c r="EP89" i="1"/>
  <c r="EK57" i="1"/>
  <c r="EP57" i="1"/>
  <c r="EP25" i="1"/>
  <c r="EQ69" i="1"/>
  <c r="FB143" i="1"/>
  <c r="FC143" i="1" s="1"/>
  <c r="FF143" i="1" s="1"/>
  <c r="FT143" i="1" s="1"/>
  <c r="FY143" i="1" s="1"/>
  <c r="FB47" i="1"/>
  <c r="FC47" i="1" s="1"/>
  <c r="FF47" i="1" s="1"/>
  <c r="FT47" i="1" s="1"/>
  <c r="GB47" i="1" s="1"/>
  <c r="FB25" i="1"/>
  <c r="FC25" i="1" s="1"/>
  <c r="FF25" i="1" s="1"/>
  <c r="FT25" i="1" s="1"/>
  <c r="EK129" i="1"/>
  <c r="EP129" i="1"/>
  <c r="FT65" i="1"/>
  <c r="FB72" i="1"/>
  <c r="FC72" i="1" s="1"/>
  <c r="FF72" i="1" s="1"/>
  <c r="FT72" i="1" s="1"/>
  <c r="FY72" i="1" s="1"/>
  <c r="FS136" i="1"/>
  <c r="EK60" i="1"/>
  <c r="EP60" i="1"/>
  <c r="EQ86" i="1"/>
  <c r="ET86" i="1" s="1"/>
  <c r="EH53" i="1"/>
  <c r="EN53" i="1" s="1"/>
  <c r="EI53" i="1"/>
  <c r="EK53" i="1" s="1"/>
  <c r="EH40" i="1"/>
  <c r="EN40" i="1" s="1"/>
  <c r="EI40" i="1"/>
  <c r="GB114" i="1"/>
  <c r="ET90" i="1"/>
  <c r="ET93" i="1"/>
  <c r="EQ93" i="1"/>
  <c r="FY93" i="1" s="1"/>
  <c r="ER10" i="1"/>
  <c r="FT113" i="1"/>
  <c r="FB120" i="1"/>
  <c r="FC120" i="1" s="1"/>
  <c r="FF120" i="1" s="1"/>
  <c r="FT120" i="1" s="1"/>
  <c r="FY120" i="1" s="1"/>
  <c r="EQ82" i="1"/>
  <c r="EQ26" i="1"/>
  <c r="ES26" i="1" s="1"/>
  <c r="ET75" i="1"/>
  <c r="ET59" i="1"/>
  <c r="GB149" i="1"/>
  <c r="ET125" i="1"/>
  <c r="EQ125" i="1"/>
  <c r="FY125" i="1" s="1"/>
  <c r="EQ109" i="1"/>
  <c r="FT48" i="1"/>
  <c r="EP175" i="1"/>
  <c r="EK175" i="1"/>
  <c r="GB131" i="1"/>
  <c r="EP111" i="1"/>
  <c r="EQ111" i="1" s="1"/>
  <c r="EK111" i="1"/>
  <c r="GB67" i="1"/>
  <c r="EP47" i="1"/>
  <c r="EQ47" i="1" s="1"/>
  <c r="EK47" i="1"/>
  <c r="EK152" i="1"/>
  <c r="EP152" i="1"/>
  <c r="FU140" i="1"/>
  <c r="FV140" i="1" s="1"/>
  <c r="FW140" i="1" s="1"/>
  <c r="ER140" i="1"/>
  <c r="GB154" i="1"/>
  <c r="GB122" i="1"/>
  <c r="GB86" i="1"/>
  <c r="GB50" i="1"/>
  <c r="GB30" i="1"/>
  <c r="GB14" i="1"/>
  <c r="GA14" i="1"/>
  <c r="ES140" i="1"/>
  <c r="GB142" i="1"/>
  <c r="GB110" i="1"/>
  <c r="GB82" i="1"/>
  <c r="GB54" i="1"/>
  <c r="EQ62" i="1"/>
  <c r="ES62" i="1" s="1"/>
  <c r="FB159" i="1"/>
  <c r="FC159" i="1" s="1"/>
  <c r="FF159" i="1" s="1"/>
  <c r="FT159" i="1" s="1"/>
  <c r="EK161" i="1"/>
  <c r="EP161" i="1"/>
  <c r="FT97" i="1"/>
  <c r="GB33" i="1"/>
  <c r="FB24" i="1"/>
  <c r="FC24" i="1" s="1"/>
  <c r="FF24" i="1" s="1"/>
  <c r="FT24" i="1" s="1"/>
  <c r="EK168" i="1"/>
  <c r="EP168" i="1"/>
  <c r="FT108" i="1"/>
  <c r="FS76" i="1"/>
  <c r="ES78" i="1"/>
  <c r="ES14" i="1"/>
  <c r="FB103" i="1"/>
  <c r="FC103" i="1" s="1"/>
  <c r="FF103" i="1" s="1"/>
  <c r="FT103" i="1" s="1"/>
  <c r="EH52" i="1"/>
  <c r="EN52" i="1" s="1"/>
  <c r="EI52" i="1"/>
  <c r="EK52" i="1" s="1"/>
  <c r="EQ34" i="1"/>
  <c r="FY34" i="1" s="1"/>
  <c r="EQ42" i="1"/>
  <c r="FU42" i="1" s="1"/>
  <c r="FV42" i="1" s="1"/>
  <c r="FW42" i="1" s="1"/>
  <c r="EH4" i="1"/>
  <c r="EN4" i="1" s="1"/>
  <c r="EI4" i="1"/>
  <c r="EK4" i="1" s="1"/>
  <c r="ET58" i="1"/>
  <c r="GB134" i="1"/>
  <c r="GB49" i="1"/>
  <c r="ES75" i="1"/>
  <c r="FT112" i="1"/>
  <c r="GB12" i="1"/>
  <c r="EQ22" i="1"/>
  <c r="FY22" i="1" s="1"/>
  <c r="ET140" i="1"/>
  <c r="GB151" i="1"/>
  <c r="EP131" i="1"/>
  <c r="EK131" i="1"/>
  <c r="GB87" i="1"/>
  <c r="EP67" i="1"/>
  <c r="EK67" i="1"/>
  <c r="EP3" i="1"/>
  <c r="EK3" i="1"/>
  <c r="GB162" i="1"/>
  <c r="GB130" i="1"/>
  <c r="GB94" i="1"/>
  <c r="GB58" i="1"/>
  <c r="GA58" i="1"/>
  <c r="GB34" i="1"/>
  <c r="GB18" i="1"/>
  <c r="GB150" i="1"/>
  <c r="GB118" i="1"/>
  <c r="GB90" i="1"/>
  <c r="GB62" i="1"/>
  <c r="GB173" i="1"/>
  <c r="GB157" i="1"/>
  <c r="GB141" i="1"/>
  <c r="GB125" i="1"/>
  <c r="GB109" i="1"/>
  <c r="GB93" i="1"/>
  <c r="GB77" i="1"/>
  <c r="GA61" i="1"/>
  <c r="GB61" i="1"/>
  <c r="GB45" i="1"/>
  <c r="GB29" i="1"/>
  <c r="GA13" i="1"/>
  <c r="GB13" i="1"/>
  <c r="EQ74" i="1"/>
  <c r="ET74" i="1" s="1"/>
  <c r="FB121" i="1"/>
  <c r="FC121" i="1" s="1"/>
  <c r="FF121" i="1" s="1"/>
  <c r="FT121" i="1" s="1"/>
  <c r="FB52" i="1"/>
  <c r="FC52" i="1" s="1"/>
  <c r="FF52" i="1" s="1"/>
  <c r="FT52" i="1" s="1"/>
  <c r="GB52" i="1" s="1"/>
  <c r="EK145" i="1"/>
  <c r="EP145" i="1"/>
  <c r="GB17" i="1"/>
  <c r="FB56" i="1"/>
  <c r="FC56" i="1" s="1"/>
  <c r="FF56" i="1" s="1"/>
  <c r="FT56" i="1" s="1"/>
  <c r="GB56" i="1" s="1"/>
  <c r="EK104" i="1"/>
  <c r="EP104" i="1"/>
  <c r="FS28" i="1"/>
  <c r="FT28" i="1" s="1"/>
  <c r="ES154" i="1"/>
  <c r="EQ154" i="1"/>
  <c r="EQ122" i="1"/>
  <c r="ES122" i="1" s="1"/>
  <c r="EQ54" i="1"/>
  <c r="ET54" i="1" s="1"/>
  <c r="EQ66" i="1"/>
  <c r="ES66" i="1" s="1"/>
  <c r="FB105" i="1"/>
  <c r="FC105" i="1" s="1"/>
  <c r="FF105" i="1" s="1"/>
  <c r="FT105" i="1" s="1"/>
  <c r="GB105" i="1" s="1"/>
  <c r="EI43" i="1"/>
  <c r="EK43" i="1" s="1"/>
  <c r="FS176" i="1"/>
  <c r="FT176" i="1" s="1"/>
  <c r="ER75" i="1"/>
  <c r="ET72" i="1"/>
  <c r="EP167" i="1"/>
  <c r="EQ167" i="1" s="1"/>
  <c r="ES167" i="1" s="1"/>
  <c r="EK167" i="1"/>
  <c r="EP103" i="1"/>
  <c r="EK103" i="1"/>
  <c r="GB59" i="1"/>
  <c r="GA59" i="1"/>
  <c r="EK128" i="1"/>
  <c r="EP128" i="1"/>
  <c r="FU148" i="1"/>
  <c r="FV148" i="1" s="1"/>
  <c r="FW148" i="1" s="1"/>
  <c r="ER148" i="1"/>
  <c r="EK36" i="1"/>
  <c r="EP36" i="1"/>
  <c r="FY90" i="1"/>
  <c r="EK169" i="1"/>
  <c r="EP169" i="1"/>
  <c r="EK73" i="1"/>
  <c r="EP73" i="1"/>
  <c r="EP9" i="1"/>
  <c r="EK9" i="1"/>
  <c r="EQ102" i="1"/>
  <c r="ES102" i="1" s="1"/>
  <c r="EH25" i="1"/>
  <c r="EN25" i="1" s="1"/>
  <c r="EI25" i="1"/>
  <c r="EK25" i="1" s="1"/>
  <c r="ET18" i="1"/>
  <c r="ET62" i="1"/>
  <c r="GB15" i="1"/>
  <c r="FY98" i="1"/>
  <c r="EK32" i="1"/>
  <c r="EP32" i="1"/>
  <c r="GB163" i="1"/>
  <c r="GB99" i="1"/>
  <c r="FU172" i="1"/>
  <c r="FV172" i="1" s="1"/>
  <c r="FW172" i="1" s="1"/>
  <c r="ER172" i="1"/>
  <c r="ET6" i="1"/>
  <c r="GB137" i="1"/>
  <c r="EK76" i="1"/>
  <c r="EP76" i="1"/>
  <c r="EQ94" i="1"/>
  <c r="ES94" i="1" s="1"/>
  <c r="EQ27" i="1"/>
  <c r="FU27" i="1" s="1"/>
  <c r="FV27" i="1" s="1"/>
  <c r="FW27" i="1" s="1"/>
  <c r="ET61" i="1"/>
  <c r="EP49" i="1"/>
  <c r="EQ123" i="1"/>
  <c r="ES123" i="1" s="1"/>
  <c r="EP12" i="1"/>
  <c r="EK12" i="1"/>
  <c r="EQ114" i="1"/>
  <c r="ET114" i="1" s="1"/>
  <c r="EP163" i="1"/>
  <c r="EQ163" i="1" s="1"/>
  <c r="EK163" i="1"/>
  <c r="FY139" i="1"/>
  <c r="GB119" i="1"/>
  <c r="EP99" i="1"/>
  <c r="EK99" i="1"/>
  <c r="EP35" i="1"/>
  <c r="EK35" i="1"/>
  <c r="ET116" i="1"/>
  <c r="ET132" i="1"/>
  <c r="EQ18" i="1"/>
  <c r="ES18" i="1" s="1"/>
  <c r="EP17" i="1"/>
  <c r="EK17" i="1"/>
  <c r="EQ131" i="1"/>
  <c r="FY131" i="1" s="1"/>
  <c r="EP28" i="1"/>
  <c r="EQ170" i="1"/>
  <c r="FY170" i="1" s="1"/>
  <c r="EQ138" i="1"/>
  <c r="FY138" i="1" s="1"/>
  <c r="EQ106" i="1"/>
  <c r="FY106" i="1" s="1"/>
  <c r="EH49" i="1"/>
  <c r="EN49" i="1" s="1"/>
  <c r="EI49" i="1"/>
  <c r="EK49" i="1" s="1"/>
  <c r="EK176" i="1"/>
  <c r="EP176" i="1"/>
  <c r="EQ162" i="1"/>
  <c r="EQ88" i="1"/>
  <c r="ET120" i="1"/>
  <c r="GB172" i="1"/>
  <c r="GB124" i="1"/>
  <c r="FY68" i="1"/>
  <c r="FU124" i="1"/>
  <c r="FV124" i="1" s="1"/>
  <c r="FW124" i="1" s="1"/>
  <c r="ER124" i="1"/>
  <c r="GB139" i="1"/>
  <c r="EP119" i="1"/>
  <c r="EQ119" i="1" s="1"/>
  <c r="EK119" i="1"/>
  <c r="GB75" i="1"/>
  <c r="EP55" i="1"/>
  <c r="EQ55" i="1" s="1"/>
  <c r="FU55" i="1" s="1"/>
  <c r="FV55" i="1" s="1"/>
  <c r="FW55" i="1" s="1"/>
  <c r="GB11" i="1"/>
  <c r="GA11" i="1"/>
  <c r="GB20" i="1"/>
  <c r="FY61" i="1"/>
  <c r="EQ70" i="1"/>
  <c r="ES70" i="1" s="1"/>
  <c r="EQ175" i="1"/>
  <c r="FY175" i="1" s="1"/>
  <c r="FT136" i="1"/>
  <c r="EK16" i="1"/>
  <c r="EP16" i="1"/>
  <c r="EQ134" i="1"/>
  <c r="FY134" i="1" s="1"/>
  <c r="FB135" i="1"/>
  <c r="FC135" i="1" s="1"/>
  <c r="FF135" i="1" s="1"/>
  <c r="FT135" i="1" s="1"/>
  <c r="GB135" i="1" s="1"/>
  <c r="EH48" i="1"/>
  <c r="EN48" i="1" s="1"/>
  <c r="EI48" i="1"/>
  <c r="EK48" i="1" s="1"/>
  <c r="EK113" i="1"/>
  <c r="EP113" i="1"/>
  <c r="EI27" i="1"/>
  <c r="EK27" i="1" s="1"/>
  <c r="EQ146" i="1"/>
  <c r="ES146" i="1" s="1"/>
  <c r="GB159" i="1"/>
  <c r="GB116" i="1"/>
  <c r="FY6" i="1"/>
  <c r="FB84" i="1"/>
  <c r="FC84" i="1" s="1"/>
  <c r="FF84" i="1" s="1"/>
  <c r="FT84" i="1" s="1"/>
  <c r="GB84" i="1" s="1"/>
  <c r="GB177" i="1"/>
  <c r="ES59" i="1"/>
  <c r="EQ130" i="1"/>
  <c r="FY130" i="1" s="1"/>
  <c r="FB55" i="1"/>
  <c r="FC55" i="1" s="1"/>
  <c r="FF55" i="1" s="1"/>
  <c r="FT55" i="1" s="1"/>
  <c r="ET172" i="1"/>
  <c r="ET124" i="1"/>
  <c r="EK80" i="1"/>
  <c r="EP80" i="1"/>
  <c r="EP159" i="1"/>
  <c r="EK159" i="1"/>
  <c r="EP115" i="1"/>
  <c r="EQ115" i="1" s="1"/>
  <c r="ES115" i="1" s="1"/>
  <c r="EK115" i="1"/>
  <c r="EP95" i="1"/>
  <c r="EQ95" i="1" s="1"/>
  <c r="EK95" i="1"/>
  <c r="GB51" i="1"/>
  <c r="EP31" i="1"/>
  <c r="EQ31" i="1" s="1"/>
  <c r="EK31" i="1"/>
  <c r="GB40" i="1"/>
  <c r="FU156" i="1"/>
  <c r="FV156" i="1" s="1"/>
  <c r="FW156" i="1" s="1"/>
  <c r="ER156" i="1"/>
  <c r="ES148" i="1"/>
  <c r="ET126" i="1"/>
  <c r="ET98" i="1"/>
  <c r="FT101" i="1"/>
  <c r="FY69" i="1"/>
  <c r="FY5" i="1"/>
  <c r="ER78" i="1"/>
  <c r="FB128" i="1"/>
  <c r="FC128" i="1" s="1"/>
  <c r="FF128" i="1" s="1"/>
  <c r="FT128" i="1" s="1"/>
  <c r="GB128" i="1" s="1"/>
  <c r="FB127" i="1"/>
  <c r="FC127" i="1" s="1"/>
  <c r="FF127" i="1" s="1"/>
  <c r="FT127" i="1" s="1"/>
  <c r="GB127" i="1" s="1"/>
  <c r="FB36" i="1"/>
  <c r="FC36" i="1" s="1"/>
  <c r="FF36" i="1" s="1"/>
  <c r="FT36" i="1" s="1"/>
  <c r="GB36" i="1" s="1"/>
  <c r="EK97" i="1"/>
  <c r="EP97" i="1"/>
  <c r="EI55" i="1"/>
  <c r="EK55" i="1" s="1"/>
  <c r="EK108" i="1"/>
  <c r="EP108" i="1"/>
  <c r="ES158" i="1"/>
  <c r="EQ158" i="1"/>
  <c r="EQ126" i="1"/>
  <c r="ES126" i="1" s="1"/>
  <c r="ET148" i="1"/>
  <c r="EK100" i="1"/>
  <c r="EP100" i="1"/>
  <c r="GB32" i="1"/>
  <c r="EQ160" i="1"/>
  <c r="ET160" i="1" s="1"/>
  <c r="GB171" i="1"/>
  <c r="EP151" i="1"/>
  <c r="EK151" i="1"/>
  <c r="GB107" i="1"/>
  <c r="EP87" i="1"/>
  <c r="EK87" i="1"/>
  <c r="FT63" i="1"/>
  <c r="GB63" i="1" s="1"/>
  <c r="GB43" i="1"/>
  <c r="EP23" i="1"/>
  <c r="EK23" i="1"/>
  <c r="FU164" i="1"/>
  <c r="FV164" i="1" s="1"/>
  <c r="FW164" i="1" s="1"/>
  <c r="ER164" i="1"/>
  <c r="GB170" i="1"/>
  <c r="GB138" i="1"/>
  <c r="GB106" i="1"/>
  <c r="GB66" i="1"/>
  <c r="GB22" i="1"/>
  <c r="GB6" i="1"/>
  <c r="FY158" i="1"/>
  <c r="GB126" i="1"/>
  <c r="GB98" i="1"/>
  <c r="GB70" i="1"/>
  <c r="FY109" i="1"/>
  <c r="FY77" i="1"/>
  <c r="FT129" i="1"/>
  <c r="GB129" i="1" s="1"/>
  <c r="GB65" i="1"/>
  <c r="FB88" i="1"/>
  <c r="FC88" i="1" s="1"/>
  <c r="FF88" i="1" s="1"/>
  <c r="FT88" i="1" s="1"/>
  <c r="FY88" i="1" s="1"/>
  <c r="EK96" i="1"/>
  <c r="EP96" i="1"/>
  <c r="FT60" i="1"/>
  <c r="FS16" i="1"/>
  <c r="EQ150" i="1"/>
  <c r="FY150" i="1" s="1"/>
  <c r="EQ118" i="1"/>
  <c r="FY118" i="1" s="1"/>
  <c r="EQ15" i="1"/>
  <c r="EQ50" i="1"/>
  <c r="FY50" i="1" s="1"/>
  <c r="EH37" i="1"/>
  <c r="EN37" i="1" s="1"/>
  <c r="EI37" i="1"/>
  <c r="EK37" i="1" s="1"/>
  <c r="EH28" i="1"/>
  <c r="EN28" i="1" s="1"/>
  <c r="EI28" i="1"/>
  <c r="EK28" i="1" s="1"/>
  <c r="GA78" i="1"/>
  <c r="ET156" i="1"/>
  <c r="GB133" i="1"/>
  <c r="GB113" i="1"/>
  <c r="EQ91" i="1"/>
  <c r="FY91" i="1" s="1"/>
  <c r="ET68" i="1"/>
  <c r="ET139" i="1"/>
  <c r="ET107" i="1"/>
  <c r="FT35" i="1"/>
  <c r="GB35" i="1" s="1"/>
  <c r="ET130" i="1"/>
  <c r="FT42" i="1"/>
  <c r="FY42" i="1" s="1"/>
  <c r="FT126" i="1"/>
  <c r="EQ173" i="1"/>
  <c r="ET173" i="1" s="1"/>
  <c r="GB5" i="1"/>
  <c r="ES155" i="1"/>
  <c r="EQ155" i="1"/>
  <c r="GB48" i="1"/>
  <c r="ER5" i="1"/>
  <c r="GB100" i="1"/>
  <c r="EQ116" i="1"/>
  <c r="FY116" i="1" s="1"/>
  <c r="GB147" i="1"/>
  <c r="EP127" i="1"/>
  <c r="EQ127" i="1" s="1"/>
  <c r="ES127" i="1" s="1"/>
  <c r="EK127" i="1"/>
  <c r="GB83" i="1"/>
  <c r="EP63" i="1"/>
  <c r="EK63" i="1"/>
  <c r="GB19" i="1"/>
  <c r="EK20" i="1"/>
  <c r="EP20" i="1"/>
  <c r="FY114" i="1"/>
  <c r="FY78" i="1"/>
  <c r="ES164" i="1"/>
  <c r="ES68" i="1"/>
  <c r="FY166" i="1"/>
  <c r="FY149" i="1"/>
  <c r="FY85" i="1"/>
  <c r="EQ21" i="1"/>
  <c r="ET21" i="1" s="1"/>
  <c r="FB57" i="1"/>
  <c r="FC57" i="1" s="1"/>
  <c r="FF57" i="1" s="1"/>
  <c r="FT57" i="1" s="1"/>
  <c r="GB57" i="1" s="1"/>
  <c r="FT161" i="1"/>
  <c r="GB97" i="1"/>
  <c r="FB152" i="1"/>
  <c r="FC152" i="1" s="1"/>
  <c r="FF152" i="1" s="1"/>
  <c r="FT152" i="1" s="1"/>
  <c r="GB152" i="1" s="1"/>
  <c r="FT168" i="1"/>
  <c r="GB168" i="1" s="1"/>
  <c r="GB108" i="1"/>
  <c r="EP44" i="1"/>
  <c r="EQ174" i="1"/>
  <c r="FY174" i="1" s="1"/>
  <c r="EQ142" i="1"/>
  <c r="EQ110" i="1"/>
  <c r="ET110" i="1" s="1"/>
  <c r="EQ71" i="1"/>
  <c r="EH45" i="1"/>
  <c r="EN45" i="1" s="1"/>
  <c r="EI45" i="1"/>
  <c r="EK45" i="1" s="1"/>
  <c r="EQ30" i="1"/>
  <c r="FU30" i="1" s="1"/>
  <c r="FV30" i="1" s="1"/>
  <c r="FW30" i="1" s="1"/>
  <c r="GB102" i="1"/>
  <c r="EQ157" i="1"/>
  <c r="FY157" i="1" s="1"/>
  <c r="ET13" i="1"/>
  <c r="FB41" i="1"/>
  <c r="FC41" i="1" s="1"/>
  <c r="FF41" i="1" s="1"/>
  <c r="FT41" i="1" s="1"/>
  <c r="GB112" i="1"/>
  <c r="GB167" i="1"/>
  <c r="EP147" i="1"/>
  <c r="EQ147" i="1" s="1"/>
  <c r="FY147" i="1" s="1"/>
  <c r="EK147" i="1"/>
  <c r="FT123" i="1"/>
  <c r="EP83" i="1"/>
  <c r="EK83" i="1"/>
  <c r="EP19" i="1"/>
  <c r="EK19" i="1"/>
  <c r="FY122" i="1"/>
  <c r="GB174" i="1"/>
  <c r="FY142" i="1"/>
  <c r="FY82" i="1"/>
  <c r="FB160" i="1"/>
  <c r="FC160" i="1" s="1"/>
  <c r="FF160" i="1" s="1"/>
  <c r="FT160" i="1" s="1"/>
  <c r="EQ77" i="1"/>
  <c r="FB153" i="1"/>
  <c r="FC153" i="1" s="1"/>
  <c r="FF153" i="1" s="1"/>
  <c r="FT153" i="1" s="1"/>
  <c r="GB153" i="1" s="1"/>
  <c r="FT145" i="1"/>
  <c r="GB145" i="1" s="1"/>
  <c r="GB81" i="1"/>
  <c r="EK144" i="1"/>
  <c r="EP144" i="1"/>
  <c r="FT104" i="1"/>
  <c r="GB104" i="1" s="1"/>
  <c r="FS64" i="1"/>
  <c r="ES10" i="1"/>
  <c r="EH44" i="1"/>
  <c r="EN44" i="1" s="1"/>
  <c r="EI44" i="1"/>
  <c r="EK44" i="1" s="1"/>
  <c r="EQ171" i="1"/>
  <c r="FY171" i="1" s="1"/>
  <c r="ES34" i="1"/>
  <c r="EQ38" i="1"/>
  <c r="ET38" i="1" s="1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DL2" i="1"/>
  <c r="DM2" i="1"/>
  <c r="DR2" i="1"/>
  <c r="ED2" i="1"/>
  <c r="EE2" i="1"/>
  <c r="A12" i="2"/>
  <c r="B12" i="2"/>
  <c r="A13" i="2"/>
  <c r="B13" i="2"/>
  <c r="A14" i="2"/>
  <c r="B14" i="2"/>
  <c r="A15" i="2"/>
  <c r="B15" i="2"/>
  <c r="A16" i="2"/>
  <c r="B16" i="2"/>
  <c r="B1" i="2"/>
  <c r="P2" i="3"/>
  <c r="Q2" i="3"/>
  <c r="R2" i="3"/>
  <c r="S2" i="3"/>
  <c r="T2" i="3"/>
  <c r="U2" i="3"/>
  <c r="V2" i="3"/>
  <c r="Y2" i="3"/>
  <c r="Z2" i="3"/>
  <c r="AA2" i="3"/>
  <c r="AB2" i="3"/>
  <c r="P3" i="3"/>
  <c r="Q3" i="3"/>
  <c r="R3" i="3"/>
  <c r="S3" i="3"/>
  <c r="T3" i="3"/>
  <c r="U3" i="3"/>
  <c r="V3" i="3"/>
  <c r="Y3" i="3"/>
  <c r="Z3" i="3"/>
  <c r="AA3" i="3"/>
  <c r="AB3" i="3"/>
  <c r="P4" i="3"/>
  <c r="Q4" i="3"/>
  <c r="R4" i="3"/>
  <c r="S4" i="3"/>
  <c r="T4" i="3"/>
  <c r="U4" i="3"/>
  <c r="V4" i="3"/>
  <c r="Y4" i="3"/>
  <c r="Z4" i="3"/>
  <c r="AA4" i="3"/>
  <c r="AB4" i="3"/>
  <c r="Y7" i="3"/>
  <c r="Z7" i="3"/>
  <c r="AA7" i="3"/>
  <c r="AB7" i="3"/>
  <c r="P8" i="3"/>
  <c r="Q8" i="3"/>
  <c r="R8" i="3"/>
  <c r="S8" i="3"/>
  <c r="T8" i="3"/>
  <c r="U8" i="3"/>
  <c r="V8" i="3"/>
  <c r="Y8" i="3"/>
  <c r="Z8" i="3"/>
  <c r="AA8" i="3"/>
  <c r="AB8" i="3"/>
  <c r="P9" i="3"/>
  <c r="Q9" i="3"/>
  <c r="R9" i="3"/>
  <c r="S9" i="3"/>
  <c r="T9" i="3"/>
  <c r="U9" i="3"/>
  <c r="V9" i="3"/>
  <c r="Y9" i="3"/>
  <c r="Z9" i="3"/>
  <c r="AA9" i="3"/>
  <c r="AB9" i="3"/>
  <c r="P10" i="3"/>
  <c r="Q10" i="3"/>
  <c r="R10" i="3"/>
  <c r="S10" i="3"/>
  <c r="T10" i="3"/>
  <c r="U10" i="3"/>
  <c r="V10" i="3"/>
  <c r="GA43" i="1" l="1"/>
  <c r="ES43" i="1"/>
  <c r="ET43" i="1"/>
  <c r="FW5" i="1"/>
  <c r="GA5" i="1"/>
  <c r="ES42" i="1"/>
  <c r="ET171" i="1"/>
  <c r="FY160" i="1"/>
  <c r="FY102" i="1"/>
  <c r="FY46" i="1"/>
  <c r="FY126" i="1"/>
  <c r="GB92" i="1"/>
  <c r="FY173" i="1"/>
  <c r="ET138" i="1"/>
  <c r="ES38" i="1"/>
  <c r="ES46" i="1"/>
  <c r="ES54" i="1"/>
  <c r="ET22" i="1"/>
  <c r="ER11" i="1"/>
  <c r="ES171" i="1"/>
  <c r="ET157" i="1"/>
  <c r="ES131" i="1"/>
  <c r="ER42" i="1"/>
  <c r="FY103" i="1"/>
  <c r="GA164" i="1"/>
  <c r="ES11" i="1"/>
  <c r="ES74" i="1"/>
  <c r="FY38" i="1"/>
  <c r="GA42" i="1"/>
  <c r="ET70" i="1"/>
  <c r="ET42" i="1"/>
  <c r="FY11" i="1"/>
  <c r="ER27" i="1"/>
  <c r="FY62" i="1"/>
  <c r="GB72" i="1"/>
  <c r="FU119" i="1"/>
  <c r="FV119" i="1" s="1"/>
  <c r="ER119" i="1"/>
  <c r="FY119" i="1"/>
  <c r="ES119" i="1"/>
  <c r="FU163" i="1"/>
  <c r="FV163" i="1" s="1"/>
  <c r="ER163" i="1"/>
  <c r="ES163" i="1"/>
  <c r="FY163" i="1"/>
  <c r="FU79" i="1"/>
  <c r="FV79" i="1" s="1"/>
  <c r="ER79" i="1"/>
  <c r="ES79" i="1"/>
  <c r="FY79" i="1"/>
  <c r="FU95" i="1"/>
  <c r="FV95" i="1" s="1"/>
  <c r="ER95" i="1"/>
  <c r="FY95" i="1"/>
  <c r="ES95" i="1"/>
  <c r="FU31" i="1"/>
  <c r="FV31" i="1" s="1"/>
  <c r="ES31" i="1"/>
  <c r="ER31" i="1"/>
  <c r="FY31" i="1"/>
  <c r="FU133" i="1"/>
  <c r="FV133" i="1" s="1"/>
  <c r="ER133" i="1"/>
  <c r="ES133" i="1"/>
  <c r="ET134" i="1"/>
  <c r="EQ29" i="1"/>
  <c r="ER29" i="1" s="1"/>
  <c r="EQ65" i="1"/>
  <c r="ET65" i="1" s="1"/>
  <c r="GB31" i="1"/>
  <c r="EQ105" i="1"/>
  <c r="GB143" i="1"/>
  <c r="GB103" i="1"/>
  <c r="GA55" i="1"/>
  <c r="EY3" i="1"/>
  <c r="FU171" i="1"/>
  <c r="FV171" i="1" s="1"/>
  <c r="ER171" i="1"/>
  <c r="FU77" i="1"/>
  <c r="FV77" i="1" s="1"/>
  <c r="ES77" i="1"/>
  <c r="ER77" i="1"/>
  <c r="FY123" i="1"/>
  <c r="EQ45" i="1"/>
  <c r="ER45" i="1" s="1"/>
  <c r="ES110" i="1"/>
  <c r="ES174" i="1"/>
  <c r="FY21" i="1"/>
  <c r="FY26" i="1"/>
  <c r="FY146" i="1"/>
  <c r="FU155" i="1"/>
  <c r="FV155" i="1" s="1"/>
  <c r="ER155" i="1"/>
  <c r="ET123" i="1"/>
  <c r="ES91" i="1"/>
  <c r="EQ28" i="1"/>
  <c r="ER28" i="1"/>
  <c r="FU15" i="1"/>
  <c r="FV15" i="1" s="1"/>
  <c r="ER15" i="1"/>
  <c r="ES150" i="1"/>
  <c r="FU126" i="1"/>
  <c r="FV126" i="1" s="1"/>
  <c r="ER126" i="1"/>
  <c r="FY101" i="1"/>
  <c r="ET170" i="1"/>
  <c r="EQ80" i="1"/>
  <c r="ET80" i="1" s="1"/>
  <c r="FY55" i="1"/>
  <c r="ES134" i="1"/>
  <c r="ES15" i="1"/>
  <c r="ES175" i="1"/>
  <c r="GA124" i="1"/>
  <c r="FU88" i="1"/>
  <c r="FV88" i="1" s="1"/>
  <c r="ER88" i="1"/>
  <c r="ES88" i="1"/>
  <c r="ES106" i="1"/>
  <c r="ES170" i="1"/>
  <c r="GB160" i="1"/>
  <c r="ES114" i="1"/>
  <c r="FU102" i="1"/>
  <c r="FV102" i="1" s="1"/>
  <c r="ER102" i="1"/>
  <c r="ET169" i="1"/>
  <c r="EQ169" i="1"/>
  <c r="ET167" i="1"/>
  <c r="GB176" i="1"/>
  <c r="FU54" i="1"/>
  <c r="FV54" i="1" s="1"/>
  <c r="ER54" i="1"/>
  <c r="FU154" i="1"/>
  <c r="FV154" i="1" s="1"/>
  <c r="ER154" i="1"/>
  <c r="EQ104" i="1"/>
  <c r="FU34" i="1"/>
  <c r="FV34" i="1" s="1"/>
  <c r="ER34" i="1"/>
  <c r="FU109" i="1"/>
  <c r="FV109" i="1" s="1"/>
  <c r="ER109" i="1"/>
  <c r="ES109" i="1"/>
  <c r="FU82" i="1"/>
  <c r="FV82" i="1" s="1"/>
  <c r="ER82" i="1"/>
  <c r="FU86" i="1"/>
  <c r="FV86" i="1" s="1"/>
  <c r="ER86" i="1"/>
  <c r="FU69" i="1"/>
  <c r="FV69" i="1" s="1"/>
  <c r="ER69" i="1"/>
  <c r="ES69" i="1"/>
  <c r="ET82" i="1"/>
  <c r="FU107" i="1"/>
  <c r="FV107" i="1" s="1"/>
  <c r="ER107" i="1"/>
  <c r="FY28" i="1"/>
  <c r="ET69" i="1"/>
  <c r="ET133" i="1"/>
  <c r="FY27" i="1"/>
  <c r="FY155" i="1"/>
  <c r="FY39" i="1"/>
  <c r="EQ92" i="1"/>
  <c r="ET92" i="1" s="1"/>
  <c r="ER55" i="1"/>
  <c r="ER43" i="1"/>
  <c r="FU103" i="1"/>
  <c r="FV103" i="1" s="1"/>
  <c r="ER103" i="1"/>
  <c r="ET77" i="1"/>
  <c r="ET8" i="1"/>
  <c r="EQ8" i="1"/>
  <c r="FU47" i="1"/>
  <c r="FV47" i="1" s="1"/>
  <c r="ER47" i="1"/>
  <c r="ES47" i="1"/>
  <c r="FY18" i="1"/>
  <c r="GA72" i="1"/>
  <c r="FY54" i="1"/>
  <c r="GB55" i="1"/>
  <c r="FY43" i="1"/>
  <c r="GB156" i="1"/>
  <c r="FY112" i="1"/>
  <c r="EQ4" i="1"/>
  <c r="ER4" i="1" s="1"/>
  <c r="EQ168" i="1"/>
  <c r="FY168" i="1" s="1"/>
  <c r="ES55" i="1"/>
  <c r="ET47" i="1"/>
  <c r="ET109" i="1"/>
  <c r="ES82" i="1"/>
  <c r="ET34" i="1"/>
  <c r="EQ53" i="1"/>
  <c r="ER53" i="1" s="1"/>
  <c r="ES86" i="1"/>
  <c r="GB136" i="1"/>
  <c r="FY25" i="1"/>
  <c r="EQ89" i="1"/>
  <c r="ET89" i="1" s="1"/>
  <c r="EQ153" i="1"/>
  <c r="ET153" i="1" s="1"/>
  <c r="ET30" i="1"/>
  <c r="ET154" i="1"/>
  <c r="ET7" i="1"/>
  <c r="ET71" i="1"/>
  <c r="FU98" i="1"/>
  <c r="FV98" i="1" s="1"/>
  <c r="ER98" i="1"/>
  <c r="ES107" i="1"/>
  <c r="EQ64" i="1"/>
  <c r="ET64" i="1" s="1"/>
  <c r="EQ81" i="1"/>
  <c r="ET81" i="1" s="1"/>
  <c r="FU85" i="1"/>
  <c r="FV85" i="1" s="1"/>
  <c r="ER85" i="1"/>
  <c r="ES85" i="1"/>
  <c r="FU117" i="1"/>
  <c r="FV117" i="1" s="1"/>
  <c r="ER117" i="1"/>
  <c r="ES117" i="1"/>
  <c r="FU149" i="1"/>
  <c r="FV149" i="1" s="1"/>
  <c r="ER149" i="1"/>
  <c r="ES149" i="1"/>
  <c r="EQ112" i="1"/>
  <c r="EQ24" i="1"/>
  <c r="FY24" i="1" s="1"/>
  <c r="EQ41" i="1"/>
  <c r="ER41" i="1"/>
  <c r="FU166" i="1"/>
  <c r="FV166" i="1" s="1"/>
  <c r="ER166" i="1"/>
  <c r="FU143" i="1"/>
  <c r="FV143" i="1" s="1"/>
  <c r="ER143" i="1"/>
  <c r="FY111" i="1"/>
  <c r="ES103" i="1"/>
  <c r="GB41" i="1"/>
  <c r="ET143" i="1"/>
  <c r="FU141" i="1"/>
  <c r="FV141" i="1" s="1"/>
  <c r="ER141" i="1"/>
  <c r="ES141" i="1"/>
  <c r="EQ137" i="1"/>
  <c r="ET137" i="1" s="1"/>
  <c r="FY15" i="1"/>
  <c r="FY86" i="1"/>
  <c r="FY107" i="1"/>
  <c r="FY154" i="1"/>
  <c r="GB140" i="1"/>
  <c r="FY89" i="1"/>
  <c r="GA156" i="1"/>
  <c r="FY117" i="1"/>
  <c r="EQ44" i="1"/>
  <c r="ER44" i="1"/>
  <c r="FU110" i="1"/>
  <c r="FV110" i="1" s="1"/>
  <c r="ER110" i="1"/>
  <c r="FU174" i="1"/>
  <c r="FV174" i="1" s="1"/>
  <c r="ER174" i="1"/>
  <c r="FU21" i="1"/>
  <c r="FV21" i="1" s="1"/>
  <c r="ER21" i="1"/>
  <c r="ES21" i="1"/>
  <c r="FU91" i="1"/>
  <c r="FV91" i="1" s="1"/>
  <c r="ER91" i="1"/>
  <c r="FU50" i="1"/>
  <c r="FV50" i="1" s="1"/>
  <c r="ER50" i="1"/>
  <c r="FU150" i="1"/>
  <c r="FV150" i="1" s="1"/>
  <c r="ER150" i="1"/>
  <c r="EQ96" i="1"/>
  <c r="FU127" i="1"/>
  <c r="FV127" i="1" s="1"/>
  <c r="ER127" i="1"/>
  <c r="EQ108" i="1"/>
  <c r="FY108" i="1" s="1"/>
  <c r="EQ97" i="1"/>
  <c r="ET31" i="1"/>
  <c r="ET95" i="1"/>
  <c r="FU146" i="1"/>
  <c r="FV146" i="1" s="1"/>
  <c r="ER146" i="1"/>
  <c r="FU134" i="1"/>
  <c r="FV134" i="1" s="1"/>
  <c r="ER134" i="1"/>
  <c r="FU175" i="1"/>
  <c r="FV175" i="1" s="1"/>
  <c r="ER175" i="1"/>
  <c r="EQ176" i="1"/>
  <c r="ET176" i="1" s="1"/>
  <c r="FU106" i="1"/>
  <c r="FV106" i="1" s="1"/>
  <c r="ER106" i="1"/>
  <c r="FU170" i="1"/>
  <c r="FV170" i="1" s="1"/>
  <c r="ER170" i="1"/>
  <c r="ET17" i="1"/>
  <c r="EQ17" i="1"/>
  <c r="FU114" i="1"/>
  <c r="FV114" i="1" s="1"/>
  <c r="ER114" i="1"/>
  <c r="FU123" i="1"/>
  <c r="FV123" i="1" s="1"/>
  <c r="ER123" i="1"/>
  <c r="FU94" i="1"/>
  <c r="FV94" i="1" s="1"/>
  <c r="ER94" i="1"/>
  <c r="FU167" i="1"/>
  <c r="FV167" i="1" s="1"/>
  <c r="ER167" i="1"/>
  <c r="FU66" i="1"/>
  <c r="FV66" i="1" s="1"/>
  <c r="ER66" i="1"/>
  <c r="FT64" i="1"/>
  <c r="FU115" i="1"/>
  <c r="FV115" i="1" s="1"/>
  <c r="ER115" i="1"/>
  <c r="EQ161" i="1"/>
  <c r="ET161" i="1" s="1"/>
  <c r="FU26" i="1"/>
  <c r="FV26" i="1" s="1"/>
  <c r="ER26" i="1"/>
  <c r="EQ40" i="1"/>
  <c r="EQ60" i="1"/>
  <c r="EQ129" i="1"/>
  <c r="ET129" i="1" s="1"/>
  <c r="EQ57" i="1"/>
  <c r="ET121" i="1"/>
  <c r="EQ121" i="1"/>
  <c r="FY121" i="1" s="1"/>
  <c r="ET174" i="1"/>
  <c r="FU101" i="1"/>
  <c r="FV101" i="1" s="1"/>
  <c r="ER101" i="1"/>
  <c r="ES101" i="1"/>
  <c r="FU165" i="1"/>
  <c r="FV165" i="1" s="1"/>
  <c r="ER165" i="1"/>
  <c r="ES165" i="1"/>
  <c r="ES50" i="1"/>
  <c r="ET150" i="1"/>
  <c r="EQ56" i="1"/>
  <c r="ER56" i="1"/>
  <c r="FY115" i="1"/>
  <c r="FU38" i="1"/>
  <c r="FV38" i="1" s="1"/>
  <c r="ER38" i="1"/>
  <c r="ET144" i="1"/>
  <c r="EQ144" i="1"/>
  <c r="FU7" i="1"/>
  <c r="FV7" i="1" s="1"/>
  <c r="ER7" i="1"/>
  <c r="FU142" i="1"/>
  <c r="FV142" i="1" s="1"/>
  <c r="ER142" i="1"/>
  <c r="FY161" i="1"/>
  <c r="EQ20" i="1"/>
  <c r="FY167" i="1"/>
  <c r="FU118" i="1"/>
  <c r="FV118" i="1" s="1"/>
  <c r="ER118" i="1"/>
  <c r="EQ159" i="1"/>
  <c r="FY159" i="1" s="1"/>
  <c r="FY129" i="1"/>
  <c r="EQ100" i="1"/>
  <c r="ET100" i="1" s="1"/>
  <c r="FY133" i="1"/>
  <c r="ET66" i="1"/>
  <c r="FY7" i="1"/>
  <c r="ET115" i="1"/>
  <c r="FU130" i="1"/>
  <c r="FV130" i="1" s="1"/>
  <c r="ER130" i="1"/>
  <c r="EQ48" i="1"/>
  <c r="ER48" i="1" s="1"/>
  <c r="EQ16" i="1"/>
  <c r="ET16" i="1" s="1"/>
  <c r="FU111" i="1"/>
  <c r="FV111" i="1" s="1"/>
  <c r="ER111" i="1"/>
  <c r="FU70" i="1"/>
  <c r="FV70" i="1" s="1"/>
  <c r="ER70" i="1"/>
  <c r="ET55" i="1"/>
  <c r="ET119" i="1"/>
  <c r="GA172" i="1"/>
  <c r="FU162" i="1"/>
  <c r="FV162" i="1" s="1"/>
  <c r="ER162" i="1"/>
  <c r="FU138" i="1"/>
  <c r="FV138" i="1" s="1"/>
  <c r="ER138" i="1"/>
  <c r="FT144" i="1"/>
  <c r="FY144" i="1" s="1"/>
  <c r="ET163" i="1"/>
  <c r="EQ76" i="1"/>
  <c r="ET76" i="1" s="1"/>
  <c r="ES7" i="1"/>
  <c r="GB161" i="1"/>
  <c r="EQ9" i="1"/>
  <c r="ET128" i="1"/>
  <c r="EQ128" i="1"/>
  <c r="FY128" i="1" s="1"/>
  <c r="EQ19" i="1"/>
  <c r="FU147" i="1"/>
  <c r="FV147" i="1" s="1"/>
  <c r="ER147" i="1"/>
  <c r="EQ99" i="1"/>
  <c r="ET99" i="1" s="1"/>
  <c r="FY30" i="1"/>
  <c r="ET147" i="1"/>
  <c r="FU157" i="1"/>
  <c r="FV157" i="1" s="1"/>
  <c r="ER157" i="1"/>
  <c r="ES157" i="1"/>
  <c r="ER30" i="1"/>
  <c r="FU71" i="1"/>
  <c r="FV71" i="1" s="1"/>
  <c r="ER71" i="1"/>
  <c r="ES142" i="1"/>
  <c r="ET44" i="1"/>
  <c r="FY57" i="1"/>
  <c r="EQ63" i="1"/>
  <c r="ET127" i="1"/>
  <c r="FU116" i="1"/>
  <c r="FV116" i="1" s="1"/>
  <c r="ER116" i="1"/>
  <c r="ES116" i="1"/>
  <c r="FU173" i="1"/>
  <c r="FV173" i="1" s="1"/>
  <c r="ER173" i="1"/>
  <c r="ES173" i="1"/>
  <c r="ET91" i="1"/>
  <c r="ET155" i="1"/>
  <c r="EQ37" i="1"/>
  <c r="ER37" i="1"/>
  <c r="ES118" i="1"/>
  <c r="FY60" i="1"/>
  <c r="GB42" i="1"/>
  <c r="EQ23" i="1"/>
  <c r="FU160" i="1"/>
  <c r="FV160" i="1" s="1"/>
  <c r="ER160" i="1"/>
  <c r="ES160" i="1"/>
  <c r="FU158" i="1"/>
  <c r="FV158" i="1" s="1"/>
  <c r="ER158" i="1"/>
  <c r="FT76" i="1"/>
  <c r="GB76" i="1" s="1"/>
  <c r="FY127" i="1"/>
  <c r="FY165" i="1"/>
  <c r="ET158" i="1"/>
  <c r="ET106" i="1"/>
  <c r="ES130" i="1"/>
  <c r="ET94" i="1"/>
  <c r="ET27" i="1"/>
  <c r="EQ113" i="1"/>
  <c r="ES111" i="1"/>
  <c r="GA75" i="1"/>
  <c r="ES162" i="1"/>
  <c r="EQ49" i="1"/>
  <c r="ES138" i="1"/>
  <c r="ET28" i="1"/>
  <c r="FU131" i="1"/>
  <c r="FV131" i="1" s="1"/>
  <c r="ER131" i="1"/>
  <c r="FU18" i="1"/>
  <c r="FV18" i="1" s="1"/>
  <c r="ER18" i="1"/>
  <c r="EQ35" i="1"/>
  <c r="FY35" i="1" s="1"/>
  <c r="GB24" i="1"/>
  <c r="EQ39" i="1"/>
  <c r="ET39" i="1" s="1"/>
  <c r="ET12" i="1"/>
  <c r="EQ12" i="1"/>
  <c r="FY12" i="1" s="1"/>
  <c r="ES30" i="1"/>
  <c r="ES71" i="1"/>
  <c r="ES27" i="1"/>
  <c r="EQ25" i="1"/>
  <c r="ER25" i="1"/>
  <c r="GB60" i="1"/>
  <c r="EQ73" i="1"/>
  <c r="FY94" i="1"/>
  <c r="ET103" i="1"/>
  <c r="FU122" i="1"/>
  <c r="FV122" i="1" s="1"/>
  <c r="ER122" i="1"/>
  <c r="GB28" i="1"/>
  <c r="FY56" i="1"/>
  <c r="ES147" i="1"/>
  <c r="ET145" i="1"/>
  <c r="EQ145" i="1"/>
  <c r="FY145" i="1" s="1"/>
  <c r="FU74" i="1"/>
  <c r="FV74" i="1" s="1"/>
  <c r="ER74" i="1"/>
  <c r="EQ3" i="1"/>
  <c r="ET3" i="1" s="1"/>
  <c r="EQ67" i="1"/>
  <c r="ET131" i="1"/>
  <c r="FU22" i="1"/>
  <c r="FV22" i="1" s="1"/>
  <c r="ER22" i="1"/>
  <c r="EQ52" i="1"/>
  <c r="FY52" i="1" s="1"/>
  <c r="EQ87" i="1"/>
  <c r="ET87" i="1" s="1"/>
  <c r="EQ151" i="1"/>
  <c r="ET151" i="1" s="1"/>
  <c r="FY97" i="1"/>
  <c r="FU62" i="1"/>
  <c r="FV62" i="1" s="1"/>
  <c r="ER62" i="1"/>
  <c r="GA30" i="1"/>
  <c r="EQ152" i="1"/>
  <c r="ET152" i="1" s="1"/>
  <c r="ET111" i="1"/>
  <c r="ET175" i="1"/>
  <c r="FY48" i="1"/>
  <c r="FU125" i="1"/>
  <c r="FV125" i="1" s="1"/>
  <c r="ER125" i="1"/>
  <c r="ES125" i="1"/>
  <c r="ET162" i="1"/>
  <c r="FY92" i="1"/>
  <c r="FU93" i="1"/>
  <c r="FV93" i="1" s="1"/>
  <c r="ER93" i="1"/>
  <c r="ES93" i="1"/>
  <c r="ES22" i="1"/>
  <c r="FT16" i="1"/>
  <c r="GB16" i="1" s="1"/>
  <c r="FY47" i="1"/>
  <c r="ET25" i="1"/>
  <c r="ET142" i="1"/>
  <c r="ET50" i="1"/>
  <c r="EQ84" i="1"/>
  <c r="GA27" i="1"/>
  <c r="ET56" i="1"/>
  <c r="ES98" i="1"/>
  <c r="FU46" i="1"/>
  <c r="FV46" i="1" s="1"/>
  <c r="ER46" i="1"/>
  <c r="FU90" i="1"/>
  <c r="FV90" i="1" s="1"/>
  <c r="ER90" i="1"/>
  <c r="EQ83" i="1"/>
  <c r="ET83" i="1" s="1"/>
  <c r="ET85" i="1"/>
  <c r="ET117" i="1"/>
  <c r="ET149" i="1"/>
  <c r="ET102" i="1"/>
  <c r="ET26" i="1"/>
  <c r="ET146" i="1"/>
  <c r="EQ51" i="1"/>
  <c r="GA68" i="1"/>
  <c r="FU139" i="1"/>
  <c r="FV139" i="1" s="1"/>
  <c r="ER139" i="1"/>
  <c r="EQ33" i="1"/>
  <c r="ET33" i="1" s="1"/>
  <c r="ES166" i="1"/>
  <c r="ES143" i="1"/>
  <c r="GB101" i="1"/>
  <c r="EQ32" i="1"/>
  <c r="ET32" i="1" s="1"/>
  <c r="EQ135" i="1"/>
  <c r="FY135" i="1" s="1"/>
  <c r="FU6" i="1"/>
  <c r="FV6" i="1" s="1"/>
  <c r="ER6" i="1"/>
  <c r="ET15" i="1"/>
  <c r="ET79" i="1"/>
  <c r="ET141" i="1"/>
  <c r="ET118" i="1"/>
  <c r="EQ36" i="1"/>
  <c r="FY36" i="1" s="1"/>
  <c r="ET136" i="1"/>
  <c r="EQ136" i="1"/>
  <c r="FY136" i="1" s="1"/>
  <c r="ET41" i="1"/>
  <c r="GB120" i="1"/>
  <c r="FY162" i="1"/>
  <c r="GB123" i="1"/>
  <c r="ET88" i="1"/>
  <c r="FY74" i="1"/>
  <c r="GB25" i="1"/>
  <c r="FY110" i="1"/>
  <c r="GB121" i="1"/>
  <c r="GA148" i="1"/>
  <c r="GA140" i="1"/>
  <c r="GB164" i="1"/>
  <c r="FY66" i="1"/>
  <c r="GB88" i="1"/>
  <c r="FY70" i="1"/>
  <c r="EG2" i="1"/>
  <c r="EO2" i="1" s="1"/>
  <c r="C7" i="2"/>
  <c r="C16" i="2"/>
  <c r="D6" i="2"/>
  <c r="D15" i="2"/>
  <c r="C10" i="2"/>
  <c r="C9" i="2"/>
  <c r="C8" i="2"/>
  <c r="EY2" i="1"/>
  <c r="FA2" i="1" s="1"/>
  <c r="C11" i="2"/>
  <c r="C4" i="2"/>
  <c r="D3" i="2"/>
  <c r="ET35" i="1" l="1"/>
  <c r="ER32" i="1"/>
  <c r="ER52" i="1"/>
  <c r="ET108" i="1"/>
  <c r="ET48" i="1"/>
  <c r="FY64" i="1"/>
  <c r="ER36" i="1"/>
  <c r="ET159" i="1"/>
  <c r="FU84" i="1"/>
  <c r="FV84" i="1" s="1"/>
  <c r="ER84" i="1"/>
  <c r="ES84" i="1"/>
  <c r="FW125" i="1"/>
  <c r="GA125" i="1"/>
  <c r="FW160" i="1"/>
  <c r="GA160" i="1"/>
  <c r="FW162" i="1"/>
  <c r="GA162" i="1"/>
  <c r="FW69" i="1"/>
  <c r="GA69" i="1"/>
  <c r="FY176" i="1"/>
  <c r="FU57" i="1"/>
  <c r="FV57" i="1" s="1"/>
  <c r="ER57" i="1"/>
  <c r="ES57" i="1"/>
  <c r="FU60" i="1"/>
  <c r="FV60" i="1" s="1"/>
  <c r="ER60" i="1"/>
  <c r="ES60" i="1"/>
  <c r="FW115" i="1"/>
  <c r="GA115" i="1"/>
  <c r="ET36" i="1"/>
  <c r="FW94" i="1"/>
  <c r="GA94" i="1"/>
  <c r="FW114" i="1"/>
  <c r="GA114" i="1"/>
  <c r="FW170" i="1"/>
  <c r="GA170" i="1"/>
  <c r="FU97" i="1"/>
  <c r="FV97" i="1" s="1"/>
  <c r="ER97" i="1"/>
  <c r="ES97" i="1"/>
  <c r="FU96" i="1"/>
  <c r="FV96" i="1" s="1"/>
  <c r="ER96" i="1"/>
  <c r="ES96" i="1"/>
  <c r="FY96" i="1"/>
  <c r="FW174" i="1"/>
  <c r="GA174" i="1"/>
  <c r="FY153" i="1"/>
  <c r="FU44" i="1"/>
  <c r="FV44" i="1" s="1"/>
  <c r="ES44" i="1"/>
  <c r="FY44" i="1"/>
  <c r="FW143" i="1"/>
  <c r="GA143" i="1"/>
  <c r="FU112" i="1"/>
  <c r="FV112" i="1" s="1"/>
  <c r="ER112" i="1"/>
  <c r="ES112" i="1"/>
  <c r="FW149" i="1"/>
  <c r="GA149" i="1"/>
  <c r="FU53" i="1"/>
  <c r="FV53" i="1" s="1"/>
  <c r="ES53" i="1"/>
  <c r="FY53" i="1"/>
  <c r="ET53" i="1"/>
  <c r="ET168" i="1"/>
  <c r="FW82" i="1"/>
  <c r="GA82" i="1"/>
  <c r="FU104" i="1"/>
  <c r="FV104" i="1" s="1"/>
  <c r="ER104" i="1"/>
  <c r="ES104" i="1"/>
  <c r="FW102" i="1"/>
  <c r="GA102" i="1"/>
  <c r="FW126" i="1"/>
  <c r="GA126" i="1"/>
  <c r="FU45" i="1"/>
  <c r="FV45" i="1" s="1"/>
  <c r="ES45" i="1"/>
  <c r="FY45" i="1"/>
  <c r="ET45" i="1"/>
  <c r="FW171" i="1"/>
  <c r="GA171" i="1"/>
  <c r="FU105" i="1"/>
  <c r="FV105" i="1" s="1"/>
  <c r="ER105" i="1"/>
  <c r="ES105" i="1"/>
  <c r="FU51" i="1"/>
  <c r="FV51" i="1" s="1"/>
  <c r="ER51" i="1"/>
  <c r="ES51" i="1"/>
  <c r="FY51" i="1"/>
  <c r="FW46" i="1"/>
  <c r="GA46" i="1"/>
  <c r="FW62" i="1"/>
  <c r="GA62" i="1"/>
  <c r="FU49" i="1"/>
  <c r="FV49" i="1" s="1"/>
  <c r="ES49" i="1"/>
  <c r="FY49" i="1"/>
  <c r="FU63" i="1"/>
  <c r="FV63" i="1" s="1"/>
  <c r="ER63" i="1"/>
  <c r="ES63" i="1"/>
  <c r="FW66" i="1"/>
  <c r="GA66" i="1"/>
  <c r="FW146" i="1"/>
  <c r="GA146" i="1"/>
  <c r="FW127" i="1"/>
  <c r="GA127" i="1"/>
  <c r="FW91" i="1"/>
  <c r="GA91" i="1"/>
  <c r="FU81" i="1"/>
  <c r="FV81" i="1" s="1"/>
  <c r="ER81" i="1"/>
  <c r="ES81" i="1"/>
  <c r="FY81" i="1"/>
  <c r="FW107" i="1"/>
  <c r="GA107" i="1"/>
  <c r="FW154" i="1"/>
  <c r="GA154" i="1"/>
  <c r="FU80" i="1"/>
  <c r="FV80" i="1" s="1"/>
  <c r="ER80" i="1"/>
  <c r="ES80" i="1"/>
  <c r="FY80" i="1"/>
  <c r="ET51" i="1"/>
  <c r="FU52" i="1"/>
  <c r="FV52" i="1" s="1"/>
  <c r="ES52" i="1"/>
  <c r="ET52" i="1"/>
  <c r="FY84" i="1"/>
  <c r="FU23" i="1"/>
  <c r="FV23" i="1" s="1"/>
  <c r="ER23" i="1"/>
  <c r="FY23" i="1"/>
  <c r="ES23" i="1"/>
  <c r="FW173" i="1"/>
  <c r="GA173" i="1"/>
  <c r="ET63" i="1"/>
  <c r="FU9" i="1"/>
  <c r="FV9" i="1" s="1"/>
  <c r="ER9" i="1"/>
  <c r="ES9" i="1"/>
  <c r="FY9" i="1"/>
  <c r="FW70" i="1"/>
  <c r="GA70" i="1"/>
  <c r="FU19" i="1"/>
  <c r="FV19" i="1" s="1"/>
  <c r="ER19" i="1"/>
  <c r="ES19" i="1"/>
  <c r="FY19" i="1"/>
  <c r="ET9" i="1"/>
  <c r="FW138" i="1"/>
  <c r="GA138" i="1"/>
  <c r="FU20" i="1"/>
  <c r="FV20" i="1" s="1"/>
  <c r="ER20" i="1"/>
  <c r="ES20" i="1"/>
  <c r="FY20" i="1"/>
  <c r="ET19" i="1"/>
  <c r="FW38" i="1"/>
  <c r="GA38" i="1"/>
  <c r="FU56" i="1"/>
  <c r="FV56" i="1" s="1"/>
  <c r="ES56" i="1"/>
  <c r="FW101" i="1"/>
  <c r="GA101" i="1"/>
  <c r="ET57" i="1"/>
  <c r="ET60" i="1"/>
  <c r="FW26" i="1"/>
  <c r="GA26" i="1"/>
  <c r="FU17" i="1"/>
  <c r="FV17" i="1" s="1"/>
  <c r="ER17" i="1"/>
  <c r="ES17" i="1"/>
  <c r="FY17" i="1"/>
  <c r="FW134" i="1"/>
  <c r="GA134" i="1"/>
  <c r="ET97" i="1"/>
  <c r="ET96" i="1"/>
  <c r="FW50" i="1"/>
  <c r="GA50" i="1"/>
  <c r="GB64" i="1"/>
  <c r="FU137" i="1"/>
  <c r="FV137" i="1" s="1"/>
  <c r="ER137" i="1"/>
  <c r="ES137" i="1"/>
  <c r="FY137" i="1"/>
  <c r="FW141" i="1"/>
  <c r="GA141" i="1"/>
  <c r="FU41" i="1"/>
  <c r="FV41" i="1" s="1"/>
  <c r="ES41" i="1"/>
  <c r="ET112" i="1"/>
  <c r="FU64" i="1"/>
  <c r="FV64" i="1" s="1"/>
  <c r="ER64" i="1"/>
  <c r="ES64" i="1"/>
  <c r="FW98" i="1"/>
  <c r="GA98" i="1"/>
  <c r="FU89" i="1"/>
  <c r="FV89" i="1" s="1"/>
  <c r="ER89" i="1"/>
  <c r="ES89" i="1"/>
  <c r="FW47" i="1"/>
  <c r="GA47" i="1"/>
  <c r="FU92" i="1"/>
  <c r="FV92" i="1" s="1"/>
  <c r="ER92" i="1"/>
  <c r="ES92" i="1"/>
  <c r="FW86" i="1"/>
  <c r="GA86" i="1"/>
  <c r="ET104" i="1"/>
  <c r="FW54" i="1"/>
  <c r="GA54" i="1"/>
  <c r="FU169" i="1"/>
  <c r="FV169" i="1" s="1"/>
  <c r="ER169" i="1"/>
  <c r="ES169" i="1"/>
  <c r="FY169" i="1"/>
  <c r="FW88" i="1"/>
  <c r="GA88" i="1"/>
  <c r="FU28" i="1"/>
  <c r="FV28" i="1" s="1"/>
  <c r="ES28" i="1"/>
  <c r="FW155" i="1"/>
  <c r="GA155" i="1"/>
  <c r="FY41" i="1"/>
  <c r="FW77" i="1"/>
  <c r="GA77" i="1"/>
  <c r="FA3" i="1"/>
  <c r="FG3" i="1" s="1"/>
  <c r="FS3" i="1" s="1"/>
  <c r="FB3" i="1"/>
  <c r="ET105" i="1"/>
  <c r="FW6" i="1"/>
  <c r="GA6" i="1"/>
  <c r="FU33" i="1"/>
  <c r="FV33" i="1" s="1"/>
  <c r="ES33" i="1"/>
  <c r="FY33" i="1"/>
  <c r="FU83" i="1"/>
  <c r="FV83" i="1" s="1"/>
  <c r="ER83" i="1"/>
  <c r="FY83" i="1"/>
  <c r="ES83" i="1"/>
  <c r="FU152" i="1"/>
  <c r="FV152" i="1" s="1"/>
  <c r="ER152" i="1"/>
  <c r="ES152" i="1"/>
  <c r="FW131" i="1"/>
  <c r="GA131" i="1"/>
  <c r="FU16" i="1"/>
  <c r="FV16" i="1" s="1"/>
  <c r="ER16" i="1"/>
  <c r="ES16" i="1"/>
  <c r="FU40" i="1"/>
  <c r="FV40" i="1" s="1"/>
  <c r="ES40" i="1"/>
  <c r="FY40" i="1"/>
  <c r="FU176" i="1"/>
  <c r="FV176" i="1" s="1"/>
  <c r="ER176" i="1"/>
  <c r="ES176" i="1"/>
  <c r="FW150" i="1"/>
  <c r="GA150" i="1"/>
  <c r="FU24" i="1"/>
  <c r="FV24" i="1" s="1"/>
  <c r="ES24" i="1"/>
  <c r="ET24" i="1"/>
  <c r="FW117" i="1"/>
  <c r="GA117" i="1"/>
  <c r="FU153" i="1"/>
  <c r="FV153" i="1" s="1"/>
  <c r="ER153" i="1"/>
  <c r="ES153" i="1"/>
  <c r="FU168" i="1"/>
  <c r="FV168" i="1" s="1"/>
  <c r="ER168" i="1"/>
  <c r="ES168" i="1"/>
  <c r="FW109" i="1"/>
  <c r="GA109" i="1"/>
  <c r="FW15" i="1"/>
  <c r="GA15" i="1"/>
  <c r="FU65" i="1"/>
  <c r="FV65" i="1" s="1"/>
  <c r="ER65" i="1"/>
  <c r="ES65" i="1"/>
  <c r="FU135" i="1"/>
  <c r="FV135" i="1" s="1"/>
  <c r="ER135" i="1"/>
  <c r="ES135" i="1"/>
  <c r="ET84" i="1"/>
  <c r="FU67" i="1"/>
  <c r="FV67" i="1" s="1"/>
  <c r="ER67" i="1"/>
  <c r="ES67" i="1"/>
  <c r="FY67" i="1"/>
  <c r="FU39" i="1"/>
  <c r="FV39" i="1" s="1"/>
  <c r="ER39" i="1"/>
  <c r="ES39" i="1"/>
  <c r="FU113" i="1"/>
  <c r="FV113" i="1" s="1"/>
  <c r="ER113" i="1"/>
  <c r="ES113" i="1"/>
  <c r="FW158" i="1"/>
  <c r="GA158" i="1"/>
  <c r="FW147" i="1"/>
  <c r="GA147" i="1"/>
  <c r="FU76" i="1"/>
  <c r="FV76" i="1" s="1"/>
  <c r="ER76" i="1"/>
  <c r="ES76" i="1"/>
  <c r="FW130" i="1"/>
  <c r="GA130" i="1"/>
  <c r="FY63" i="1"/>
  <c r="FW7" i="1"/>
  <c r="GA7" i="1"/>
  <c r="FU36" i="1"/>
  <c r="FV36" i="1" s="1"/>
  <c r="ES36" i="1"/>
  <c r="FW139" i="1"/>
  <c r="GA139" i="1"/>
  <c r="FW90" i="1"/>
  <c r="GA90" i="1"/>
  <c r="FY65" i="1"/>
  <c r="FU151" i="1"/>
  <c r="FV151" i="1" s="1"/>
  <c r="ER151" i="1"/>
  <c r="ES151" i="1"/>
  <c r="FY151" i="1"/>
  <c r="ET67" i="1"/>
  <c r="FW74" i="1"/>
  <c r="GA74" i="1"/>
  <c r="FW122" i="1"/>
  <c r="GA122" i="1"/>
  <c r="FU73" i="1"/>
  <c r="FV73" i="1" s="1"/>
  <c r="ER73" i="1"/>
  <c r="ES73" i="1"/>
  <c r="FY73" i="1"/>
  <c r="FU25" i="1"/>
  <c r="FV25" i="1" s="1"/>
  <c r="ES25" i="1"/>
  <c r="ET49" i="1"/>
  <c r="FW18" i="1"/>
  <c r="GA18" i="1"/>
  <c r="ET113" i="1"/>
  <c r="ET23" i="1"/>
  <c r="FU177" i="1"/>
  <c r="FV177" i="1" s="1"/>
  <c r="ER177" i="1"/>
  <c r="ES177" i="1"/>
  <c r="FY177" i="1"/>
  <c r="FW116" i="1"/>
  <c r="GA116" i="1"/>
  <c r="FU136" i="1"/>
  <c r="FV136" i="1" s="1"/>
  <c r="ER136" i="1"/>
  <c r="ES136" i="1"/>
  <c r="FU32" i="1"/>
  <c r="FV32" i="1" s="1"/>
  <c r="ES32" i="1"/>
  <c r="FY32" i="1"/>
  <c r="ER33" i="1"/>
  <c r="FY16" i="1"/>
  <c r="FW93" i="1"/>
  <c r="GA93" i="1"/>
  <c r="FU87" i="1"/>
  <c r="FV87" i="1" s="1"/>
  <c r="ER87" i="1"/>
  <c r="ES87" i="1"/>
  <c r="FY87" i="1"/>
  <c r="FW22" i="1"/>
  <c r="GA22" i="1"/>
  <c r="FU3" i="1"/>
  <c r="ER3" i="1"/>
  <c r="ES3" i="1"/>
  <c r="FU145" i="1"/>
  <c r="FV145" i="1" s="1"/>
  <c r="ER145" i="1"/>
  <c r="ES145" i="1"/>
  <c r="FY105" i="1"/>
  <c r="ET73" i="1"/>
  <c r="FU12" i="1"/>
  <c r="FV12" i="1" s="1"/>
  <c r="ER12" i="1"/>
  <c r="ES12" i="1"/>
  <c r="FU35" i="1"/>
  <c r="FV35" i="1" s="1"/>
  <c r="ER35" i="1"/>
  <c r="ES35" i="1"/>
  <c r="ER49" i="1"/>
  <c r="FY76" i="1"/>
  <c r="FU37" i="1"/>
  <c r="FV37" i="1" s="1"/>
  <c r="ES37" i="1"/>
  <c r="ET37" i="1"/>
  <c r="FY37" i="1"/>
  <c r="ET177" i="1"/>
  <c r="FY152" i="1"/>
  <c r="FW71" i="1"/>
  <c r="GA71" i="1"/>
  <c r="FW157" i="1"/>
  <c r="GA157" i="1"/>
  <c r="FU99" i="1"/>
  <c r="FV99" i="1" s="1"/>
  <c r="ER99" i="1"/>
  <c r="ES99" i="1"/>
  <c r="FY99" i="1"/>
  <c r="FU128" i="1"/>
  <c r="FV128" i="1" s="1"/>
  <c r="ER128" i="1"/>
  <c r="ES128" i="1"/>
  <c r="FW111" i="1"/>
  <c r="GA111" i="1"/>
  <c r="FU48" i="1"/>
  <c r="FV48" i="1" s="1"/>
  <c r="ES48" i="1"/>
  <c r="FU100" i="1"/>
  <c r="FV100" i="1" s="1"/>
  <c r="ER100" i="1"/>
  <c r="ES100" i="1"/>
  <c r="FY100" i="1"/>
  <c r="FU159" i="1"/>
  <c r="FV159" i="1" s="1"/>
  <c r="ER159" i="1"/>
  <c r="ES159" i="1"/>
  <c r="FW118" i="1"/>
  <c r="GA118" i="1"/>
  <c r="ET20" i="1"/>
  <c r="FW142" i="1"/>
  <c r="GA142" i="1"/>
  <c r="FU144" i="1"/>
  <c r="FV144" i="1" s="1"/>
  <c r="ER144" i="1"/>
  <c r="ES144" i="1"/>
  <c r="ET40" i="1"/>
  <c r="FW165" i="1"/>
  <c r="GA165" i="1"/>
  <c r="GB144" i="1"/>
  <c r="FU121" i="1"/>
  <c r="FV121" i="1" s="1"/>
  <c r="ER121" i="1"/>
  <c r="ES121" i="1"/>
  <c r="FU129" i="1"/>
  <c r="FV129" i="1" s="1"/>
  <c r="ER129" i="1"/>
  <c r="ES129" i="1"/>
  <c r="ER40" i="1"/>
  <c r="FU161" i="1"/>
  <c r="FV161" i="1" s="1"/>
  <c r="ER161" i="1"/>
  <c r="ES161" i="1"/>
  <c r="FW167" i="1"/>
  <c r="GA167" i="1"/>
  <c r="FW123" i="1"/>
  <c r="GA123" i="1"/>
  <c r="FW106" i="1"/>
  <c r="GA106" i="1"/>
  <c r="FW175" i="1"/>
  <c r="GA175" i="1"/>
  <c r="FU108" i="1"/>
  <c r="FV108" i="1" s="1"/>
  <c r="ER108" i="1"/>
  <c r="ES108" i="1"/>
  <c r="FW21" i="1"/>
  <c r="GA21" i="1"/>
  <c r="FW110" i="1"/>
  <c r="GA110" i="1"/>
  <c r="FW166" i="1"/>
  <c r="GA166" i="1"/>
  <c r="ER24" i="1"/>
  <c r="FW85" i="1"/>
  <c r="GA85" i="1"/>
  <c r="ET135" i="1"/>
  <c r="FU4" i="1"/>
  <c r="FV4" i="1" s="1"/>
  <c r="ES4" i="1"/>
  <c r="ET4" i="1"/>
  <c r="FY4" i="1"/>
  <c r="FU8" i="1"/>
  <c r="FV8" i="1" s="1"/>
  <c r="ER8" i="1"/>
  <c r="ES8" i="1"/>
  <c r="FY8" i="1"/>
  <c r="FW103" i="1"/>
  <c r="GA103" i="1"/>
  <c r="FY113" i="1"/>
  <c r="FW34" i="1"/>
  <c r="GA34" i="1"/>
  <c r="FY104" i="1"/>
  <c r="EX2" i="1"/>
  <c r="FB2" i="1" s="1"/>
  <c r="FU29" i="1"/>
  <c r="FV29" i="1" s="1"/>
  <c r="ES29" i="1"/>
  <c r="FY29" i="1"/>
  <c r="ET29" i="1"/>
  <c r="FW133" i="1"/>
  <c r="GA133" i="1"/>
  <c r="FW31" i="1"/>
  <c r="GA31" i="1"/>
  <c r="FW95" i="1"/>
  <c r="GA95" i="1"/>
  <c r="FW79" i="1"/>
  <c r="GA79" i="1"/>
  <c r="FW163" i="1"/>
  <c r="GA163" i="1"/>
  <c r="FW119" i="1"/>
  <c r="GA119" i="1"/>
  <c r="FJ2" i="1"/>
  <c r="FN2" i="1" s="1"/>
  <c r="FK2" i="1"/>
  <c r="FQ2" i="1" s="1"/>
  <c r="FD2" i="1"/>
  <c r="C2" i="2"/>
  <c r="D2" i="2"/>
  <c r="D14" i="2"/>
  <c r="D13" i="2"/>
  <c r="C5" i="2"/>
  <c r="C3" i="2"/>
  <c r="D5" i="2"/>
  <c r="D9" i="2"/>
  <c r="D11" i="2"/>
  <c r="C6" i="2"/>
  <c r="C13" i="2"/>
  <c r="C15" i="2"/>
  <c r="D4" i="2"/>
  <c r="D7" i="2"/>
  <c r="D10" i="2"/>
  <c r="C14" i="2"/>
  <c r="D16" i="2"/>
  <c r="D8" i="2"/>
  <c r="D12" i="2"/>
  <c r="EZ2" i="1" l="1"/>
  <c r="FG2" i="1" s="1"/>
  <c r="FW177" i="1"/>
  <c r="GA177" i="1"/>
  <c r="FW65" i="1"/>
  <c r="GA65" i="1"/>
  <c r="FW176" i="1"/>
  <c r="GA176" i="1"/>
  <c r="FW104" i="1"/>
  <c r="GA104" i="1"/>
  <c r="FW121" i="1"/>
  <c r="GA121" i="1"/>
  <c r="FW37" i="1"/>
  <c r="GA37" i="1"/>
  <c r="FW12" i="1"/>
  <c r="GA12" i="1"/>
  <c r="FV3" i="1"/>
  <c r="FW3" i="1" s="1"/>
  <c r="FW136" i="1"/>
  <c r="GA136" i="1"/>
  <c r="FW39" i="1"/>
  <c r="GA39" i="1"/>
  <c r="FW67" i="1"/>
  <c r="GA67" i="1"/>
  <c r="FW135" i="1"/>
  <c r="GA135" i="1"/>
  <c r="FW89" i="1"/>
  <c r="GA89" i="1"/>
  <c r="FW41" i="1"/>
  <c r="GA41" i="1"/>
  <c r="FW20" i="1"/>
  <c r="GA20" i="1"/>
  <c r="FW23" i="1"/>
  <c r="GA23" i="1"/>
  <c r="FW52" i="1"/>
  <c r="GA52" i="1"/>
  <c r="FW63" i="1"/>
  <c r="GA63" i="1"/>
  <c r="FW45" i="1"/>
  <c r="GA45" i="1"/>
  <c r="FW44" i="1"/>
  <c r="GA44" i="1"/>
  <c r="FW144" i="1"/>
  <c r="GA144" i="1"/>
  <c r="FW100" i="1"/>
  <c r="GA100" i="1"/>
  <c r="FW151" i="1"/>
  <c r="GA151" i="1"/>
  <c r="FW169" i="1"/>
  <c r="GA169" i="1"/>
  <c r="FW92" i="1"/>
  <c r="GA92" i="1"/>
  <c r="FW19" i="1"/>
  <c r="GA19" i="1"/>
  <c r="FW49" i="1"/>
  <c r="GA49" i="1"/>
  <c r="FW51" i="1"/>
  <c r="GA51" i="1"/>
  <c r="FW112" i="1"/>
  <c r="GA112" i="1"/>
  <c r="FW96" i="1"/>
  <c r="GA96" i="1"/>
  <c r="FW29" i="1"/>
  <c r="GA29" i="1"/>
  <c r="FW8" i="1"/>
  <c r="GA8" i="1"/>
  <c r="FW4" i="1"/>
  <c r="GA4" i="1"/>
  <c r="FW161" i="1"/>
  <c r="GA161" i="1"/>
  <c r="FW129" i="1"/>
  <c r="GA129" i="1"/>
  <c r="FW48" i="1"/>
  <c r="GA48" i="1"/>
  <c r="FW35" i="1"/>
  <c r="GA35" i="1"/>
  <c r="FW145" i="1"/>
  <c r="GA145" i="1"/>
  <c r="FW32" i="1"/>
  <c r="GA32" i="1"/>
  <c r="FW113" i="1"/>
  <c r="GA113" i="1"/>
  <c r="FW153" i="1"/>
  <c r="GA153" i="1"/>
  <c r="FW16" i="1"/>
  <c r="GA16" i="1"/>
  <c r="FW33" i="1"/>
  <c r="GA33" i="1"/>
  <c r="FC3" i="1"/>
  <c r="FF3" i="1" s="1"/>
  <c r="FT3" i="1" s="1"/>
  <c r="FY3" i="1" s="1"/>
  <c r="FW28" i="1"/>
  <c r="GA28" i="1"/>
  <c r="FW64" i="1"/>
  <c r="GA64" i="1"/>
  <c r="FW17" i="1"/>
  <c r="GA17" i="1"/>
  <c r="FW56" i="1"/>
  <c r="GA56" i="1"/>
  <c r="FW9" i="1"/>
  <c r="GA9" i="1"/>
  <c r="FW80" i="1"/>
  <c r="GA80" i="1"/>
  <c r="FW81" i="1"/>
  <c r="GA81" i="1"/>
  <c r="FW57" i="1"/>
  <c r="GA57" i="1"/>
  <c r="FW84" i="1"/>
  <c r="GA84" i="1"/>
  <c r="FW159" i="1"/>
  <c r="GA159" i="1"/>
  <c r="FW108" i="1"/>
  <c r="GA108" i="1"/>
  <c r="FW128" i="1"/>
  <c r="GA128" i="1"/>
  <c r="FW99" i="1"/>
  <c r="GA99" i="1"/>
  <c r="FW87" i="1"/>
  <c r="GA87" i="1"/>
  <c r="FW25" i="1"/>
  <c r="GA25" i="1"/>
  <c r="FW73" i="1"/>
  <c r="GA73" i="1"/>
  <c r="FW36" i="1"/>
  <c r="GA36" i="1"/>
  <c r="FW76" i="1"/>
  <c r="GA76" i="1"/>
  <c r="FW168" i="1"/>
  <c r="GA168" i="1"/>
  <c r="FW24" i="1"/>
  <c r="GA24" i="1"/>
  <c r="FW40" i="1"/>
  <c r="GA40" i="1"/>
  <c r="FW152" i="1"/>
  <c r="GA152" i="1"/>
  <c r="FW83" i="1"/>
  <c r="GA83" i="1"/>
  <c r="FW137" i="1"/>
  <c r="GA137" i="1"/>
  <c r="FW105" i="1"/>
  <c r="GA105" i="1"/>
  <c r="FW53" i="1"/>
  <c r="GA53" i="1"/>
  <c r="FW97" i="1"/>
  <c r="GA97" i="1"/>
  <c r="FW60" i="1"/>
  <c r="GA60" i="1"/>
  <c r="C12" i="2"/>
  <c r="FS2" i="1"/>
  <c r="F11" i="2"/>
  <c r="F16" i="2"/>
  <c r="E13" i="2"/>
  <c r="E11" i="2"/>
  <c r="H11" i="2"/>
  <c r="E14" i="2"/>
  <c r="E7" i="2"/>
  <c r="G11" i="2"/>
  <c r="E16" i="2"/>
  <c r="H16" i="2"/>
  <c r="G16" i="2"/>
  <c r="I16" i="2"/>
  <c r="I11" i="2"/>
  <c r="F8" i="2"/>
  <c r="G8" i="2"/>
  <c r="E9" i="2"/>
  <c r="E4" i="2"/>
  <c r="F15" i="2"/>
  <c r="H15" i="2"/>
  <c r="E10" i="2"/>
  <c r="E2" i="2"/>
  <c r="G15" i="2"/>
  <c r="I15" i="2"/>
  <c r="E15" i="2"/>
  <c r="I8" i="2"/>
  <c r="E8" i="2"/>
  <c r="H8" i="2"/>
  <c r="G14" i="2"/>
  <c r="FC2" i="1" l="1"/>
  <c r="FF2" i="1" s="1"/>
  <c r="GB2" i="1" s="1"/>
  <c r="GB3" i="1"/>
  <c r="ER2" i="1"/>
  <c r="ES2" i="1"/>
  <c r="GA3" i="1"/>
  <c r="I5" i="2"/>
  <c r="H14" i="2"/>
  <c r="I14" i="2"/>
  <c r="F14" i="2"/>
  <c r="E5" i="2"/>
  <c r="FU2" i="1"/>
  <c r="FV2" i="1" s="1"/>
  <c r="E12" i="2"/>
  <c r="E6" i="2"/>
  <c r="E3" i="2"/>
  <c r="F10" i="2"/>
  <c r="G10" i="2"/>
  <c r="H10" i="2"/>
  <c r="G7" i="2"/>
  <c r="F2" i="2"/>
  <c r="G2" i="2"/>
  <c r="H2" i="2"/>
  <c r="F9" i="2"/>
  <c r="G9" i="2"/>
  <c r="H9" i="2"/>
  <c r="I2" i="2"/>
  <c r="I10" i="2"/>
  <c r="F4" i="2"/>
  <c r="G4" i="2"/>
  <c r="H4" i="2"/>
  <c r="F5" i="2"/>
  <c r="G5" i="2"/>
  <c r="H5" i="2"/>
  <c r="I4" i="2"/>
  <c r="I9" i="2"/>
  <c r="FY2" i="1" l="1"/>
  <c r="FW2" i="1"/>
  <c r="GA2" i="1"/>
  <c r="F7" i="2"/>
  <c r="H13" i="2"/>
  <c r="H7" i="2"/>
  <c r="F13" i="2"/>
  <c r="I7" i="2"/>
  <c r="G13" i="2"/>
  <c r="I13" i="2"/>
  <c r="H12" i="2"/>
  <c r="G12" i="2"/>
  <c r="F12" i="2"/>
  <c r="ET2" i="1"/>
  <c r="I12" i="2" s="1"/>
  <c r="I6" i="2"/>
  <c r="F6" i="2"/>
  <c r="G6" i="2"/>
  <c r="H6" i="2"/>
  <c r="H3" i="2"/>
  <c r="G3" i="2"/>
  <c r="F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buma</author>
  </authors>
  <commentList>
    <comment ref="FM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buma:</t>
        </r>
        <r>
          <rPr>
            <sz val="9"/>
            <color indexed="81"/>
            <rFont val="Tahoma"/>
            <family val="2"/>
          </rPr>
          <t xml:space="preserve">
Note that the TOTAL C derived from tehse numbers, column FN, is based on a different survey from the other numbers in EQ.  Values and equations on other Excel workbook.
</t>
        </r>
      </text>
    </comment>
  </commentList>
</comments>
</file>

<file path=xl/sharedStrings.xml><?xml version="1.0" encoding="utf-8"?>
<sst xmlns="http://schemas.openxmlformats.org/spreadsheetml/2006/main" count="252" uniqueCount="180">
  <si>
    <t>.25-1 number of intersections</t>
  </si>
  <si>
    <t>.25-1  diameter suared</t>
  </si>
  <si>
    <t>.25-1  specific gravity</t>
  </si>
  <si>
    <t>.25-1  non horiz correction factor</t>
  </si>
  <si>
    <t>.25-1  total line length</t>
  </si>
  <si>
    <t>.25-1  tons/ acre</t>
  </si>
  <si>
    <t>1-3 number of intersections</t>
  </si>
  <si>
    <t>1-3  diameter suared</t>
  </si>
  <si>
    <t>1-3   specific gravity</t>
  </si>
  <si>
    <t>1-3   non horiz correction factor</t>
  </si>
  <si>
    <t>1-3   total line length</t>
  </si>
  <si>
    <t>1-3 tons/ acre</t>
  </si>
  <si>
    <t>3+ sound  specific gravity</t>
  </si>
  <si>
    <t>3+ sound non horiz correction factor</t>
  </si>
  <si>
    <t>3+ sound total line length</t>
  </si>
  <si>
    <t>3+ sound tons/ acre</t>
  </si>
  <si>
    <t>3+ rotten  specific gravity</t>
  </si>
  <si>
    <t>3+ rotten non horiz correction factor</t>
  </si>
  <si>
    <t>3+rotten total line length</t>
  </si>
  <si>
    <t>3+ rotten tons/ acre</t>
  </si>
  <si>
    <t>total fine fuels tons/ acre</t>
  </si>
  <si>
    <t>total tons/ acre</t>
  </si>
  <si>
    <t>3+ diameter sqared -plot</t>
  </si>
  <si>
    <t>3+ sound total diameter squared</t>
  </si>
  <si>
    <t>3+ rotten total diameter suared</t>
  </si>
  <si>
    <t>3+ rotten diam squared plot</t>
  </si>
  <si>
    <t>3+ sound and rotten tons/ acre</t>
  </si>
  <si>
    <t>3+ sound tons / acre</t>
  </si>
  <si>
    <t>3+ sound Mg/ha</t>
  </si>
  <si>
    <t>3+ rotten Mg/ha</t>
  </si>
  <si>
    <t>fine Mg/ha</t>
  </si>
  <si>
    <t>total Mg/ ha</t>
  </si>
  <si>
    <t>3+sound %</t>
  </si>
  <si>
    <t>3+ rotten %</t>
  </si>
  <si>
    <t>fine %</t>
  </si>
  <si>
    <t>blowdown</t>
  </si>
  <si>
    <t>control</t>
  </si>
  <si>
    <t>logged</t>
  </si>
  <si>
    <t>average</t>
  </si>
  <si>
    <t>sterror</t>
  </si>
  <si>
    <t>treat</t>
  </si>
  <si>
    <t>fine</t>
  </si>
  <si>
    <t>total</t>
  </si>
  <si>
    <t>rottenp</t>
  </si>
  <si>
    <t>finep</t>
  </si>
  <si>
    <t>soundp</t>
  </si>
  <si>
    <t>treatment</t>
  </si>
  <si>
    <t>plotnum</t>
  </si>
  <si>
    <t>date</t>
  </si>
  <si>
    <t>fuel depth 1 (cm)</t>
  </si>
  <si>
    <t xml:space="preserve">fuel depth 2 (cm) </t>
  </si>
  <si>
    <t xml:space="preserve">fuel depth 3 (cm) </t>
  </si>
  <si>
    <t>0-0.25 inches intersections</t>
  </si>
  <si>
    <t>1-3 inches intersections</t>
  </si>
  <si>
    <t>diam2</t>
  </si>
  <si>
    <t>diam3</t>
  </si>
  <si>
    <t>diam4</t>
  </si>
  <si>
    <t>diam5</t>
  </si>
  <si>
    <t>diam6</t>
  </si>
  <si>
    <t>diam7</t>
  </si>
  <si>
    <t>diam 8</t>
  </si>
  <si>
    <t xml:space="preserve">diam9 </t>
  </si>
  <si>
    <t>diam10</t>
  </si>
  <si>
    <t>spec1</t>
  </si>
  <si>
    <t>notes1</t>
  </si>
  <si>
    <t>species2</t>
  </si>
  <si>
    <t>notes2</t>
  </si>
  <si>
    <t>species3</t>
  </si>
  <si>
    <t>notes3</t>
  </si>
  <si>
    <t>species4</t>
  </si>
  <si>
    <t>notes4</t>
  </si>
  <si>
    <t>species5</t>
  </si>
  <si>
    <t>notes5</t>
  </si>
  <si>
    <t>species6</t>
  </si>
  <si>
    <t>notes6</t>
  </si>
  <si>
    <t>species7</t>
  </si>
  <si>
    <t>notes7</t>
  </si>
  <si>
    <t>species8</t>
  </si>
  <si>
    <t>species9</t>
  </si>
  <si>
    <t>species10</t>
  </si>
  <si>
    <t>rotten</t>
  </si>
  <si>
    <t>sound</t>
  </si>
  <si>
    <t>c</t>
  </si>
  <si>
    <t>diam1 (inches)</t>
  </si>
  <si>
    <t>transectline (meters)</t>
  </si>
  <si>
    <t>3+ sample plane length (m)</t>
  </si>
  <si>
    <t>b</t>
  </si>
  <si>
    <t>species11</t>
  </si>
  <si>
    <t>diam11</t>
  </si>
  <si>
    <t>diam12</t>
  </si>
  <si>
    <t>species12</t>
  </si>
  <si>
    <t>diam13</t>
  </si>
  <si>
    <t>species13</t>
  </si>
  <si>
    <t>diam14</t>
  </si>
  <si>
    <t>species14</t>
  </si>
  <si>
    <t>species15</t>
  </si>
  <si>
    <t>diam15</t>
  </si>
  <si>
    <t>diam16</t>
  </si>
  <si>
    <t>species 16</t>
  </si>
  <si>
    <t>species17</t>
  </si>
  <si>
    <t>diam17</t>
  </si>
  <si>
    <t>l</t>
  </si>
  <si>
    <t>diam 18</t>
  </si>
  <si>
    <t>sp18</t>
  </si>
  <si>
    <t>diam19</t>
  </si>
  <si>
    <t>sp19</t>
  </si>
  <si>
    <t>diam20</t>
  </si>
  <si>
    <t>sp 20</t>
  </si>
  <si>
    <t>diam 21</t>
  </si>
  <si>
    <t>sp21</t>
  </si>
  <si>
    <t>diam22</t>
  </si>
  <si>
    <t>sp22</t>
  </si>
  <si>
    <t>diam23</t>
  </si>
  <si>
    <t>sp23</t>
  </si>
  <si>
    <t>slope correction factor</t>
  </si>
  <si>
    <t>constant</t>
  </si>
  <si>
    <t>0-.25 diameter suared</t>
  </si>
  <si>
    <t>0-.25 specific gravity</t>
  </si>
  <si>
    <t>0-.25 non horiz correction factor</t>
  </si>
  <si>
    <t>0-.25 total line length</t>
  </si>
  <si>
    <t>0-.25 number of intersections</t>
  </si>
  <si>
    <t>0-.25 tons/ acre</t>
  </si>
  <si>
    <t>0.25-1 inch sample plane (m)</t>
  </si>
  <si>
    <t>1 - 3 inch sample plane (m)</t>
  </si>
  <si>
    <t>diam1 (cm)</t>
  </si>
  <si>
    <t>1 hr proportion charred</t>
  </si>
  <si>
    <t>10 hr proportion charred</t>
  </si>
  <si>
    <t>10 hr proportion charred (tons/acre) uncorrected</t>
  </si>
  <si>
    <t>1 hr proportion charred (tons/acre) uncorrected mass</t>
  </si>
  <si>
    <t>1 hr char C (corrected for density and %C)</t>
  </si>
  <si>
    <t>10 hr char C (corrected for density and %C)</t>
  </si>
  <si>
    <t>slope (percent)</t>
  </si>
  <si>
    <t>Uncharred carbon in 1 and 10 hour fuels (tons/acre)</t>
  </si>
  <si>
    <t>Total C (1 &amp; 10 hr) tons/acre</t>
  </si>
  <si>
    <t>Total w/out accounting for char (1 &amp; 10 hr)</t>
  </si>
  <si>
    <t>Total C (1 &amp; 10 hr) Mg/ha</t>
  </si>
  <si>
    <t>Total char (1 &amp; 10 hr) Mg/ha</t>
  </si>
  <si>
    <t>Total black C (Mg/ha)</t>
  </si>
  <si>
    <t>Difference in estimates (between survey in many cases)</t>
  </si>
  <si>
    <t>Total C(Mg/ha) from initial survey (uncorrected for char)</t>
  </si>
  <si>
    <t>Total uncharred C(Mg/ha) from initial survey (corrected)</t>
  </si>
  <si>
    <t>Total C (Mg/ha) uncharred and charred using original numbers</t>
  </si>
  <si>
    <t>Percent char (char/resurvey estimate)</t>
  </si>
  <si>
    <t>100 hour proportion char</t>
  </si>
  <si>
    <t>100 hour black C (tons/acre)</t>
  </si>
  <si>
    <t>100 hour corrected tons/acre</t>
  </si>
  <si>
    <t xml:space="preserve">Total black C, kg/ha 1000hr + </t>
  </si>
  <si>
    <t>Total black C (100 &amp; 1000+), kg/ha</t>
  </si>
  <si>
    <t>Total C, 1000+ corrected, kg/ha</t>
  </si>
  <si>
    <t>Total C, 1000+ corrected, Mg/ha</t>
  </si>
  <si>
    <t>Total C, corrected, 100 &amp; 1000+ Mg/ha</t>
  </si>
  <si>
    <t>Total C(Mg/ha) via Donato method</t>
  </si>
  <si>
    <t>Percent char (char/Brown's corrected CWD estimate)</t>
  </si>
  <si>
    <t>decay class 2</t>
  </si>
  <si>
    <t>decay class 1</t>
  </si>
  <si>
    <t>decay class 3</t>
  </si>
  <si>
    <t>decay class 4</t>
  </si>
  <si>
    <t>decay class 5</t>
  </si>
  <si>
    <t>decay class 7</t>
  </si>
  <si>
    <t>decay class 6</t>
  </si>
  <si>
    <t>decay class 8</t>
  </si>
  <si>
    <t>decay class 9</t>
  </si>
  <si>
    <t>decay class 10</t>
  </si>
  <si>
    <t>decay class 11</t>
  </si>
  <si>
    <t>decay class 12</t>
  </si>
  <si>
    <t>decay class 14</t>
  </si>
  <si>
    <t>decay class 13</t>
  </si>
  <si>
    <t>decay class 15</t>
  </si>
  <si>
    <t>decay class 18</t>
  </si>
  <si>
    <t>decay class 17</t>
  </si>
  <si>
    <t>decay class 16</t>
  </si>
  <si>
    <t>decay class 19</t>
  </si>
  <si>
    <t>decay class 20</t>
  </si>
  <si>
    <t>decay class 21</t>
  </si>
  <si>
    <t>decay class 22</t>
  </si>
  <si>
    <t>decay class 23</t>
  </si>
  <si>
    <t>TSHE</t>
  </si>
  <si>
    <t>total_Mg.per.ha</t>
  </si>
  <si>
    <t>0.25-1 inches intersections</t>
  </si>
  <si>
    <t>0-0.25 inch sample plane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</si>
</sst>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Dashed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0" applyNumberFormat="1"/>
    <xf numFmtId="0" fontId="0" fillId="0" borderId="1" xfId="0" applyBorder="1"/>
    <xf numFmtId="0" fontId="3" fillId="0" borderId="0" xfId="0" applyFont="1" applyFill="1" applyBorder="1"/>
    <xf numFmtId="0" fontId="0" fillId="7" borderId="2" xfId="0" applyFill="1" applyBorder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8" borderId="1" xfId="0" applyFill="1" applyBorder="1"/>
    <xf numFmtId="0" fontId="0" fillId="8" borderId="0" xfId="0" applyFont="1" applyFill="1"/>
    <xf numFmtId="0" fontId="0" fillId="8" borderId="3" xfId="0" applyFont="1" applyFill="1" applyBorder="1"/>
    <xf numFmtId="0" fontId="0" fillId="0" borderId="3" xfId="0" applyBorder="1"/>
    <xf numFmtId="0" fontId="0" fillId="4" borderId="3" xfId="0" applyFill="1" applyBorder="1"/>
    <xf numFmtId="0" fontId="0" fillId="0" borderId="4" xfId="0" applyBorder="1"/>
    <xf numFmtId="0" fontId="0" fillId="3" borderId="3" xfId="0" applyFill="1" applyBorder="1"/>
    <xf numFmtId="0" fontId="0" fillId="2" borderId="3" xfId="0" applyFill="1" applyBorder="1"/>
    <xf numFmtId="0" fontId="0" fillId="5" borderId="3" xfId="0" applyFill="1" applyBorder="1"/>
    <xf numFmtId="0" fontId="0" fillId="7" borderId="3" xfId="0" applyFill="1" applyBorder="1"/>
    <xf numFmtId="0" fontId="0" fillId="8" borderId="0" xfId="0" applyFont="1" applyFill="1" applyBorder="1"/>
    <xf numFmtId="0" fontId="0" fillId="0" borderId="0" xfId="0" applyBorder="1"/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7" borderId="0" xfId="0" applyFill="1" applyBorder="1"/>
    <xf numFmtId="0" fontId="0" fillId="5" borderId="4" xfId="0" applyFill="1" applyBorder="1"/>
    <xf numFmtId="0" fontId="0" fillId="9" borderId="0" xfId="0" applyFill="1"/>
    <xf numFmtId="0" fontId="0" fillId="0" borderId="1" xfId="0" applyFill="1" applyBorder="1"/>
    <xf numFmtId="0" fontId="0" fillId="0" borderId="0" xfId="0" applyFont="1" applyFill="1" applyBorder="1"/>
    <xf numFmtId="0" fontId="0" fillId="10" borderId="0" xfId="0" applyFill="1"/>
    <xf numFmtId="0" fontId="6" fillId="0" borderId="0" xfId="0" applyFont="1" applyAlignment="1">
      <alignment textRotation="66" wrapText="1"/>
    </xf>
    <xf numFmtId="0" fontId="6" fillId="4" borderId="0" xfId="0" applyFont="1" applyFill="1" applyAlignment="1">
      <alignment textRotation="66" wrapText="1"/>
    </xf>
    <xf numFmtId="0" fontId="6" fillId="0" borderId="1" xfId="0" applyFont="1" applyBorder="1" applyAlignment="1">
      <alignment textRotation="66" wrapText="1"/>
    </xf>
    <xf numFmtId="0" fontId="6" fillId="10" borderId="0" xfId="0" applyFont="1" applyFill="1" applyAlignment="1">
      <alignment textRotation="66" wrapText="1"/>
    </xf>
    <xf numFmtId="0" fontId="6" fillId="7" borderId="0" xfId="0" applyFont="1" applyFill="1" applyAlignment="1">
      <alignment textRotation="66" wrapText="1"/>
    </xf>
    <xf numFmtId="0" fontId="6" fillId="6" borderId="0" xfId="0" applyFont="1" applyFill="1" applyAlignment="1">
      <alignment textRotation="66" wrapText="1"/>
    </xf>
    <xf numFmtId="2" fontId="6" fillId="0" borderId="0" xfId="0" applyNumberFormat="1" applyFont="1" applyAlignment="1">
      <alignment textRotation="66" wrapText="1"/>
    </xf>
    <xf numFmtId="0" fontId="6" fillId="3" borderId="0" xfId="0" applyFont="1" applyFill="1" applyAlignment="1">
      <alignment textRotation="66" wrapText="1"/>
    </xf>
    <xf numFmtId="0" fontId="6" fillId="2" borderId="0" xfId="0" applyFont="1" applyFill="1" applyAlignment="1">
      <alignment textRotation="66" wrapText="1"/>
    </xf>
    <xf numFmtId="0" fontId="6" fillId="0" borderId="0" xfId="0" applyFont="1" applyFill="1" applyAlignment="1">
      <alignment textRotation="66" wrapText="1"/>
    </xf>
    <xf numFmtId="0" fontId="6" fillId="5" borderId="0" xfId="0" applyFont="1" applyFill="1" applyAlignment="1">
      <alignment textRotation="66" wrapText="1"/>
    </xf>
    <xf numFmtId="0" fontId="6" fillId="9" borderId="0" xfId="0" applyFont="1" applyFill="1" applyAlignment="1">
      <alignment textRotation="66" wrapText="1"/>
    </xf>
    <xf numFmtId="0" fontId="6" fillId="7" borderId="2" xfId="0" applyFont="1" applyFill="1" applyBorder="1" applyAlignment="1">
      <alignment textRotation="66" wrapText="1"/>
    </xf>
    <xf numFmtId="10" fontId="6" fillId="0" borderId="0" xfId="0" applyNumberFormat="1" applyFont="1" applyAlignment="1">
      <alignment textRotation="66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1786703437562E-2"/>
          <c:y val="6.6270315881702069E-2"/>
          <c:w val="0.72145127834405065"/>
          <c:h val="0.818183515308706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'treatavg, charts'!$P$1</c:f>
              <c:strCache>
                <c:ptCount val="1"/>
                <c:pt idx="0">
                  <c:v>3+ sound Mg/ha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charts'!$P$8:$P$10</c:f>
                <c:numCache>
                  <c:formatCode>General</c:formatCode>
                  <c:ptCount val="3"/>
                  <c:pt idx="0">
                    <c:v>4.6546521129530971</c:v>
                  </c:pt>
                  <c:pt idx="1">
                    <c:v>53.836352783861621</c:v>
                  </c:pt>
                  <c:pt idx="2">
                    <c:v>22.323352918354804</c:v>
                  </c:pt>
                </c:numCache>
              </c:numRef>
            </c:plus>
            <c:minus>
              <c:numRef>
                <c:f>'treatavg, charts'!$P$8:$P$10</c:f>
                <c:numCache>
                  <c:formatCode>General</c:formatCode>
                  <c:ptCount val="3"/>
                  <c:pt idx="0">
                    <c:v>4.6546521129530971</c:v>
                  </c:pt>
                  <c:pt idx="1">
                    <c:v>53.836352783861621</c:v>
                  </c:pt>
                  <c:pt idx="2">
                    <c:v>22.323352918354804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charts'!$P$2:$P$4</c:f>
              <c:numCache>
                <c:formatCode>General</c:formatCode>
                <c:ptCount val="3"/>
                <c:pt idx="0">
                  <c:v>7.1736101428647512</c:v>
                </c:pt>
                <c:pt idx="1">
                  <c:v>290.45647717946395</c:v>
                </c:pt>
                <c:pt idx="2">
                  <c:v>96.870628710087104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E-F542-88B3-26A1F6E4E149}"/>
            </c:ext>
          </c:extLst>
        </c:ser>
        <c:ser>
          <c:idx val="1"/>
          <c:order val="1"/>
          <c:tx>
            <c:strRef>
              <c:f>'treatavg, charts'!$Q$1</c:f>
              <c:strCache>
                <c:ptCount val="1"/>
                <c:pt idx="0">
                  <c:v>3+ rotten Mg/ha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charts'!$Q$8:$Q$10</c:f>
                <c:numCache>
                  <c:formatCode>General</c:formatCode>
                  <c:ptCount val="3"/>
                  <c:pt idx="0">
                    <c:v>15.023144478196405</c:v>
                  </c:pt>
                  <c:pt idx="1">
                    <c:v>6.217045963278979</c:v>
                  </c:pt>
                  <c:pt idx="2">
                    <c:v>6.7345740810777892</c:v>
                  </c:pt>
                </c:numCache>
              </c:numRef>
            </c:plus>
            <c:minus>
              <c:numRef>
                <c:f>'treatavg, charts'!$Q$8:$Q$10</c:f>
                <c:numCache>
                  <c:formatCode>General</c:formatCode>
                  <c:ptCount val="3"/>
                  <c:pt idx="0">
                    <c:v>15.023144478196405</c:v>
                  </c:pt>
                  <c:pt idx="1">
                    <c:v>6.217045963278979</c:v>
                  </c:pt>
                  <c:pt idx="2">
                    <c:v>6.7345740810777892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charts'!$Q$2:$Q$4</c:f>
              <c:numCache>
                <c:formatCode>General</c:formatCode>
                <c:ptCount val="3"/>
                <c:pt idx="0">
                  <c:v>29.418905642427291</c:v>
                </c:pt>
                <c:pt idx="1">
                  <c:v>12.926545604817658</c:v>
                </c:pt>
                <c:pt idx="2">
                  <c:v>17.10187572491148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E-F542-88B3-26A1F6E4E149}"/>
            </c:ext>
          </c:extLst>
        </c:ser>
        <c:ser>
          <c:idx val="2"/>
          <c:order val="2"/>
          <c:tx>
            <c:strRef>
              <c:f>'treatavg, charts'!$R$1</c:f>
              <c:strCache>
                <c:ptCount val="1"/>
                <c:pt idx="0">
                  <c:v>fine Mg/ha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charts'!$R$8:$R$10</c:f>
                <c:numCache>
                  <c:formatCode>General</c:formatCode>
                  <c:ptCount val="3"/>
                  <c:pt idx="0">
                    <c:v>0.92223069330362639</c:v>
                  </c:pt>
                  <c:pt idx="1">
                    <c:v>11.167207408439607</c:v>
                  </c:pt>
                  <c:pt idx="2">
                    <c:v>5.7010247476933165</c:v>
                  </c:pt>
                </c:numCache>
              </c:numRef>
            </c:plus>
            <c:minus>
              <c:numRef>
                <c:f>'treatavg, charts'!$R$8:$R$10</c:f>
                <c:numCache>
                  <c:formatCode>General</c:formatCode>
                  <c:ptCount val="3"/>
                  <c:pt idx="0">
                    <c:v>0.92223069330362639</c:v>
                  </c:pt>
                  <c:pt idx="1">
                    <c:v>11.167207408439607</c:v>
                  </c:pt>
                  <c:pt idx="2">
                    <c:v>5.7010247476933165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charts'!$R$2:$R$4</c:f>
              <c:numCache>
                <c:formatCode>General</c:formatCode>
                <c:ptCount val="3"/>
                <c:pt idx="0">
                  <c:v>5.6496357824440668</c:v>
                </c:pt>
                <c:pt idx="1">
                  <c:v>95.12638948004026</c:v>
                </c:pt>
                <c:pt idx="2">
                  <c:v>24.707194622573844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E-F542-88B3-26A1F6E4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414336"/>
        <c:axId val="114415872"/>
      </c:barChart>
      <c:catAx>
        <c:axId val="1144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1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4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14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64747696461805"/>
          <c:y val="0.39507303698707097"/>
          <c:w val="0.15315725462052471"/>
          <c:h val="0.1631269314011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41085572365236"/>
          <c:y val="3.31351579408510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87265103378794E-2"/>
          <c:y val="0.1631269314011129"/>
          <c:w val="0.7899689975163906"/>
          <c:h val="0.72132689978929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'treatavg, charts'!$S$1</c:f>
              <c:strCache>
                <c:ptCount val="1"/>
                <c:pt idx="0">
                  <c:v>total Mg/ ha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'treatavg, charts'!$S$8:$S$10</c:f>
                <c:numCache>
                  <c:formatCode>General</c:formatCode>
                  <c:ptCount val="3"/>
                  <c:pt idx="0">
                    <c:v>12.9097710644032</c:v>
                  </c:pt>
                  <c:pt idx="1">
                    <c:v>57.834149794125878</c:v>
                  </c:pt>
                  <c:pt idx="2">
                    <c:v>24.655088818562056</c:v>
                  </c:pt>
                </c:numCache>
              </c:numRef>
            </c:plus>
            <c:minus>
              <c:numRef>
                <c:f>'treatavg, charts'!$S$8:$S$10</c:f>
                <c:numCache>
                  <c:formatCode>General</c:formatCode>
                  <c:ptCount val="3"/>
                  <c:pt idx="0">
                    <c:v>12.9097710644032</c:v>
                  </c:pt>
                  <c:pt idx="1">
                    <c:v>57.834149794125878</c:v>
                  </c:pt>
                  <c:pt idx="2">
                    <c:v>24.655088818562056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'treatavg, charts'!$O$2:$O$4</c:f>
              <c:strCache>
                <c:ptCount val="3"/>
                <c:pt idx="0">
                  <c:v>control</c:v>
                </c:pt>
                <c:pt idx="1">
                  <c:v>blowdown</c:v>
                </c:pt>
                <c:pt idx="2">
                  <c:v>logged</c:v>
                </c:pt>
              </c:strCache>
            </c:strRef>
          </c:cat>
          <c:val>
            <c:numRef>
              <c:f>'treatavg, charts'!$S$2:$S$4</c:f>
              <c:numCache>
                <c:formatCode>General</c:formatCode>
                <c:ptCount val="3"/>
                <c:pt idx="0">
                  <c:v>42.242151567736109</c:v>
                </c:pt>
                <c:pt idx="1">
                  <c:v>398.5094122643219</c:v>
                </c:pt>
                <c:pt idx="2">
                  <c:v>138.67969905757244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5-F541-8116-4D5DF5BC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45952"/>
        <c:axId val="114855936"/>
      </c:barChart>
      <c:catAx>
        <c:axId val="1148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5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85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45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2345942059595"/>
          <c:y val="0.49702736911276707"/>
          <c:w val="0.11957013737918162"/>
          <c:h val="5.607488266913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12</xdr:row>
      <xdr:rowOff>57150</xdr:rowOff>
    </xdr:from>
    <xdr:to>
      <xdr:col>25</xdr:col>
      <xdr:colOff>466725</xdr:colOff>
      <xdr:row>36</xdr:row>
      <xdr:rowOff>133350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37</xdr:row>
      <xdr:rowOff>9525</xdr:rowOff>
    </xdr:from>
    <xdr:to>
      <xdr:col>25</xdr:col>
      <xdr:colOff>485775</xdr:colOff>
      <xdr:row>61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215"/>
  <sheetViews>
    <sheetView tabSelected="1" zoomScaleNormal="100" workbookViewId="0">
      <pane xSplit="1" topLeftCell="B1" activePane="topRight" state="frozen"/>
      <selection pane="topRight" activeCell="O178" sqref="O178"/>
    </sheetView>
  </sheetViews>
  <sheetFormatPr baseColWidth="10" defaultColWidth="8.83203125" defaultRowHeight="13" x14ac:dyDescent="0.15"/>
  <cols>
    <col min="1" max="1" width="8.83203125" customWidth="1"/>
    <col min="2" max="2" width="11" customWidth="1"/>
    <col min="3" max="3" width="10" customWidth="1"/>
    <col min="4" max="4" width="8.83203125" customWidth="1"/>
    <col min="5" max="5" width="8.83203125" style="8" customWidth="1"/>
    <col min="6" max="8" width="8.83203125" customWidth="1"/>
    <col min="9" max="11" width="8.83203125" style="8" customWidth="1"/>
    <col min="12" max="14" width="8.83203125" customWidth="1"/>
    <col min="15" max="15" width="8.83203125" style="12" customWidth="1"/>
    <col min="16" max="83" width="8.83203125" customWidth="1"/>
    <col min="84" max="84" width="8.83203125" style="12" customWidth="1"/>
    <col min="85" max="125" width="8.83203125" customWidth="1"/>
    <col min="126" max="137" width="9.6640625" customWidth="1"/>
    <col min="138" max="141" width="8.83203125" customWidth="1"/>
    <col min="142" max="142" width="13.6640625" style="16" customWidth="1"/>
    <col min="143" max="143" width="8.83203125" bestFit="1" customWidth="1"/>
    <col min="144" max="146" width="13.5" bestFit="1" customWidth="1"/>
    <col min="147" max="147" width="13.5" style="10" bestFit="1" customWidth="1"/>
    <col min="148" max="149" width="10.5" style="1" bestFit="1" customWidth="1"/>
    <col min="150" max="150" width="7.6640625" style="1" bestFit="1" customWidth="1"/>
    <col min="151" max="151" width="3.5" customWidth="1"/>
    <col min="152" max="152" width="3.5" style="6" customWidth="1"/>
    <col min="153" max="153" width="3.5" style="5" customWidth="1"/>
    <col min="154" max="157" width="3.5" customWidth="1"/>
    <col min="158" max="158" width="3.5" style="7" customWidth="1"/>
    <col min="159" max="161" width="3.5" customWidth="1"/>
    <col min="162" max="162" width="3.5" style="9" customWidth="1"/>
    <col min="163" max="163" width="10.83203125" style="9" customWidth="1"/>
    <col min="164" max="164" width="3.5" customWidth="1"/>
    <col min="165" max="165" width="3.5" style="35" customWidth="1"/>
    <col min="166" max="167" width="3.5" customWidth="1"/>
    <col min="168" max="168" width="8.83203125" customWidth="1"/>
    <col min="169" max="169" width="8.83203125" style="14" customWidth="1"/>
    <col min="170" max="173" width="8.83203125" style="15" customWidth="1"/>
    <col min="174" max="176" width="8.83203125" customWidth="1"/>
    <col min="177" max="177" width="15.6640625" customWidth="1"/>
    <col min="178" max="178" width="8.83203125" customWidth="1"/>
    <col min="179" max="179" width="8.83203125" style="8"/>
    <col min="180" max="180" width="8.83203125" customWidth="1"/>
    <col min="181" max="181" width="8.83203125" style="5" customWidth="1"/>
    <col min="183" max="183" width="10.33203125" style="11" bestFit="1" customWidth="1"/>
    <col min="184" max="184" width="8.83203125" style="11" customWidth="1"/>
  </cols>
  <sheetData>
    <row r="1" spans="1:184" s="39" customFormat="1" ht="128" customHeight="1" x14ac:dyDescent="0.15">
      <c r="A1" s="39" t="s">
        <v>46</v>
      </c>
      <c r="B1" s="39" t="s">
        <v>47</v>
      </c>
      <c r="C1" s="39" t="s">
        <v>48</v>
      </c>
      <c r="D1" s="39" t="s">
        <v>84</v>
      </c>
      <c r="E1" s="40" t="s">
        <v>131</v>
      </c>
      <c r="F1" s="39" t="s">
        <v>49</v>
      </c>
      <c r="G1" s="39" t="s">
        <v>50</v>
      </c>
      <c r="H1" s="39" t="s">
        <v>51</v>
      </c>
      <c r="I1" s="40" t="s">
        <v>52</v>
      </c>
      <c r="J1" s="40" t="s">
        <v>178</v>
      </c>
      <c r="K1" s="40" t="s">
        <v>53</v>
      </c>
      <c r="L1" s="39" t="s">
        <v>179</v>
      </c>
      <c r="M1" s="39" t="s">
        <v>122</v>
      </c>
      <c r="N1" s="39" t="s">
        <v>123</v>
      </c>
      <c r="O1" s="41" t="s">
        <v>85</v>
      </c>
      <c r="P1" s="39" t="s">
        <v>124</v>
      </c>
      <c r="Q1" s="39" t="s">
        <v>63</v>
      </c>
      <c r="R1" s="39" t="s">
        <v>154</v>
      </c>
      <c r="S1" s="39" t="s">
        <v>54</v>
      </c>
      <c r="T1" s="39" t="s">
        <v>65</v>
      </c>
      <c r="U1" s="39" t="s">
        <v>153</v>
      </c>
      <c r="V1" s="39" t="s">
        <v>55</v>
      </c>
      <c r="W1" s="39" t="s">
        <v>67</v>
      </c>
      <c r="X1" s="39" t="s">
        <v>155</v>
      </c>
      <c r="Y1" s="39" t="s">
        <v>56</v>
      </c>
      <c r="Z1" s="39" t="s">
        <v>69</v>
      </c>
      <c r="AA1" s="39" t="s">
        <v>156</v>
      </c>
      <c r="AB1" s="39" t="s">
        <v>57</v>
      </c>
      <c r="AC1" s="39" t="s">
        <v>71</v>
      </c>
      <c r="AD1" s="39" t="s">
        <v>157</v>
      </c>
      <c r="AE1" s="39" t="s">
        <v>58</v>
      </c>
      <c r="AF1" s="39" t="s">
        <v>73</v>
      </c>
      <c r="AG1" s="39" t="s">
        <v>159</v>
      </c>
      <c r="AH1" s="39" t="s">
        <v>59</v>
      </c>
      <c r="AI1" s="39" t="s">
        <v>75</v>
      </c>
      <c r="AJ1" s="39" t="s">
        <v>158</v>
      </c>
      <c r="AK1" s="39" t="s">
        <v>60</v>
      </c>
      <c r="AL1" s="39" t="s">
        <v>77</v>
      </c>
      <c r="AM1" s="39" t="s">
        <v>160</v>
      </c>
      <c r="AN1" s="39" t="s">
        <v>61</v>
      </c>
      <c r="AO1" s="39" t="s">
        <v>78</v>
      </c>
      <c r="AP1" s="39" t="s">
        <v>161</v>
      </c>
      <c r="AQ1" s="39" t="s">
        <v>62</v>
      </c>
      <c r="AR1" s="39" t="s">
        <v>79</v>
      </c>
      <c r="AS1" s="39" t="s">
        <v>162</v>
      </c>
      <c r="AT1" s="39" t="s">
        <v>88</v>
      </c>
      <c r="AU1" s="39" t="s">
        <v>87</v>
      </c>
      <c r="AV1" s="39" t="s">
        <v>163</v>
      </c>
      <c r="AW1" s="39" t="s">
        <v>89</v>
      </c>
      <c r="AX1" s="39" t="s">
        <v>90</v>
      </c>
      <c r="AY1" s="39" t="s">
        <v>164</v>
      </c>
      <c r="AZ1" s="39" t="s">
        <v>91</v>
      </c>
      <c r="BA1" s="39" t="s">
        <v>92</v>
      </c>
      <c r="BB1" s="39" t="s">
        <v>166</v>
      </c>
      <c r="BC1" s="39" t="s">
        <v>93</v>
      </c>
      <c r="BD1" s="39" t="s">
        <v>94</v>
      </c>
      <c r="BE1" s="39" t="s">
        <v>165</v>
      </c>
      <c r="BF1" s="39" t="s">
        <v>96</v>
      </c>
      <c r="BG1" s="39" t="s">
        <v>95</v>
      </c>
      <c r="BH1" s="39" t="s">
        <v>167</v>
      </c>
      <c r="BI1" s="39" t="s">
        <v>97</v>
      </c>
      <c r="BJ1" s="39" t="s">
        <v>98</v>
      </c>
      <c r="BK1" s="39" t="s">
        <v>170</v>
      </c>
      <c r="BL1" s="39" t="s">
        <v>100</v>
      </c>
      <c r="BM1" s="39" t="s">
        <v>99</v>
      </c>
      <c r="BN1" s="39" t="s">
        <v>169</v>
      </c>
      <c r="BO1" s="39" t="s">
        <v>102</v>
      </c>
      <c r="BP1" s="39" t="s">
        <v>103</v>
      </c>
      <c r="BQ1" s="39" t="s">
        <v>168</v>
      </c>
      <c r="BR1" s="39" t="s">
        <v>104</v>
      </c>
      <c r="BS1" s="39" t="s">
        <v>105</v>
      </c>
      <c r="BT1" s="39" t="s">
        <v>171</v>
      </c>
      <c r="BU1" s="39" t="s">
        <v>106</v>
      </c>
      <c r="BV1" s="39" t="s">
        <v>107</v>
      </c>
      <c r="BW1" s="39" t="s">
        <v>172</v>
      </c>
      <c r="BX1" s="39" t="s">
        <v>108</v>
      </c>
      <c r="BY1" s="39" t="s">
        <v>109</v>
      </c>
      <c r="BZ1" s="39" t="s">
        <v>173</v>
      </c>
      <c r="CA1" s="39" t="s">
        <v>110</v>
      </c>
      <c r="CB1" s="39" t="s">
        <v>111</v>
      </c>
      <c r="CC1" s="39" t="s">
        <v>174</v>
      </c>
      <c r="CD1" s="39" t="s">
        <v>112</v>
      </c>
      <c r="CE1" s="39" t="s">
        <v>113</v>
      </c>
      <c r="CF1" s="39" t="s">
        <v>175</v>
      </c>
      <c r="CG1" s="39" t="s">
        <v>83</v>
      </c>
      <c r="CH1" s="39" t="s">
        <v>63</v>
      </c>
      <c r="CI1" s="39" t="s">
        <v>64</v>
      </c>
      <c r="CJ1" s="39" t="s">
        <v>54</v>
      </c>
      <c r="CK1" s="39" t="s">
        <v>65</v>
      </c>
      <c r="CL1" s="39" t="s">
        <v>66</v>
      </c>
      <c r="CM1" s="39" t="s">
        <v>55</v>
      </c>
      <c r="CN1" s="39" t="s">
        <v>67</v>
      </c>
      <c r="CO1" s="39" t="s">
        <v>68</v>
      </c>
      <c r="CP1" s="39" t="s">
        <v>56</v>
      </c>
      <c r="CQ1" s="39" t="s">
        <v>69</v>
      </c>
      <c r="CR1" s="39" t="s">
        <v>70</v>
      </c>
      <c r="CS1" s="39" t="s">
        <v>57</v>
      </c>
      <c r="CT1" s="39" t="s">
        <v>71</v>
      </c>
      <c r="CU1" s="39" t="s">
        <v>72</v>
      </c>
      <c r="CV1" s="39" t="s">
        <v>58</v>
      </c>
      <c r="CW1" s="39" t="s">
        <v>73</v>
      </c>
      <c r="CX1" s="39" t="s">
        <v>74</v>
      </c>
      <c r="CY1" s="39" t="s">
        <v>59</v>
      </c>
      <c r="CZ1" s="39" t="s">
        <v>75</v>
      </c>
      <c r="DA1" s="39" t="s">
        <v>76</v>
      </c>
      <c r="DB1" s="39" t="s">
        <v>114</v>
      </c>
      <c r="DC1" s="39" t="s">
        <v>115</v>
      </c>
      <c r="DD1" s="39" t="s">
        <v>120</v>
      </c>
      <c r="DE1" s="42" t="s">
        <v>116</v>
      </c>
      <c r="DF1" s="42" t="s">
        <v>117</v>
      </c>
      <c r="DG1" s="48" t="s">
        <v>118</v>
      </c>
      <c r="DH1" s="39" t="s">
        <v>119</v>
      </c>
      <c r="DI1" s="43" t="s">
        <v>121</v>
      </c>
      <c r="DJ1" s="39" t="s">
        <v>0</v>
      </c>
      <c r="DK1" s="39" t="s">
        <v>1</v>
      </c>
      <c r="DL1" s="39" t="s">
        <v>2</v>
      </c>
      <c r="DM1" s="48" t="s">
        <v>3</v>
      </c>
      <c r="DN1" s="39" t="s">
        <v>4</v>
      </c>
      <c r="DO1" s="43" t="s">
        <v>5</v>
      </c>
      <c r="DP1" s="39" t="s">
        <v>6</v>
      </c>
      <c r="DQ1" s="39" t="s">
        <v>7</v>
      </c>
      <c r="DR1" s="39" t="s">
        <v>8</v>
      </c>
      <c r="DS1" s="48" t="s">
        <v>9</v>
      </c>
      <c r="DT1" s="39" t="s">
        <v>10</v>
      </c>
      <c r="DU1" s="43" t="s">
        <v>11</v>
      </c>
      <c r="DV1" s="39" t="s">
        <v>22</v>
      </c>
      <c r="DW1" s="39" t="s">
        <v>23</v>
      </c>
      <c r="DX1" s="39" t="s">
        <v>12</v>
      </c>
      <c r="DY1" s="39" t="s">
        <v>13</v>
      </c>
      <c r="DZ1" s="39" t="s">
        <v>14</v>
      </c>
      <c r="EA1" s="43" t="s">
        <v>15</v>
      </c>
      <c r="EB1" s="39" t="s">
        <v>25</v>
      </c>
      <c r="EC1" s="39" t="s">
        <v>24</v>
      </c>
      <c r="ED1" s="39" t="s">
        <v>16</v>
      </c>
      <c r="EE1" s="39" t="s">
        <v>17</v>
      </c>
      <c r="EF1" s="39" t="s">
        <v>18</v>
      </c>
      <c r="EG1" s="43" t="s">
        <v>19</v>
      </c>
      <c r="EH1" s="39" t="s">
        <v>27</v>
      </c>
      <c r="EI1" s="39" t="s">
        <v>26</v>
      </c>
      <c r="EJ1" s="39" t="s">
        <v>20</v>
      </c>
      <c r="EK1" s="43" t="s">
        <v>21</v>
      </c>
      <c r="EL1" s="39" t="s">
        <v>46</v>
      </c>
      <c r="EM1" s="39" t="s">
        <v>47</v>
      </c>
      <c r="EN1" s="43" t="s">
        <v>28</v>
      </c>
      <c r="EO1" s="43" t="s">
        <v>29</v>
      </c>
      <c r="EP1" s="43" t="s">
        <v>30</v>
      </c>
      <c r="EQ1" s="44" t="s">
        <v>177</v>
      </c>
      <c r="ER1" s="45" t="s">
        <v>32</v>
      </c>
      <c r="ES1" s="45" t="s">
        <v>33</v>
      </c>
      <c r="ET1" s="45" t="s">
        <v>34</v>
      </c>
      <c r="EV1" s="46" t="s">
        <v>125</v>
      </c>
      <c r="EW1" s="47" t="s">
        <v>126</v>
      </c>
      <c r="EX1" s="39" t="s">
        <v>128</v>
      </c>
      <c r="EY1" s="39" t="s">
        <v>127</v>
      </c>
      <c r="EZ1" s="39" t="s">
        <v>129</v>
      </c>
      <c r="FA1" s="39" t="s">
        <v>130</v>
      </c>
      <c r="FB1" s="48" t="s">
        <v>132</v>
      </c>
      <c r="FC1" s="39" t="s">
        <v>133</v>
      </c>
      <c r="FD1" s="39" t="s">
        <v>134</v>
      </c>
      <c r="FF1" s="49" t="s">
        <v>135</v>
      </c>
      <c r="FG1" s="49" t="s">
        <v>136</v>
      </c>
      <c r="FI1" s="50" t="s">
        <v>143</v>
      </c>
      <c r="FJ1" s="39" t="s">
        <v>144</v>
      </c>
      <c r="FK1" s="39" t="s">
        <v>145</v>
      </c>
      <c r="FM1" s="51" t="s">
        <v>146</v>
      </c>
      <c r="FN1" s="43" t="s">
        <v>147</v>
      </c>
      <c r="FO1" s="43" t="s">
        <v>148</v>
      </c>
      <c r="FP1" s="43" t="s">
        <v>149</v>
      </c>
      <c r="FQ1" s="43" t="s">
        <v>150</v>
      </c>
      <c r="FS1" s="39" t="s">
        <v>137</v>
      </c>
      <c r="FT1" s="39" t="s">
        <v>151</v>
      </c>
      <c r="FU1" s="39" t="s">
        <v>139</v>
      </c>
      <c r="FV1" s="39" t="s">
        <v>140</v>
      </c>
      <c r="FW1" s="40" t="s">
        <v>141</v>
      </c>
      <c r="FY1" s="47" t="s">
        <v>138</v>
      </c>
      <c r="GA1" s="52" t="s">
        <v>152</v>
      </c>
      <c r="GB1" s="52" t="s">
        <v>142</v>
      </c>
    </row>
    <row r="2" spans="1:184" x14ac:dyDescent="0.15">
      <c r="A2" s="3">
        <v>1</v>
      </c>
      <c r="B2" s="3">
        <v>1</v>
      </c>
      <c r="C2" s="2"/>
      <c r="D2">
        <v>15</v>
      </c>
      <c r="E2" s="8">
        <v>8.75</v>
      </c>
      <c r="I2" s="8">
        <v>45</v>
      </c>
      <c r="J2" s="8">
        <v>5</v>
      </c>
      <c r="K2" s="8">
        <v>3</v>
      </c>
      <c r="L2">
        <v>2</v>
      </c>
      <c r="M2">
        <v>5</v>
      </c>
      <c r="N2">
        <v>10</v>
      </c>
      <c r="O2" s="12">
        <v>15</v>
      </c>
      <c r="P2">
        <f>5.6*2.54</f>
        <v>14.223999999999998</v>
      </c>
      <c r="R2" s="3">
        <v>4</v>
      </c>
      <c r="S2" s="13">
        <f>3.7*2.54</f>
        <v>9.3980000000000015</v>
      </c>
      <c r="U2" s="3">
        <v>5</v>
      </c>
      <c r="V2">
        <f>14.7*2.54</f>
        <v>37.338000000000001</v>
      </c>
      <c r="X2" s="3">
        <v>1</v>
      </c>
      <c r="Y2">
        <f>10.8*2.54</f>
        <v>27.432000000000002</v>
      </c>
      <c r="AA2">
        <v>3</v>
      </c>
      <c r="CI2" s="3"/>
      <c r="DB2" s="1">
        <f>SQRT(1+(AVERAGE(E2, E3, E4)/100)^2)</f>
        <v>1.0038208256456926</v>
      </c>
      <c r="DC2">
        <v>11.64</v>
      </c>
      <c r="DD2">
        <f>I2</f>
        <v>45</v>
      </c>
      <c r="DE2" s="38">
        <v>0.122</v>
      </c>
      <c r="DF2">
        <v>0.48</v>
      </c>
      <c r="DG2">
        <v>1.1499999999999999</v>
      </c>
      <c r="DH2">
        <f>L2*3.28</f>
        <v>6.56</v>
      </c>
      <c r="DI2">
        <f>(DC2*DD2*DE2*DF2*DG2*DB2)/DH2</f>
        <v>5.397799696887212</v>
      </c>
      <c r="DJ2">
        <f>J2</f>
        <v>5</v>
      </c>
      <c r="DK2">
        <v>0.28899999999999998</v>
      </c>
      <c r="DL2">
        <f>0.48</f>
        <v>0.48</v>
      </c>
      <c r="DM2">
        <f>1.13</f>
        <v>1.1299999999999999</v>
      </c>
      <c r="DN2">
        <f>M2*3.28</f>
        <v>16.399999999999999</v>
      </c>
      <c r="DO2">
        <f>(DJ2*DK2*DB2*DC2*DL2*DM2)/DN2</f>
        <v>0.55840958169397537</v>
      </c>
      <c r="DP2">
        <f>K2</f>
        <v>3</v>
      </c>
      <c r="DQ2">
        <v>2.76</v>
      </c>
      <c r="DR2">
        <f>0.4</f>
        <v>0.4</v>
      </c>
      <c r="DS2">
        <v>1.1000000000000001</v>
      </c>
      <c r="DT2">
        <f>N2*3.28</f>
        <v>32.799999999999997</v>
      </c>
      <c r="DU2">
        <f>(DB2*DC2*DP2*DQ2*DR2*DS2)/DT2</f>
        <v>1.2978316211094938</v>
      </c>
      <c r="DV2">
        <f>((P2/2.54)^2 +(S2/2.54)^2+(V2/2.54)^2+(Y2/2.54)^2+(AB2/2.54)^2+(AE2/2.54)^2+(AH2/2.54)^2+(AK2/2.54)^2+(AN2/2.54)^2+(AQ2/2.54)^2+(AT2/2.54)^2+(AW2/2.54)^2+(AZ2/2.54)^2+(BC2/2.54)^2+(BF2/2.54)^2+(BI2/2.54)^2+(BL2/2.54)^2+(BO2/2.54)^2+(BR2/2.54)^2+(BU2/2.54)^2+(BX2/2.54)^2+(CA2/2.54)^2+(CD2/2.54)^2)</f>
        <v>377.78</v>
      </c>
      <c r="DW2">
        <f>DV2</f>
        <v>377.78</v>
      </c>
      <c r="DX2">
        <v>0.40500000000000003</v>
      </c>
      <c r="DY2">
        <v>1</v>
      </c>
      <c r="DZ2">
        <f>O2*3.28</f>
        <v>49.199999999999996</v>
      </c>
      <c r="EA2">
        <f>(((DW2*DY2*DB2*DC2)/(DZ2)))*DX2</f>
        <v>36.336079285282452</v>
      </c>
      <c r="EB2">
        <f>(CG2^2+CJ2^2+CM2^2+CP2^2+CS2^2+CV2^2+CY2^2)/(2.54^2)</f>
        <v>0</v>
      </c>
      <c r="EC2">
        <f>EB2</f>
        <v>0</v>
      </c>
      <c r="ED2">
        <f>0.3</f>
        <v>0.3</v>
      </c>
      <c r="EE2">
        <f>1</f>
        <v>1</v>
      </c>
      <c r="EF2">
        <f>O2*3.28</f>
        <v>49.199999999999996</v>
      </c>
      <c r="EG2">
        <f>((EC2*EE2*DB2*DC2)/(EF2*8))*ED2</f>
        <v>0</v>
      </c>
      <c r="EH2">
        <f>EA2</f>
        <v>36.336079285282452</v>
      </c>
      <c r="EI2">
        <f>EG2+EA2</f>
        <v>36.336079285282452</v>
      </c>
      <c r="EJ2">
        <f>DU2+DO2+DI2</f>
        <v>7.2540408996906809</v>
      </c>
      <c r="EK2">
        <f>EJ2+EI2</f>
        <v>43.590120184973131</v>
      </c>
      <c r="EL2" s="16">
        <f>A2</f>
        <v>1</v>
      </c>
      <c r="EM2">
        <f>B2</f>
        <v>1</v>
      </c>
      <c r="EN2">
        <f>EH2*2.24</f>
        <v>81.392817599032696</v>
      </c>
      <c r="EO2">
        <f>EG2*2.24</f>
        <v>0</v>
      </c>
      <c r="EP2">
        <f>EJ2*2.24</f>
        <v>16.249051615307128</v>
      </c>
      <c r="EQ2" s="10">
        <f>SUM(EN2:EP2)</f>
        <v>97.64186921433982</v>
      </c>
      <c r="ER2" s="1">
        <f>EN2/EQ2</f>
        <v>0.83358520534221026</v>
      </c>
      <c r="ES2" s="1">
        <f>EO2/EQ2</f>
        <v>0</v>
      </c>
      <c r="ET2" s="1">
        <f>EP2/EQ2</f>
        <v>0.1664147946577898</v>
      </c>
      <c r="EX2">
        <f>DI2*EV2</f>
        <v>0</v>
      </c>
      <c r="EY2">
        <f>DO2*EW2</f>
        <v>0</v>
      </c>
      <c r="EZ2">
        <f>EX2*0.75*0.3</f>
        <v>0</v>
      </c>
      <c r="FA2">
        <f>EY2*0.75*0.3</f>
        <v>0</v>
      </c>
      <c r="FB2" s="7">
        <f>(DI2+DO2)*0.5-(EX2+EY2)*0.5</f>
        <v>2.9781046392905939</v>
      </c>
      <c r="FC2">
        <f>FB2+FA2+EZ2</f>
        <v>2.9781046392905939</v>
      </c>
      <c r="FD2">
        <f>(DI2+DO2)*0.5</f>
        <v>2.9781046392905939</v>
      </c>
      <c r="FF2" s="9">
        <f>FC2*2.24</f>
        <v>6.6709543920109313</v>
      </c>
      <c r="FG2" s="9">
        <f>(EZ2+FA2)*2.24</f>
        <v>0</v>
      </c>
      <c r="FJ2">
        <f>DU2*FI2*0.75*0.3</f>
        <v>0</v>
      </c>
      <c r="FK2">
        <f>DU2*(1-FI2)</f>
        <v>1.2978316211094938</v>
      </c>
      <c r="FN2" s="15">
        <f>(FJ2*2.24)*1000 + FM2</f>
        <v>0</v>
      </c>
      <c r="FP2" s="15">
        <f>FO2/1000</f>
        <v>0</v>
      </c>
      <c r="FQ2" s="15">
        <f>FK2*2.24+FP2</f>
        <v>2.9071428312852663</v>
      </c>
      <c r="FS2">
        <f>FN2/1000+FG2</f>
        <v>0</v>
      </c>
      <c r="FT2">
        <f>FQ2 + FF2 + FS2</f>
        <v>9.5780972232961972</v>
      </c>
      <c r="FU2">
        <f>EQ2*0.5</f>
        <v>48.82093460716991</v>
      </c>
      <c r="FV2">
        <f>FU2-FS2</f>
        <v>48.82093460716991</v>
      </c>
      <c r="FW2" s="8">
        <f>FV2+FS2</f>
        <v>48.82093460716991</v>
      </c>
      <c r="FY2" s="5">
        <f>FT2-(EQ2*0.5)</f>
        <v>-39.242837383873713</v>
      </c>
      <c r="GA2" s="11">
        <f>FS2/(FV2+FS2)</f>
        <v>0</v>
      </c>
      <c r="GB2" s="11">
        <f>(FS2)/FT2</f>
        <v>0</v>
      </c>
    </row>
    <row r="3" spans="1:184" x14ac:dyDescent="0.15">
      <c r="A3" s="3">
        <v>2</v>
      </c>
      <c r="B3" s="3">
        <v>1</v>
      </c>
      <c r="C3" s="2"/>
      <c r="D3">
        <v>15</v>
      </c>
      <c r="E3" s="8">
        <v>8.75</v>
      </c>
      <c r="I3" s="8">
        <v>15</v>
      </c>
      <c r="J3" s="8">
        <v>7</v>
      </c>
      <c r="K3" s="8">
        <v>7</v>
      </c>
      <c r="L3">
        <v>2</v>
      </c>
      <c r="M3">
        <v>5</v>
      </c>
      <c r="N3">
        <v>10</v>
      </c>
      <c r="O3" s="12">
        <v>15</v>
      </c>
      <c r="P3">
        <f>5.3*2.54</f>
        <v>13.462</v>
      </c>
      <c r="R3" s="3">
        <v>4</v>
      </c>
      <c r="U3" s="3"/>
      <c r="X3" s="3"/>
      <c r="AA3" s="3"/>
      <c r="AD3" s="3"/>
      <c r="AG3" s="3"/>
      <c r="AJ3" s="3"/>
      <c r="AM3" s="3"/>
      <c r="AP3" s="3"/>
      <c r="CI3" s="3"/>
      <c r="DB3" s="1">
        <f>SQRT(1+(AVERAGE(E3, E4, E5)/100)^2)</f>
        <v>1.0038208256456926</v>
      </c>
      <c r="DC3">
        <v>11.64</v>
      </c>
      <c r="DD3">
        <f t="shared" ref="DD3:DD66" si="0">I3</f>
        <v>15</v>
      </c>
      <c r="DE3" s="38">
        <v>0.122</v>
      </c>
      <c r="DF3">
        <v>0.48</v>
      </c>
      <c r="DG3">
        <v>1.1499999999999999</v>
      </c>
      <c r="DH3">
        <f t="shared" ref="DH3:DH66" si="1">L3*3.28</f>
        <v>6.56</v>
      </c>
      <c r="DI3">
        <f t="shared" ref="DI3:DI66" si="2">(DC3*DD3*DE3*DF3*DG3*DB3)/DH3</f>
        <v>1.7992665656290707</v>
      </c>
      <c r="DJ3">
        <f t="shared" ref="DJ3:DJ66" si="3">J3</f>
        <v>7</v>
      </c>
      <c r="DK3">
        <v>0.28899999999999998</v>
      </c>
      <c r="DL3">
        <f t="shared" ref="DL3:DL66" si="4">0.48</f>
        <v>0.48</v>
      </c>
      <c r="DM3">
        <f t="shared" ref="DM3:DM66" si="5">1.13</f>
        <v>1.1299999999999999</v>
      </c>
      <c r="DN3">
        <f t="shared" ref="DN3:DN66" si="6">M3*3.28</f>
        <v>16.399999999999999</v>
      </c>
      <c r="DO3">
        <f t="shared" ref="DO3:DO66" si="7">(DJ3*DK3*DB3*DC3*DL3*DM3)/DN3</f>
        <v>0.78177341437156544</v>
      </c>
      <c r="DP3">
        <f t="shared" ref="DP3:DP66" si="8">K3</f>
        <v>7</v>
      </c>
      <c r="DQ3">
        <v>2.76</v>
      </c>
      <c r="DR3">
        <f t="shared" ref="DR3:DR66" si="9">0.4</f>
        <v>0.4</v>
      </c>
      <c r="DS3">
        <v>1.1000000000000001</v>
      </c>
      <c r="DT3">
        <f t="shared" ref="DT3:DT66" si="10">N3*3.28</f>
        <v>32.799999999999997</v>
      </c>
      <c r="DU3">
        <f t="shared" ref="DU3:DU66" si="11">(DB3*DC3*DP3*DQ3*DR3*DS3)/DT3</f>
        <v>3.0282737825888191</v>
      </c>
      <c r="DV3">
        <f t="shared" ref="DV3:DV66" si="12">((P3/2.54)^2 +(S3/2.54)^2+(V3/2.54)^2+(Y3/2.54)^2+(AB3/2.54)^2+(AE3/2.54)^2+(AH3/2.54)^2+(AK3/2.54)^2+(AN3/2.54)^2+(AQ3/2.54)^2+(AT3/2.54)^2+(AW3/2.54)^2+(AZ3/2.54)^2+(BC3/2.54)^2+(BF3/2.54)^2+(BI3/2.54)^2+(BL3/2.54)^2+(BO3/2.54)^2+(BR3/2.54)^2+(BU3/2.54)^2+(BX3/2.54)^2+(CA3/2.54)^2+(CD3/2.54)^2)</f>
        <v>28.09</v>
      </c>
      <c r="DW3">
        <f t="shared" ref="DW3:DW66" si="13">DV3</f>
        <v>28.09</v>
      </c>
      <c r="DX3">
        <v>0.40500000000000003</v>
      </c>
      <c r="DY3">
        <v>1</v>
      </c>
      <c r="DZ3">
        <f t="shared" ref="DZ3:DZ66" si="14">O3*3.28</f>
        <v>49.199999999999996</v>
      </c>
      <c r="EA3">
        <f t="shared" ref="EA3:EA66" si="15">(((DW3*DY3*DB3*DC3)/(DZ3)))*DX3</f>
        <v>2.7017853436486425</v>
      </c>
      <c r="EB3">
        <f t="shared" ref="EB3:EB66" si="16">(CG3^2+CJ3^2+CM3^2+CP3^2+CS3^2+CV3^2+CY3^2)/(2.54^2)</f>
        <v>0</v>
      </c>
      <c r="EC3">
        <f t="shared" ref="EC3:EC66" si="17">EB3</f>
        <v>0</v>
      </c>
      <c r="ED3">
        <f t="shared" ref="ED3:ED66" si="18">0.3</f>
        <v>0.3</v>
      </c>
      <c r="EE3">
        <f>1</f>
        <v>1</v>
      </c>
      <c r="EF3">
        <f t="shared" ref="EF3:EF66" si="19">O3*3.28</f>
        <v>49.199999999999996</v>
      </c>
      <c r="EG3">
        <f t="shared" ref="EG3:EG66" si="20">((EC3*EE3*DB3*DC3)/(EF3*8))*ED3</f>
        <v>0</v>
      </c>
      <c r="EH3">
        <f t="shared" ref="EH3:EH66" si="21">EA3</f>
        <v>2.7017853436486425</v>
      </c>
      <c r="EI3">
        <f t="shared" ref="EI3:EI66" si="22">EG3+EA3</f>
        <v>2.7017853436486425</v>
      </c>
      <c r="EJ3">
        <f t="shared" ref="EJ3:EJ66" si="23">DU3+DO3+DI3</f>
        <v>5.6093137625894549</v>
      </c>
      <c r="EK3">
        <f t="shared" ref="EK3:EK66" si="24">EJ3+EI3</f>
        <v>8.3110991062380979</v>
      </c>
      <c r="EL3" s="16">
        <f t="shared" ref="EL3:EL66" si="25">A3</f>
        <v>2</v>
      </c>
      <c r="EM3">
        <f>B3</f>
        <v>1</v>
      </c>
      <c r="EN3">
        <f>EH3*2.24</f>
        <v>6.0519991697729596</v>
      </c>
      <c r="EO3">
        <f>EG3*2.24</f>
        <v>0</v>
      </c>
      <c r="EP3">
        <f t="shared" ref="EP3:EP66" si="26">EJ3*2.24</f>
        <v>12.564862828200381</v>
      </c>
      <c r="EQ3" s="10">
        <f t="shared" ref="EQ3:EQ66" si="27">SUM(EN3:EP3)</f>
        <v>18.616861997973341</v>
      </c>
      <c r="ER3" s="1">
        <f t="shared" ref="ER3:ER66" si="28">EN3/EQ3</f>
        <v>0.32508159379554885</v>
      </c>
      <c r="ES3" s="1">
        <f t="shared" ref="ES3:ES66" si="29">EO3/EQ3</f>
        <v>0</v>
      </c>
      <c r="ET3" s="1">
        <f t="shared" ref="ET3:ET66" si="30">EP3/EQ3</f>
        <v>0.67491840620445109</v>
      </c>
      <c r="EX3">
        <f t="shared" ref="EX3:EX66" si="31">DI3*EV3</f>
        <v>0</v>
      </c>
      <c r="EY3">
        <f>DO2*EW2</f>
        <v>0</v>
      </c>
      <c r="EZ3">
        <f t="shared" ref="EZ3:EZ66" si="32">EX3*0.75*0.3</f>
        <v>0</v>
      </c>
      <c r="FA3">
        <f t="shared" ref="FA3:FA66" si="33">EY3*0.75*0.3</f>
        <v>0</v>
      </c>
      <c r="FB3" s="7">
        <f t="shared" ref="FB3:FB66" si="34">(DI3+DO3)*0.5-(EX3+EY3)*0.5</f>
        <v>1.2905199900003181</v>
      </c>
      <c r="FC3">
        <f t="shared" ref="FC3:FC66" si="35">FB3+FA3+EZ3</f>
        <v>1.2905199900003181</v>
      </c>
      <c r="FD3">
        <f t="shared" ref="FD3:FD66" si="36">(DI3+DO3)*0.5</f>
        <v>1.2905199900003181</v>
      </c>
      <c r="FF3" s="9">
        <f t="shared" ref="FF3:FF66" si="37">FC3*2.24</f>
        <v>2.890764777600713</v>
      </c>
      <c r="FG3" s="9">
        <f t="shared" ref="FG3:FG66" si="38">(EZ3+FA3)*2.24</f>
        <v>0</v>
      </c>
      <c r="FJ3">
        <f t="shared" ref="FJ3:FJ66" si="39">DU3*FI3*0.75*0.3</f>
        <v>0</v>
      </c>
      <c r="FK3">
        <f t="shared" ref="FK3:FK66" si="40">DU3*(1-FI3)</f>
        <v>3.0282737825888191</v>
      </c>
      <c r="FN3" s="15">
        <f t="shared" ref="FN3:FN66" si="41">(FJ3*2.24)*1000 + FM3</f>
        <v>0</v>
      </c>
      <c r="FP3" s="15">
        <f t="shared" ref="FP3:FP66" si="42">FO3/1000</f>
        <v>0</v>
      </c>
      <c r="FQ3" s="15">
        <f t="shared" ref="FQ3:FQ66" si="43">FK3*2.24+FP3</f>
        <v>6.7833332729989557</v>
      </c>
      <c r="FS3">
        <f t="shared" ref="FS3:FS66" si="44">FN3/1000+FG3</f>
        <v>0</v>
      </c>
      <c r="FT3">
        <f t="shared" ref="FT3:FT66" si="45">FQ3 + FF3 + FS3</f>
        <v>9.6740980505996692</v>
      </c>
      <c r="FU3">
        <f t="shared" ref="FU3:FU66" si="46">EQ3*0.5</f>
        <v>9.3084309989866707</v>
      </c>
      <c r="FV3">
        <f t="shared" ref="FV3:FV66" si="47">FU3-FS3</f>
        <v>9.3084309989866707</v>
      </c>
      <c r="FW3" s="8">
        <f t="shared" ref="FW3:FW66" si="48">FV3+FS3</f>
        <v>9.3084309989866707</v>
      </c>
      <c r="FY3" s="5">
        <f t="shared" ref="FY3:FY66" si="49">FT3-(EQ3*0.5)</f>
        <v>0.36566705161299851</v>
      </c>
      <c r="GA3" s="11">
        <f t="shared" ref="GA3:GA66" si="50">FS3/(FV3+FS3)</f>
        <v>0</v>
      </c>
      <c r="GB3" s="11">
        <f t="shared" ref="GB3:GB66" si="51">(FS3)/FT3</f>
        <v>0</v>
      </c>
    </row>
    <row r="4" spans="1:184" x14ac:dyDescent="0.15">
      <c r="A4">
        <v>3</v>
      </c>
      <c r="B4">
        <v>1</v>
      </c>
      <c r="D4">
        <v>15</v>
      </c>
      <c r="E4" s="8">
        <v>8.75</v>
      </c>
      <c r="I4" s="8">
        <v>32</v>
      </c>
      <c r="J4" s="8">
        <v>9</v>
      </c>
      <c r="K4" s="8">
        <v>7</v>
      </c>
      <c r="L4">
        <v>2</v>
      </c>
      <c r="M4">
        <v>5</v>
      </c>
      <c r="N4">
        <v>10</v>
      </c>
      <c r="O4" s="12">
        <v>15</v>
      </c>
      <c r="P4">
        <f>7.8*2.54</f>
        <v>19.812000000000001</v>
      </c>
      <c r="R4">
        <v>2</v>
      </c>
      <c r="S4">
        <f>4.8*2.54</f>
        <v>12.192</v>
      </c>
      <c r="U4">
        <v>4</v>
      </c>
      <c r="V4">
        <f>8.6*2.54</f>
        <v>21.843999999999998</v>
      </c>
      <c r="X4">
        <v>5</v>
      </c>
      <c r="Y4">
        <f>6.9*2.54</f>
        <v>17.526</v>
      </c>
      <c r="AA4">
        <v>3</v>
      </c>
      <c r="AB4">
        <f>10.3*2.54</f>
        <v>26.162000000000003</v>
      </c>
      <c r="AD4">
        <v>1</v>
      </c>
      <c r="AE4">
        <f>5.7*2.54</f>
        <v>14.478000000000002</v>
      </c>
      <c r="AG4">
        <v>2</v>
      </c>
      <c r="DB4" s="1">
        <f>SQRT(1+(AVERAGE(E4, E5, E6)/100)^2)</f>
        <v>1.0038208256456926</v>
      </c>
      <c r="DC4">
        <v>11.64</v>
      </c>
      <c r="DD4">
        <f t="shared" si="0"/>
        <v>32</v>
      </c>
      <c r="DE4" s="38">
        <v>0.122</v>
      </c>
      <c r="DF4">
        <v>0.48</v>
      </c>
      <c r="DG4">
        <v>1.1499999999999999</v>
      </c>
      <c r="DH4">
        <f t="shared" si="1"/>
        <v>6.56</v>
      </c>
      <c r="DI4">
        <f t="shared" si="2"/>
        <v>3.8384353400086839</v>
      </c>
      <c r="DJ4">
        <f t="shared" si="3"/>
        <v>9</v>
      </c>
      <c r="DK4">
        <v>0.28899999999999998</v>
      </c>
      <c r="DL4">
        <f t="shared" si="4"/>
        <v>0.48</v>
      </c>
      <c r="DM4">
        <f t="shared" si="5"/>
        <v>1.1299999999999999</v>
      </c>
      <c r="DN4">
        <f t="shared" si="6"/>
        <v>16.399999999999999</v>
      </c>
      <c r="DO4">
        <f t="shared" si="7"/>
        <v>1.0051372470491557</v>
      </c>
      <c r="DP4">
        <f t="shared" si="8"/>
        <v>7</v>
      </c>
      <c r="DQ4">
        <v>2.76</v>
      </c>
      <c r="DR4">
        <f t="shared" si="9"/>
        <v>0.4</v>
      </c>
      <c r="DS4">
        <v>1.1000000000000001</v>
      </c>
      <c r="DT4">
        <f t="shared" si="10"/>
        <v>32.799999999999997</v>
      </c>
      <c r="DU4">
        <f t="shared" si="11"/>
        <v>3.0282737825888191</v>
      </c>
      <c r="DV4">
        <f t="shared" si="12"/>
        <v>344.03000000000003</v>
      </c>
      <c r="DW4">
        <f t="shared" si="13"/>
        <v>344.03000000000003</v>
      </c>
      <c r="DX4">
        <v>0.40500000000000003</v>
      </c>
      <c r="DY4">
        <v>1</v>
      </c>
      <c r="DZ4">
        <f t="shared" si="14"/>
        <v>49.199999999999996</v>
      </c>
      <c r="EA4">
        <f t="shared" si="15"/>
        <v>33.08989717961704</v>
      </c>
      <c r="EB4">
        <f t="shared" si="16"/>
        <v>0</v>
      </c>
      <c r="EC4">
        <f t="shared" si="17"/>
        <v>0</v>
      </c>
      <c r="ED4">
        <f t="shared" si="18"/>
        <v>0.3</v>
      </c>
      <c r="EE4">
        <f>1</f>
        <v>1</v>
      </c>
      <c r="EF4">
        <f t="shared" si="19"/>
        <v>49.199999999999996</v>
      </c>
      <c r="EG4">
        <f t="shared" si="20"/>
        <v>0</v>
      </c>
      <c r="EH4">
        <f t="shared" si="21"/>
        <v>33.08989717961704</v>
      </c>
      <c r="EI4">
        <f t="shared" si="22"/>
        <v>33.08989717961704</v>
      </c>
      <c r="EJ4">
        <f t="shared" si="23"/>
        <v>7.8718463696466587</v>
      </c>
      <c r="EK4">
        <f t="shared" si="24"/>
        <v>40.961743549263701</v>
      </c>
      <c r="EL4" s="16">
        <f t="shared" si="25"/>
        <v>3</v>
      </c>
      <c r="EM4">
        <f t="shared" ref="EM4:EM67" si="52">B4</f>
        <v>1</v>
      </c>
      <c r="EN4">
        <f t="shared" ref="EN4:EN66" si="53">EH4*2.24</f>
        <v>74.121369682342177</v>
      </c>
      <c r="EO4">
        <f t="shared" ref="EO4:EO67" si="54">EG4*2.24</f>
        <v>0</v>
      </c>
      <c r="EP4">
        <f t="shared" si="26"/>
        <v>17.632935868008516</v>
      </c>
      <c r="EQ4" s="10">
        <f t="shared" si="27"/>
        <v>91.754305550350693</v>
      </c>
      <c r="ER4" s="1">
        <f t="shared" si="28"/>
        <v>0.80782443110168445</v>
      </c>
      <c r="ES4" s="1">
        <f t="shared" si="29"/>
        <v>0</v>
      </c>
      <c r="ET4" s="1">
        <f t="shared" si="30"/>
        <v>0.19217556889831555</v>
      </c>
      <c r="EX4">
        <f t="shared" si="31"/>
        <v>0</v>
      </c>
      <c r="EY4">
        <f t="shared" ref="EY4:EY67" si="55">DO3*EW3</f>
        <v>0</v>
      </c>
      <c r="EZ4">
        <f t="shared" si="32"/>
        <v>0</v>
      </c>
      <c r="FA4">
        <f t="shared" si="33"/>
        <v>0</v>
      </c>
      <c r="FB4" s="7">
        <f t="shared" si="34"/>
        <v>2.4217862935289198</v>
      </c>
      <c r="FC4">
        <f t="shared" si="35"/>
        <v>2.4217862935289198</v>
      </c>
      <c r="FD4">
        <f t="shared" si="36"/>
        <v>2.4217862935289198</v>
      </c>
      <c r="FF4" s="9">
        <f t="shared" si="37"/>
        <v>5.4248012975047812</v>
      </c>
      <c r="FG4" s="9">
        <f t="shared" si="38"/>
        <v>0</v>
      </c>
      <c r="FJ4">
        <f t="shared" si="39"/>
        <v>0</v>
      </c>
      <c r="FK4">
        <f t="shared" si="40"/>
        <v>3.0282737825888191</v>
      </c>
      <c r="FN4" s="15">
        <f t="shared" si="41"/>
        <v>0</v>
      </c>
      <c r="FP4" s="15">
        <f t="shared" si="42"/>
        <v>0</v>
      </c>
      <c r="FQ4" s="15">
        <f t="shared" si="43"/>
        <v>6.7833332729989557</v>
      </c>
      <c r="FS4">
        <f t="shared" si="44"/>
        <v>0</v>
      </c>
      <c r="FT4">
        <f t="shared" si="45"/>
        <v>12.208134570503738</v>
      </c>
      <c r="FU4">
        <f t="shared" si="46"/>
        <v>45.877152775175347</v>
      </c>
      <c r="FV4">
        <f t="shared" si="47"/>
        <v>45.877152775175347</v>
      </c>
      <c r="FW4" s="8">
        <f t="shared" si="48"/>
        <v>45.877152775175347</v>
      </c>
      <c r="FY4" s="5">
        <f t="shared" si="49"/>
        <v>-33.669018204671609</v>
      </c>
      <c r="GA4" s="11">
        <f t="shared" si="50"/>
        <v>0</v>
      </c>
      <c r="GB4" s="11">
        <f t="shared" si="51"/>
        <v>0</v>
      </c>
    </row>
    <row r="5" spans="1:184" x14ac:dyDescent="0.15">
      <c r="A5" s="3">
        <v>4</v>
      </c>
      <c r="B5">
        <v>1</v>
      </c>
      <c r="D5">
        <v>15</v>
      </c>
      <c r="E5" s="8">
        <v>8.75</v>
      </c>
      <c r="I5" s="8">
        <v>45</v>
      </c>
      <c r="J5" s="8">
        <v>11</v>
      </c>
      <c r="K5" s="8">
        <v>5</v>
      </c>
      <c r="L5">
        <v>2</v>
      </c>
      <c r="M5">
        <v>5</v>
      </c>
      <c r="N5">
        <v>10</v>
      </c>
      <c r="O5" s="12">
        <v>15</v>
      </c>
      <c r="P5">
        <f>7.8*2.54</f>
        <v>19.812000000000001</v>
      </c>
      <c r="R5">
        <v>3</v>
      </c>
      <c r="S5">
        <f>10.2*2.54</f>
        <v>25.907999999999998</v>
      </c>
      <c r="U5">
        <v>5</v>
      </c>
      <c r="V5">
        <f>9.5*2.54</f>
        <v>24.13</v>
      </c>
      <c r="X5">
        <v>4</v>
      </c>
      <c r="Y5">
        <f>11.7*2.54</f>
        <v>29.718</v>
      </c>
      <c r="AA5">
        <v>3</v>
      </c>
      <c r="DB5" s="1">
        <f t="shared" ref="DB3:DB66" si="56">SQRT(1+(AVERAGE(E5, E6, E7)/100)^2)</f>
        <v>1.0038208256456926</v>
      </c>
      <c r="DC5">
        <v>11.64</v>
      </c>
      <c r="DD5">
        <f t="shared" si="0"/>
        <v>45</v>
      </c>
      <c r="DE5" s="38">
        <v>0.122</v>
      </c>
      <c r="DF5">
        <v>0.48</v>
      </c>
      <c r="DG5">
        <v>1.1499999999999999</v>
      </c>
      <c r="DH5">
        <f t="shared" si="1"/>
        <v>6.56</v>
      </c>
      <c r="DI5">
        <f t="shared" si="2"/>
        <v>5.397799696887212</v>
      </c>
      <c r="DJ5">
        <f t="shared" si="3"/>
        <v>11</v>
      </c>
      <c r="DK5">
        <v>0.28899999999999998</v>
      </c>
      <c r="DL5">
        <f t="shared" si="4"/>
        <v>0.48</v>
      </c>
      <c r="DM5">
        <f t="shared" si="5"/>
        <v>1.1299999999999999</v>
      </c>
      <c r="DN5">
        <f t="shared" si="6"/>
        <v>16.399999999999999</v>
      </c>
      <c r="DO5">
        <f t="shared" si="7"/>
        <v>1.2285010797267457</v>
      </c>
      <c r="DP5">
        <f t="shared" si="8"/>
        <v>5</v>
      </c>
      <c r="DQ5">
        <v>2.76</v>
      </c>
      <c r="DR5">
        <f t="shared" si="9"/>
        <v>0.4</v>
      </c>
      <c r="DS5">
        <v>1.1000000000000001</v>
      </c>
      <c r="DT5">
        <f t="shared" si="10"/>
        <v>32.799999999999997</v>
      </c>
      <c r="DU5">
        <f t="shared" si="11"/>
        <v>2.1630527018491561</v>
      </c>
      <c r="DV5">
        <f t="shared" si="12"/>
        <v>392.02</v>
      </c>
      <c r="DW5">
        <f t="shared" si="13"/>
        <v>392.02</v>
      </c>
      <c r="DX5">
        <v>0.40500000000000003</v>
      </c>
      <c r="DY5">
        <v>1</v>
      </c>
      <c r="DZ5">
        <f t="shared" si="14"/>
        <v>49.199999999999996</v>
      </c>
      <c r="EA5">
        <f t="shared" si="15"/>
        <v>37.705727675939507</v>
      </c>
      <c r="EB5">
        <f t="shared" si="16"/>
        <v>0</v>
      </c>
      <c r="EC5">
        <f t="shared" si="17"/>
        <v>0</v>
      </c>
      <c r="ED5">
        <f t="shared" si="18"/>
        <v>0.3</v>
      </c>
      <c r="EE5">
        <f>1</f>
        <v>1</v>
      </c>
      <c r="EF5">
        <f t="shared" si="19"/>
        <v>49.199999999999996</v>
      </c>
      <c r="EG5">
        <f t="shared" si="20"/>
        <v>0</v>
      </c>
      <c r="EH5">
        <f t="shared" si="21"/>
        <v>37.705727675939507</v>
      </c>
      <c r="EI5">
        <f t="shared" si="22"/>
        <v>37.705727675939507</v>
      </c>
      <c r="EJ5">
        <f t="shared" si="23"/>
        <v>8.7893534784631129</v>
      </c>
      <c r="EK5">
        <f t="shared" si="24"/>
        <v>46.495081154402619</v>
      </c>
      <c r="EL5" s="16">
        <f t="shared" si="25"/>
        <v>4</v>
      </c>
      <c r="EM5">
        <f t="shared" si="52"/>
        <v>1</v>
      </c>
      <c r="EN5">
        <f t="shared" si="53"/>
        <v>84.4608299941045</v>
      </c>
      <c r="EO5">
        <f t="shared" si="54"/>
        <v>0</v>
      </c>
      <c r="EP5">
        <f t="shared" si="26"/>
        <v>19.688151791757374</v>
      </c>
      <c r="EQ5" s="10">
        <f t="shared" si="27"/>
        <v>104.14898178586188</v>
      </c>
      <c r="ER5" s="1">
        <f t="shared" si="28"/>
        <v>0.81096164884033439</v>
      </c>
      <c r="ES5" s="1">
        <f t="shared" si="29"/>
        <v>0</v>
      </c>
      <c r="ET5" s="1">
        <f t="shared" si="30"/>
        <v>0.18903835115966561</v>
      </c>
      <c r="EX5">
        <f t="shared" si="31"/>
        <v>0</v>
      </c>
      <c r="EY5">
        <f t="shared" si="55"/>
        <v>0</v>
      </c>
      <c r="EZ5">
        <f t="shared" si="32"/>
        <v>0</v>
      </c>
      <c r="FA5">
        <f t="shared" si="33"/>
        <v>0</v>
      </c>
      <c r="FB5" s="7">
        <f t="shared" si="34"/>
        <v>3.3131503883069788</v>
      </c>
      <c r="FC5">
        <f t="shared" si="35"/>
        <v>3.3131503883069788</v>
      </c>
      <c r="FD5">
        <f t="shared" si="36"/>
        <v>3.3131503883069788</v>
      </c>
      <c r="FF5" s="9">
        <f t="shared" si="37"/>
        <v>7.4214568698076331</v>
      </c>
      <c r="FG5" s="9">
        <f t="shared" si="38"/>
        <v>0</v>
      </c>
      <c r="FJ5">
        <f t="shared" si="39"/>
        <v>0</v>
      </c>
      <c r="FK5">
        <f t="shared" si="40"/>
        <v>2.1630527018491561</v>
      </c>
      <c r="FN5" s="15">
        <f t="shared" si="41"/>
        <v>0</v>
      </c>
      <c r="FP5" s="15">
        <f t="shared" si="42"/>
        <v>0</v>
      </c>
      <c r="FQ5" s="15">
        <f t="shared" si="43"/>
        <v>4.8452380521421103</v>
      </c>
      <c r="FS5">
        <f t="shared" si="44"/>
        <v>0</v>
      </c>
      <c r="FT5">
        <f t="shared" si="45"/>
        <v>12.266694921949743</v>
      </c>
      <c r="FU5">
        <f t="shared" si="46"/>
        <v>52.074490892930939</v>
      </c>
      <c r="FV5">
        <f t="shared" si="47"/>
        <v>52.074490892930939</v>
      </c>
      <c r="FW5" s="8">
        <f t="shared" si="48"/>
        <v>52.074490892930939</v>
      </c>
      <c r="FY5" s="5">
        <f t="shared" si="49"/>
        <v>-39.807795970981196</v>
      </c>
      <c r="GA5" s="11">
        <f t="shared" si="50"/>
        <v>0</v>
      </c>
      <c r="GB5" s="11">
        <f t="shared" si="51"/>
        <v>0</v>
      </c>
    </row>
    <row r="6" spans="1:184" x14ac:dyDescent="0.15">
      <c r="A6" s="3">
        <v>1</v>
      </c>
      <c r="B6">
        <v>2</v>
      </c>
      <c r="D6">
        <v>15</v>
      </c>
      <c r="E6" s="8">
        <v>8.75</v>
      </c>
      <c r="I6" s="8">
        <v>53</v>
      </c>
      <c r="J6" s="8">
        <v>25</v>
      </c>
      <c r="K6" s="8">
        <v>6</v>
      </c>
      <c r="L6">
        <v>2</v>
      </c>
      <c r="M6">
        <v>5</v>
      </c>
      <c r="N6">
        <v>10</v>
      </c>
      <c r="O6" s="12">
        <v>15</v>
      </c>
      <c r="P6" s="4">
        <v>8.9</v>
      </c>
      <c r="R6" s="3">
        <v>2</v>
      </c>
      <c r="S6" s="13">
        <v>19.7</v>
      </c>
      <c r="U6" s="3">
        <v>4</v>
      </c>
      <c r="V6" s="3">
        <v>53</v>
      </c>
      <c r="X6">
        <v>2</v>
      </c>
      <c r="Y6">
        <v>37</v>
      </c>
      <c r="AA6">
        <v>4</v>
      </c>
      <c r="AB6">
        <v>38</v>
      </c>
      <c r="AD6">
        <v>4</v>
      </c>
      <c r="AE6">
        <v>17.600000000000001</v>
      </c>
      <c r="AG6">
        <v>4</v>
      </c>
      <c r="DB6" s="1">
        <f t="shared" si="56"/>
        <v>1.0038208256456926</v>
      </c>
      <c r="DC6">
        <v>11.64</v>
      </c>
      <c r="DD6">
        <f t="shared" si="0"/>
        <v>53</v>
      </c>
      <c r="DE6" s="38">
        <v>0.122</v>
      </c>
      <c r="DF6">
        <v>0.48</v>
      </c>
      <c r="DG6">
        <v>1.1499999999999999</v>
      </c>
      <c r="DH6">
        <f t="shared" si="1"/>
        <v>6.56</v>
      </c>
      <c r="DI6">
        <f t="shared" si="2"/>
        <v>6.3574085318893836</v>
      </c>
      <c r="DJ6">
        <f t="shared" si="3"/>
        <v>25</v>
      </c>
      <c r="DK6">
        <v>0.28899999999999998</v>
      </c>
      <c r="DL6">
        <f t="shared" si="4"/>
        <v>0.48</v>
      </c>
      <c r="DM6">
        <f t="shared" si="5"/>
        <v>1.1299999999999999</v>
      </c>
      <c r="DN6">
        <f t="shared" si="6"/>
        <v>16.399999999999999</v>
      </c>
      <c r="DO6">
        <f t="shared" si="7"/>
        <v>2.7920479084698768</v>
      </c>
      <c r="DP6">
        <f t="shared" si="8"/>
        <v>6</v>
      </c>
      <c r="DQ6">
        <v>2.76</v>
      </c>
      <c r="DR6">
        <f t="shared" si="9"/>
        <v>0.4</v>
      </c>
      <c r="DS6">
        <v>1.1000000000000001</v>
      </c>
      <c r="DT6">
        <f t="shared" si="10"/>
        <v>32.799999999999997</v>
      </c>
      <c r="DU6">
        <f t="shared" si="11"/>
        <v>2.5956632422189876</v>
      </c>
      <c r="DV6">
        <f t="shared" si="12"/>
        <v>991.85628371256735</v>
      </c>
      <c r="DW6">
        <f t="shared" si="13"/>
        <v>991.85628371256735</v>
      </c>
      <c r="DX6">
        <v>0.40500000000000003</v>
      </c>
      <c r="DY6">
        <v>1</v>
      </c>
      <c r="DZ6">
        <f t="shared" si="14"/>
        <v>49.199999999999996</v>
      </c>
      <c r="EA6">
        <f t="shared" si="15"/>
        <v>95.399885024579007</v>
      </c>
      <c r="EB6">
        <f t="shared" si="16"/>
        <v>0</v>
      </c>
      <c r="EC6">
        <f t="shared" si="17"/>
        <v>0</v>
      </c>
      <c r="ED6">
        <f t="shared" si="18"/>
        <v>0.3</v>
      </c>
      <c r="EE6">
        <f>1</f>
        <v>1</v>
      </c>
      <c r="EF6">
        <f t="shared" si="19"/>
        <v>49.199999999999996</v>
      </c>
      <c r="EG6">
        <f t="shared" si="20"/>
        <v>0</v>
      </c>
      <c r="EH6">
        <f t="shared" si="21"/>
        <v>95.399885024579007</v>
      </c>
      <c r="EI6">
        <f t="shared" si="22"/>
        <v>95.399885024579007</v>
      </c>
      <c r="EJ6">
        <f t="shared" si="23"/>
        <v>11.745119682578249</v>
      </c>
      <c r="EK6">
        <f t="shared" si="24"/>
        <v>107.14500470715726</v>
      </c>
      <c r="EL6" s="16">
        <f t="shared" si="25"/>
        <v>1</v>
      </c>
      <c r="EM6">
        <f t="shared" si="52"/>
        <v>2</v>
      </c>
      <c r="EN6">
        <f t="shared" si="53"/>
        <v>213.695742455057</v>
      </c>
      <c r="EO6">
        <f t="shared" si="54"/>
        <v>0</v>
      </c>
      <c r="EP6">
        <f t="shared" si="26"/>
        <v>26.30906808897528</v>
      </c>
      <c r="EQ6" s="10">
        <f t="shared" si="27"/>
        <v>240.0048105440323</v>
      </c>
      <c r="ER6" s="1">
        <f t="shared" si="28"/>
        <v>0.89038108015693906</v>
      </c>
      <c r="ES6" s="1">
        <f t="shared" si="29"/>
        <v>0</v>
      </c>
      <c r="ET6" s="1">
        <f t="shared" si="30"/>
        <v>0.10961891984306084</v>
      </c>
      <c r="EX6">
        <f t="shared" si="31"/>
        <v>0</v>
      </c>
      <c r="EY6">
        <f t="shared" si="55"/>
        <v>0</v>
      </c>
      <c r="EZ6">
        <f t="shared" si="32"/>
        <v>0</v>
      </c>
      <c r="FA6">
        <f t="shared" si="33"/>
        <v>0</v>
      </c>
      <c r="FB6" s="7">
        <f t="shared" si="34"/>
        <v>4.5747282201796304</v>
      </c>
      <c r="FC6">
        <f t="shared" si="35"/>
        <v>4.5747282201796304</v>
      </c>
      <c r="FD6">
        <f t="shared" si="36"/>
        <v>4.5747282201796304</v>
      </c>
      <c r="FF6" s="9">
        <f t="shared" si="37"/>
        <v>10.247391213202373</v>
      </c>
      <c r="FG6" s="9">
        <f t="shared" si="38"/>
        <v>0</v>
      </c>
      <c r="FJ6">
        <f t="shared" si="39"/>
        <v>0</v>
      </c>
      <c r="FK6">
        <f t="shared" si="40"/>
        <v>2.5956632422189876</v>
      </c>
      <c r="FN6" s="15">
        <f t="shared" si="41"/>
        <v>0</v>
      </c>
      <c r="FP6" s="15">
        <f t="shared" si="42"/>
        <v>0</v>
      </c>
      <c r="FQ6" s="15">
        <f t="shared" si="43"/>
        <v>5.8142856625705326</v>
      </c>
      <c r="FS6">
        <f t="shared" si="44"/>
        <v>0</v>
      </c>
      <c r="FT6">
        <f t="shared" si="45"/>
        <v>16.061676875772907</v>
      </c>
      <c r="FU6">
        <f t="shared" si="46"/>
        <v>120.00240527201615</v>
      </c>
      <c r="FV6">
        <f t="shared" si="47"/>
        <v>120.00240527201615</v>
      </c>
      <c r="FW6" s="8">
        <f t="shared" si="48"/>
        <v>120.00240527201615</v>
      </c>
      <c r="FY6" s="5">
        <f t="shared" si="49"/>
        <v>-103.94072839624324</v>
      </c>
      <c r="GA6" s="11">
        <f t="shared" si="50"/>
        <v>0</v>
      </c>
      <c r="GB6" s="11">
        <f t="shared" si="51"/>
        <v>0</v>
      </c>
    </row>
    <row r="7" spans="1:184" x14ac:dyDescent="0.15">
      <c r="A7" s="3">
        <v>2</v>
      </c>
      <c r="B7">
        <v>2</v>
      </c>
      <c r="D7">
        <v>15</v>
      </c>
      <c r="E7" s="8">
        <v>8.75</v>
      </c>
      <c r="I7" s="8">
        <v>25</v>
      </c>
      <c r="J7" s="8">
        <v>13</v>
      </c>
      <c r="K7" s="8">
        <v>4</v>
      </c>
      <c r="L7">
        <v>2</v>
      </c>
      <c r="M7">
        <v>5</v>
      </c>
      <c r="N7" s="7">
        <v>10</v>
      </c>
      <c r="O7" s="36">
        <v>15</v>
      </c>
      <c r="P7" s="4">
        <v>42.2</v>
      </c>
      <c r="R7" s="3">
        <v>4</v>
      </c>
      <c r="S7" s="13">
        <v>26.6</v>
      </c>
      <c r="U7" s="3">
        <v>4</v>
      </c>
      <c r="X7" s="3"/>
      <c r="AA7" s="3"/>
      <c r="AD7" s="3"/>
      <c r="CI7" s="3"/>
      <c r="DB7" s="1">
        <f t="shared" si="56"/>
        <v>1.0038208256456926</v>
      </c>
      <c r="DC7">
        <v>11.64</v>
      </c>
      <c r="DD7">
        <f t="shared" si="0"/>
        <v>25</v>
      </c>
      <c r="DE7" s="38">
        <v>0.122</v>
      </c>
      <c r="DF7">
        <v>0.48</v>
      </c>
      <c r="DG7">
        <v>1.1499999999999999</v>
      </c>
      <c r="DH7">
        <f t="shared" si="1"/>
        <v>6.56</v>
      </c>
      <c r="DI7">
        <f t="shared" si="2"/>
        <v>2.9987776093817851</v>
      </c>
      <c r="DJ7">
        <f t="shared" si="3"/>
        <v>13</v>
      </c>
      <c r="DK7">
        <v>0.28899999999999998</v>
      </c>
      <c r="DL7">
        <f t="shared" si="4"/>
        <v>0.48</v>
      </c>
      <c r="DM7">
        <f t="shared" si="5"/>
        <v>1.1299999999999999</v>
      </c>
      <c r="DN7">
        <f t="shared" si="6"/>
        <v>16.399999999999999</v>
      </c>
      <c r="DO7">
        <f t="shared" si="7"/>
        <v>1.4518649124043359</v>
      </c>
      <c r="DP7">
        <f t="shared" si="8"/>
        <v>4</v>
      </c>
      <c r="DQ7">
        <v>2.76</v>
      </c>
      <c r="DR7">
        <f t="shared" si="9"/>
        <v>0.4</v>
      </c>
      <c r="DS7">
        <v>1.1000000000000001</v>
      </c>
      <c r="DT7">
        <f t="shared" si="10"/>
        <v>32.799999999999997</v>
      </c>
      <c r="DU7">
        <f t="shared" si="11"/>
        <v>1.7304421614793251</v>
      </c>
      <c r="DV7">
        <f t="shared" si="12"/>
        <v>385.70277140554288</v>
      </c>
      <c r="DW7">
        <f t="shared" si="13"/>
        <v>385.70277140554288</v>
      </c>
      <c r="DX7">
        <v>0.40500000000000003</v>
      </c>
      <c r="DY7">
        <v>1</v>
      </c>
      <c r="DZ7">
        <f t="shared" si="14"/>
        <v>49.199999999999996</v>
      </c>
      <c r="EA7">
        <f t="shared" si="15"/>
        <v>37.098116581992116</v>
      </c>
      <c r="EB7">
        <f t="shared" si="16"/>
        <v>0</v>
      </c>
      <c r="EC7">
        <f t="shared" si="17"/>
        <v>0</v>
      </c>
      <c r="ED7">
        <f t="shared" si="18"/>
        <v>0.3</v>
      </c>
      <c r="EE7">
        <f>1</f>
        <v>1</v>
      </c>
      <c r="EF7">
        <f t="shared" si="19"/>
        <v>49.199999999999996</v>
      </c>
      <c r="EG7">
        <f t="shared" si="20"/>
        <v>0</v>
      </c>
      <c r="EH7">
        <f t="shared" si="21"/>
        <v>37.098116581992116</v>
      </c>
      <c r="EI7">
        <f t="shared" si="22"/>
        <v>37.098116581992116</v>
      </c>
      <c r="EJ7">
        <f t="shared" si="23"/>
        <v>6.1810846832654462</v>
      </c>
      <c r="EK7">
        <f t="shared" si="24"/>
        <v>43.279201265257562</v>
      </c>
      <c r="EL7" s="16">
        <f t="shared" si="25"/>
        <v>2</v>
      </c>
      <c r="EM7">
        <f t="shared" si="52"/>
        <v>2</v>
      </c>
      <c r="EN7">
        <f t="shared" si="53"/>
        <v>83.099781143662341</v>
      </c>
      <c r="EO7">
        <f t="shared" si="54"/>
        <v>0</v>
      </c>
      <c r="EP7">
        <f t="shared" si="26"/>
        <v>13.845629690514601</v>
      </c>
      <c r="EQ7" s="10">
        <f t="shared" si="27"/>
        <v>96.94541083417694</v>
      </c>
      <c r="ER7" s="1">
        <f t="shared" si="28"/>
        <v>0.85718117473144495</v>
      </c>
      <c r="ES7" s="1">
        <f t="shared" si="29"/>
        <v>0</v>
      </c>
      <c r="ET7" s="1">
        <f t="shared" si="30"/>
        <v>0.14281882526855505</v>
      </c>
      <c r="EX7">
        <f t="shared" si="31"/>
        <v>0</v>
      </c>
      <c r="EY7">
        <f t="shared" si="55"/>
        <v>0</v>
      </c>
      <c r="EZ7">
        <f t="shared" si="32"/>
        <v>0</v>
      </c>
      <c r="FA7">
        <f t="shared" si="33"/>
        <v>0</v>
      </c>
      <c r="FB7" s="7">
        <f t="shared" si="34"/>
        <v>2.2253212608930606</v>
      </c>
      <c r="FC7">
        <f t="shared" si="35"/>
        <v>2.2253212608930606</v>
      </c>
      <c r="FD7">
        <f t="shared" si="36"/>
        <v>2.2253212608930606</v>
      </c>
      <c r="FF7" s="9">
        <f t="shared" si="37"/>
        <v>4.9847196244004559</v>
      </c>
      <c r="FG7" s="9">
        <f t="shared" si="38"/>
        <v>0</v>
      </c>
      <c r="FJ7">
        <f t="shared" si="39"/>
        <v>0</v>
      </c>
      <c r="FK7">
        <f t="shared" si="40"/>
        <v>1.7304421614793251</v>
      </c>
      <c r="FN7" s="15">
        <f t="shared" si="41"/>
        <v>0</v>
      </c>
      <c r="FP7" s="15">
        <f t="shared" si="42"/>
        <v>0</v>
      </c>
      <c r="FQ7" s="15">
        <f t="shared" si="43"/>
        <v>3.8761904417136885</v>
      </c>
      <c r="FS7">
        <f t="shared" si="44"/>
        <v>0</v>
      </c>
      <c r="FT7">
        <f t="shared" si="45"/>
        <v>8.860910066114144</v>
      </c>
      <c r="FU7">
        <f t="shared" si="46"/>
        <v>48.47270541708847</v>
      </c>
      <c r="FV7">
        <f t="shared" si="47"/>
        <v>48.47270541708847</v>
      </c>
      <c r="FW7" s="8">
        <f t="shared" si="48"/>
        <v>48.47270541708847</v>
      </c>
      <c r="FY7" s="5">
        <f t="shared" si="49"/>
        <v>-39.611795350974326</v>
      </c>
      <c r="GA7" s="11">
        <f t="shared" si="50"/>
        <v>0</v>
      </c>
      <c r="GB7" s="11">
        <f t="shared" si="51"/>
        <v>0</v>
      </c>
    </row>
    <row r="8" spans="1:184" x14ac:dyDescent="0.15">
      <c r="A8" s="3">
        <v>3</v>
      </c>
      <c r="B8">
        <v>2</v>
      </c>
      <c r="D8">
        <v>15</v>
      </c>
      <c r="E8" s="8">
        <v>8.75</v>
      </c>
      <c r="I8" s="8">
        <v>17</v>
      </c>
      <c r="J8" s="8">
        <v>15</v>
      </c>
      <c r="K8" s="8">
        <v>10</v>
      </c>
      <c r="L8">
        <v>2</v>
      </c>
      <c r="M8">
        <v>5</v>
      </c>
      <c r="N8" s="7">
        <v>10</v>
      </c>
      <c r="O8" s="36">
        <v>15</v>
      </c>
      <c r="P8" s="4">
        <v>17.8</v>
      </c>
      <c r="R8" s="3">
        <v>3</v>
      </c>
      <c r="S8" s="13">
        <v>14.1</v>
      </c>
      <c r="U8" s="3">
        <v>4</v>
      </c>
      <c r="V8" s="3">
        <v>46.3</v>
      </c>
      <c r="X8" s="3">
        <v>4</v>
      </c>
      <c r="Y8" s="3">
        <v>56</v>
      </c>
      <c r="AA8" s="3">
        <v>4</v>
      </c>
      <c r="AB8" s="3">
        <v>27.7</v>
      </c>
      <c r="AD8">
        <v>4</v>
      </c>
      <c r="DB8" s="1">
        <f t="shared" si="56"/>
        <v>1.0038208256456926</v>
      </c>
      <c r="DC8">
        <v>11.64</v>
      </c>
      <c r="DD8">
        <f t="shared" si="0"/>
        <v>17</v>
      </c>
      <c r="DE8" s="38">
        <v>0.122</v>
      </c>
      <c r="DF8">
        <v>0.48</v>
      </c>
      <c r="DG8">
        <v>1.1499999999999999</v>
      </c>
      <c r="DH8">
        <f t="shared" si="1"/>
        <v>6.56</v>
      </c>
      <c r="DI8">
        <f t="shared" si="2"/>
        <v>2.039168774379613</v>
      </c>
      <c r="DJ8">
        <f t="shared" si="3"/>
        <v>15</v>
      </c>
      <c r="DK8">
        <v>0.28899999999999998</v>
      </c>
      <c r="DL8">
        <f t="shared" si="4"/>
        <v>0.48</v>
      </c>
      <c r="DM8">
        <f t="shared" si="5"/>
        <v>1.1299999999999999</v>
      </c>
      <c r="DN8">
        <f t="shared" si="6"/>
        <v>16.399999999999999</v>
      </c>
      <c r="DO8">
        <f t="shared" si="7"/>
        <v>1.6752287450819261</v>
      </c>
      <c r="DP8">
        <f t="shared" si="8"/>
        <v>10</v>
      </c>
      <c r="DQ8">
        <v>2.76</v>
      </c>
      <c r="DR8">
        <f t="shared" si="9"/>
        <v>0.4</v>
      </c>
      <c r="DS8">
        <v>1.1000000000000001</v>
      </c>
      <c r="DT8">
        <f t="shared" si="10"/>
        <v>32.799999999999997</v>
      </c>
      <c r="DU8">
        <f t="shared" si="11"/>
        <v>4.3261054036983122</v>
      </c>
      <c r="DV8">
        <f t="shared" si="12"/>
        <v>1017.2096844193688</v>
      </c>
      <c r="DW8">
        <f t="shared" si="13"/>
        <v>1017.2096844193688</v>
      </c>
      <c r="DX8">
        <v>0.40500000000000003</v>
      </c>
      <c r="DY8">
        <v>1</v>
      </c>
      <c r="DZ8">
        <f t="shared" si="14"/>
        <v>49.199999999999996</v>
      </c>
      <c r="EA8">
        <f t="shared" si="15"/>
        <v>97.838455563606686</v>
      </c>
      <c r="EB8">
        <f t="shared" si="16"/>
        <v>0</v>
      </c>
      <c r="EC8">
        <f t="shared" si="17"/>
        <v>0</v>
      </c>
      <c r="ED8">
        <f t="shared" si="18"/>
        <v>0.3</v>
      </c>
      <c r="EE8">
        <f>1</f>
        <v>1</v>
      </c>
      <c r="EF8">
        <f t="shared" si="19"/>
        <v>49.199999999999996</v>
      </c>
      <c r="EG8">
        <f t="shared" si="20"/>
        <v>0</v>
      </c>
      <c r="EH8">
        <f t="shared" si="21"/>
        <v>97.838455563606686</v>
      </c>
      <c r="EI8">
        <f t="shared" si="22"/>
        <v>97.838455563606686</v>
      </c>
      <c r="EJ8">
        <f t="shared" si="23"/>
        <v>8.0405029231598508</v>
      </c>
      <c r="EK8">
        <f t="shared" si="24"/>
        <v>105.87895848676654</v>
      </c>
      <c r="EL8" s="16">
        <f t="shared" si="25"/>
        <v>3</v>
      </c>
      <c r="EM8">
        <f t="shared" si="52"/>
        <v>2</v>
      </c>
      <c r="EN8">
        <f t="shared" si="53"/>
        <v>219.158140462479</v>
      </c>
      <c r="EO8">
        <f t="shared" si="54"/>
        <v>0</v>
      </c>
      <c r="EP8">
        <f t="shared" si="26"/>
        <v>18.010726547878068</v>
      </c>
      <c r="EQ8" s="10">
        <f t="shared" si="27"/>
        <v>237.16886701035708</v>
      </c>
      <c r="ER8" s="1">
        <f t="shared" si="28"/>
        <v>0.92405948227980717</v>
      </c>
      <c r="ES8" s="1">
        <f t="shared" si="29"/>
        <v>0</v>
      </c>
      <c r="ET8" s="1">
        <f t="shared" si="30"/>
        <v>7.5940517720192793E-2</v>
      </c>
      <c r="EX8">
        <f t="shared" si="31"/>
        <v>0</v>
      </c>
      <c r="EY8">
        <f t="shared" si="55"/>
        <v>0</v>
      </c>
      <c r="EZ8">
        <f t="shared" si="32"/>
        <v>0</v>
      </c>
      <c r="FA8">
        <f t="shared" si="33"/>
        <v>0</v>
      </c>
      <c r="FB8" s="7">
        <f t="shared" si="34"/>
        <v>1.8571987597307695</v>
      </c>
      <c r="FC8">
        <f t="shared" si="35"/>
        <v>1.8571987597307695</v>
      </c>
      <c r="FD8">
        <f t="shared" si="36"/>
        <v>1.8571987597307695</v>
      </c>
      <c r="FF8" s="9">
        <f t="shared" si="37"/>
        <v>4.1601252217969238</v>
      </c>
      <c r="FG8" s="9">
        <f t="shared" si="38"/>
        <v>0</v>
      </c>
      <c r="FJ8">
        <f t="shared" si="39"/>
        <v>0</v>
      </c>
      <c r="FK8">
        <f t="shared" si="40"/>
        <v>4.3261054036983122</v>
      </c>
      <c r="FN8" s="15">
        <f t="shared" si="41"/>
        <v>0</v>
      </c>
      <c r="FP8" s="15">
        <f t="shared" si="42"/>
        <v>0</v>
      </c>
      <c r="FQ8" s="15">
        <f t="shared" si="43"/>
        <v>9.6904761042842207</v>
      </c>
      <c r="FS8">
        <f t="shared" si="44"/>
        <v>0</v>
      </c>
      <c r="FT8">
        <f t="shared" si="45"/>
        <v>13.850601326081144</v>
      </c>
      <c r="FU8">
        <f t="shared" si="46"/>
        <v>118.58443350517854</v>
      </c>
      <c r="FV8">
        <f t="shared" si="47"/>
        <v>118.58443350517854</v>
      </c>
      <c r="FW8" s="8">
        <f t="shared" si="48"/>
        <v>118.58443350517854</v>
      </c>
      <c r="FY8" s="5">
        <f t="shared" si="49"/>
        <v>-104.73383217909739</v>
      </c>
      <c r="GA8" s="11">
        <f t="shared" si="50"/>
        <v>0</v>
      </c>
      <c r="GB8" s="11">
        <f t="shared" si="51"/>
        <v>0</v>
      </c>
    </row>
    <row r="9" spans="1:184" x14ac:dyDescent="0.15">
      <c r="A9" s="3">
        <v>4</v>
      </c>
      <c r="B9">
        <v>2</v>
      </c>
      <c r="D9">
        <v>15</v>
      </c>
      <c r="E9" s="8">
        <v>8.75</v>
      </c>
      <c r="I9" s="8">
        <v>16</v>
      </c>
      <c r="J9" s="8">
        <v>6</v>
      </c>
      <c r="K9" s="8">
        <v>1</v>
      </c>
      <c r="L9">
        <v>2</v>
      </c>
      <c r="M9">
        <v>5</v>
      </c>
      <c r="N9">
        <v>10</v>
      </c>
      <c r="O9" s="12">
        <v>15</v>
      </c>
      <c r="P9" s="4">
        <v>11.5</v>
      </c>
      <c r="R9" s="3">
        <v>1</v>
      </c>
      <c r="S9" s="13">
        <v>28.1</v>
      </c>
      <c r="U9" s="3">
        <v>3</v>
      </c>
      <c r="DB9" s="1">
        <f t="shared" si="56"/>
        <v>1.0038208256456926</v>
      </c>
      <c r="DC9">
        <v>11.64</v>
      </c>
      <c r="DD9">
        <f t="shared" si="0"/>
        <v>16</v>
      </c>
      <c r="DE9" s="38">
        <v>0.122</v>
      </c>
      <c r="DF9">
        <v>0.48</v>
      </c>
      <c r="DG9">
        <v>1.1499999999999999</v>
      </c>
      <c r="DH9">
        <f t="shared" si="1"/>
        <v>6.56</v>
      </c>
      <c r="DI9">
        <f t="shared" si="2"/>
        <v>1.919217670004342</v>
      </c>
      <c r="DJ9">
        <f t="shared" si="3"/>
        <v>6</v>
      </c>
      <c r="DK9">
        <v>0.28899999999999998</v>
      </c>
      <c r="DL9">
        <f t="shared" si="4"/>
        <v>0.48</v>
      </c>
      <c r="DM9">
        <f t="shared" si="5"/>
        <v>1.1299999999999999</v>
      </c>
      <c r="DN9">
        <f t="shared" si="6"/>
        <v>16.399999999999999</v>
      </c>
      <c r="DO9">
        <f t="shared" si="7"/>
        <v>0.67009149803277046</v>
      </c>
      <c r="DP9">
        <f t="shared" si="8"/>
        <v>1</v>
      </c>
      <c r="DQ9">
        <v>2.76</v>
      </c>
      <c r="DR9">
        <f t="shared" si="9"/>
        <v>0.4</v>
      </c>
      <c r="DS9">
        <v>1.1000000000000001</v>
      </c>
      <c r="DT9">
        <f t="shared" si="10"/>
        <v>32.799999999999997</v>
      </c>
      <c r="DU9">
        <f t="shared" si="11"/>
        <v>0.43261054036983126</v>
      </c>
      <c r="DV9">
        <f t="shared" si="12"/>
        <v>142.88858577717156</v>
      </c>
      <c r="DW9">
        <f t="shared" si="13"/>
        <v>142.88858577717156</v>
      </c>
      <c r="DX9">
        <v>0.40500000000000003</v>
      </c>
      <c r="DY9">
        <v>1</v>
      </c>
      <c r="DZ9">
        <f t="shared" si="14"/>
        <v>49.199999999999996</v>
      </c>
      <c r="EA9">
        <f t="shared" si="15"/>
        <v>13.743477637146455</v>
      </c>
      <c r="EB9">
        <f t="shared" si="16"/>
        <v>0</v>
      </c>
      <c r="EC9">
        <f t="shared" si="17"/>
        <v>0</v>
      </c>
      <c r="ED9">
        <f t="shared" si="18"/>
        <v>0.3</v>
      </c>
      <c r="EE9">
        <f>1</f>
        <v>1</v>
      </c>
      <c r="EF9">
        <f t="shared" si="19"/>
        <v>49.199999999999996</v>
      </c>
      <c r="EG9">
        <f t="shared" si="20"/>
        <v>0</v>
      </c>
      <c r="EH9">
        <f t="shared" si="21"/>
        <v>13.743477637146455</v>
      </c>
      <c r="EI9">
        <f t="shared" si="22"/>
        <v>13.743477637146455</v>
      </c>
      <c r="EJ9">
        <f t="shared" si="23"/>
        <v>3.0219197084069438</v>
      </c>
      <c r="EK9">
        <f t="shared" si="24"/>
        <v>16.765397345553399</v>
      </c>
      <c r="EL9" s="16">
        <f t="shared" si="25"/>
        <v>4</v>
      </c>
      <c r="EM9">
        <f t="shared" si="52"/>
        <v>2</v>
      </c>
      <c r="EN9">
        <f t="shared" si="53"/>
        <v>30.785389907208064</v>
      </c>
      <c r="EO9">
        <f t="shared" si="54"/>
        <v>0</v>
      </c>
      <c r="EP9">
        <f t="shared" si="26"/>
        <v>6.7691001468315548</v>
      </c>
      <c r="EQ9" s="10">
        <f t="shared" si="27"/>
        <v>37.554490054039618</v>
      </c>
      <c r="ER9" s="1">
        <f t="shared" si="28"/>
        <v>0.81975257453659867</v>
      </c>
      <c r="ES9" s="1">
        <f t="shared" si="29"/>
        <v>0</v>
      </c>
      <c r="ET9" s="1">
        <f t="shared" si="30"/>
        <v>0.18024742546340139</v>
      </c>
      <c r="EX9">
        <f t="shared" si="31"/>
        <v>0</v>
      </c>
      <c r="EY9">
        <f t="shared" si="55"/>
        <v>0</v>
      </c>
      <c r="EZ9">
        <f t="shared" si="32"/>
        <v>0</v>
      </c>
      <c r="FA9">
        <f t="shared" si="33"/>
        <v>0</v>
      </c>
      <c r="FB9" s="7">
        <f t="shared" si="34"/>
        <v>1.2946545840185562</v>
      </c>
      <c r="FC9">
        <f t="shared" si="35"/>
        <v>1.2946545840185562</v>
      </c>
      <c r="FD9">
        <f t="shared" si="36"/>
        <v>1.2946545840185562</v>
      </c>
      <c r="FF9" s="9">
        <f t="shared" si="37"/>
        <v>2.9000262682015663</v>
      </c>
      <c r="FG9" s="9">
        <f t="shared" si="38"/>
        <v>0</v>
      </c>
      <c r="FJ9">
        <f t="shared" si="39"/>
        <v>0</v>
      </c>
      <c r="FK9">
        <f t="shared" si="40"/>
        <v>0.43261054036983126</v>
      </c>
      <c r="FN9" s="15">
        <f t="shared" si="41"/>
        <v>0</v>
      </c>
      <c r="FP9" s="15">
        <f t="shared" si="42"/>
        <v>0</v>
      </c>
      <c r="FQ9" s="15">
        <f t="shared" si="43"/>
        <v>0.96904761042842213</v>
      </c>
      <c r="FS9">
        <f t="shared" si="44"/>
        <v>0</v>
      </c>
      <c r="FT9">
        <f t="shared" si="45"/>
        <v>3.8690738786299885</v>
      </c>
      <c r="FU9">
        <f t="shared" si="46"/>
        <v>18.777245027019809</v>
      </c>
      <c r="FV9">
        <f t="shared" si="47"/>
        <v>18.777245027019809</v>
      </c>
      <c r="FW9" s="8">
        <f t="shared" si="48"/>
        <v>18.777245027019809</v>
      </c>
      <c r="FY9" s="5">
        <f t="shared" si="49"/>
        <v>-14.908171148389821</v>
      </c>
      <c r="GA9" s="11">
        <f t="shared" si="50"/>
        <v>0</v>
      </c>
      <c r="GB9" s="11">
        <f t="shared" si="51"/>
        <v>0</v>
      </c>
    </row>
    <row r="10" spans="1:184" x14ac:dyDescent="0.15">
      <c r="A10" s="3">
        <v>1</v>
      </c>
      <c r="B10">
        <v>3</v>
      </c>
      <c r="D10">
        <v>15</v>
      </c>
      <c r="E10" s="8">
        <v>8.75</v>
      </c>
      <c r="I10" s="8">
        <v>11</v>
      </c>
      <c r="J10" s="8">
        <v>5</v>
      </c>
      <c r="K10" s="8">
        <v>4</v>
      </c>
      <c r="L10">
        <v>2</v>
      </c>
      <c r="M10">
        <v>5</v>
      </c>
      <c r="N10">
        <v>10</v>
      </c>
      <c r="O10" s="12">
        <v>15</v>
      </c>
      <c r="P10" s="4">
        <v>13.2</v>
      </c>
      <c r="R10" s="3">
        <v>3</v>
      </c>
      <c r="S10" s="13">
        <v>15.8</v>
      </c>
      <c r="U10" s="3">
        <v>4</v>
      </c>
      <c r="V10" s="3">
        <v>14.7</v>
      </c>
      <c r="X10" s="3">
        <v>4</v>
      </c>
      <c r="Y10" s="3">
        <v>31.3</v>
      </c>
      <c r="AA10">
        <v>4</v>
      </c>
      <c r="AB10">
        <v>45.2</v>
      </c>
      <c r="AD10">
        <v>4</v>
      </c>
      <c r="DB10" s="1">
        <f t="shared" si="56"/>
        <v>1.0038208256456926</v>
      </c>
      <c r="DC10">
        <v>11.64</v>
      </c>
      <c r="DD10">
        <f t="shared" si="0"/>
        <v>11</v>
      </c>
      <c r="DE10" s="38">
        <v>0.122</v>
      </c>
      <c r="DF10">
        <v>0.48</v>
      </c>
      <c r="DG10">
        <v>1.1499999999999999</v>
      </c>
      <c r="DH10">
        <f t="shared" si="1"/>
        <v>6.56</v>
      </c>
      <c r="DI10">
        <f t="shared" si="2"/>
        <v>1.3194621481279853</v>
      </c>
      <c r="DJ10">
        <f t="shared" si="3"/>
        <v>5</v>
      </c>
      <c r="DK10">
        <v>0.28899999999999998</v>
      </c>
      <c r="DL10">
        <f t="shared" si="4"/>
        <v>0.48</v>
      </c>
      <c r="DM10">
        <f t="shared" si="5"/>
        <v>1.1299999999999999</v>
      </c>
      <c r="DN10">
        <f t="shared" si="6"/>
        <v>16.399999999999999</v>
      </c>
      <c r="DO10">
        <f t="shared" si="7"/>
        <v>0.55840958169397537</v>
      </c>
      <c r="DP10">
        <f t="shared" si="8"/>
        <v>4</v>
      </c>
      <c r="DQ10">
        <v>2.76</v>
      </c>
      <c r="DR10">
        <f t="shared" si="9"/>
        <v>0.4</v>
      </c>
      <c r="DS10">
        <v>1.1000000000000001</v>
      </c>
      <c r="DT10">
        <f t="shared" si="10"/>
        <v>32.799999999999997</v>
      </c>
      <c r="DU10">
        <f t="shared" si="11"/>
        <v>1.7304421614793251</v>
      </c>
      <c r="DV10">
        <f t="shared" si="12"/>
        <v>567.71963543927086</v>
      </c>
      <c r="DW10">
        <f t="shared" si="13"/>
        <v>567.71963543927086</v>
      </c>
      <c r="DX10">
        <v>0.40500000000000003</v>
      </c>
      <c r="DY10">
        <v>1</v>
      </c>
      <c r="DZ10">
        <f t="shared" si="14"/>
        <v>49.199999999999996</v>
      </c>
      <c r="EA10">
        <f t="shared" si="15"/>
        <v>54.605076195492074</v>
      </c>
      <c r="EB10">
        <f t="shared" si="16"/>
        <v>0</v>
      </c>
      <c r="EC10">
        <f t="shared" si="17"/>
        <v>0</v>
      </c>
      <c r="ED10">
        <f t="shared" si="18"/>
        <v>0.3</v>
      </c>
      <c r="EE10">
        <f>1</f>
        <v>1</v>
      </c>
      <c r="EF10">
        <f t="shared" si="19"/>
        <v>49.199999999999996</v>
      </c>
      <c r="EG10">
        <f t="shared" si="20"/>
        <v>0</v>
      </c>
      <c r="EH10">
        <f t="shared" si="21"/>
        <v>54.605076195492074</v>
      </c>
      <c r="EI10">
        <f t="shared" si="22"/>
        <v>54.605076195492074</v>
      </c>
      <c r="EJ10">
        <f t="shared" si="23"/>
        <v>3.608313891301286</v>
      </c>
      <c r="EK10">
        <f t="shared" si="24"/>
        <v>58.21339008679336</v>
      </c>
      <c r="EL10" s="16">
        <f t="shared" si="25"/>
        <v>1</v>
      </c>
      <c r="EM10">
        <f t="shared" si="52"/>
        <v>3</v>
      </c>
      <c r="EN10">
        <f t="shared" si="53"/>
        <v>122.31537067790225</v>
      </c>
      <c r="EO10">
        <f t="shared" si="54"/>
        <v>0</v>
      </c>
      <c r="EP10">
        <f t="shared" si="26"/>
        <v>8.0826231165148812</v>
      </c>
      <c r="EQ10" s="10">
        <f t="shared" si="27"/>
        <v>130.39799379441712</v>
      </c>
      <c r="ER10" s="1">
        <f t="shared" si="28"/>
        <v>0.9380157402631687</v>
      </c>
      <c r="ES10" s="1">
        <f t="shared" si="29"/>
        <v>0</v>
      </c>
      <c r="ET10" s="1">
        <f t="shared" si="30"/>
        <v>6.1984259736831408E-2</v>
      </c>
      <c r="EX10">
        <f t="shared" si="31"/>
        <v>0</v>
      </c>
      <c r="EY10">
        <f t="shared" si="55"/>
        <v>0</v>
      </c>
      <c r="EZ10">
        <f t="shared" si="32"/>
        <v>0</v>
      </c>
      <c r="FA10">
        <f t="shared" si="33"/>
        <v>0</v>
      </c>
      <c r="FB10" s="7">
        <f t="shared" si="34"/>
        <v>0.93893586491098036</v>
      </c>
      <c r="FC10">
        <f t="shared" si="35"/>
        <v>0.93893586491098036</v>
      </c>
      <c r="FD10">
        <f t="shared" si="36"/>
        <v>0.93893586491098036</v>
      </c>
      <c r="FF10" s="9">
        <f t="shared" si="37"/>
        <v>2.1032163374005961</v>
      </c>
      <c r="FG10" s="9">
        <f t="shared" si="38"/>
        <v>0</v>
      </c>
      <c r="FJ10">
        <f t="shared" si="39"/>
        <v>0</v>
      </c>
      <c r="FK10">
        <f t="shared" si="40"/>
        <v>1.7304421614793251</v>
      </c>
      <c r="FN10" s="15">
        <f t="shared" si="41"/>
        <v>0</v>
      </c>
      <c r="FP10" s="15">
        <f t="shared" si="42"/>
        <v>0</v>
      </c>
      <c r="FQ10" s="15">
        <f t="shared" si="43"/>
        <v>3.8761904417136885</v>
      </c>
      <c r="FS10">
        <f t="shared" si="44"/>
        <v>0</v>
      </c>
      <c r="FT10">
        <f t="shared" si="45"/>
        <v>5.9794067791142851</v>
      </c>
      <c r="FU10">
        <f t="shared" si="46"/>
        <v>65.198996897208559</v>
      </c>
      <c r="FV10">
        <f t="shared" si="47"/>
        <v>65.198996897208559</v>
      </c>
      <c r="FW10" s="8">
        <f t="shared" si="48"/>
        <v>65.198996897208559</v>
      </c>
      <c r="FY10" s="5">
        <f t="shared" si="49"/>
        <v>-59.219590118094274</v>
      </c>
      <c r="GA10" s="11">
        <f t="shared" si="50"/>
        <v>0</v>
      </c>
      <c r="GB10" s="11">
        <f t="shared" si="51"/>
        <v>0</v>
      </c>
    </row>
    <row r="11" spans="1:184" x14ac:dyDescent="0.15">
      <c r="A11" s="3">
        <v>2</v>
      </c>
      <c r="B11">
        <v>3</v>
      </c>
      <c r="D11">
        <v>15</v>
      </c>
      <c r="E11" s="8">
        <v>8.75</v>
      </c>
      <c r="I11" s="8">
        <v>18</v>
      </c>
      <c r="J11" s="8">
        <v>10</v>
      </c>
      <c r="K11" s="8">
        <v>11</v>
      </c>
      <c r="L11">
        <v>2</v>
      </c>
      <c r="M11">
        <v>5</v>
      </c>
      <c r="N11">
        <v>10</v>
      </c>
      <c r="O11" s="12">
        <v>15</v>
      </c>
      <c r="P11" s="4">
        <v>8.9</v>
      </c>
      <c r="R11" s="3">
        <v>4</v>
      </c>
      <c r="S11" s="13">
        <v>16.399999999999999</v>
      </c>
      <c r="U11" s="3">
        <v>4</v>
      </c>
      <c r="V11" s="3">
        <v>12.1</v>
      </c>
      <c r="X11">
        <v>2</v>
      </c>
      <c r="Y11">
        <v>42.4</v>
      </c>
      <c r="AA11">
        <v>4</v>
      </c>
      <c r="AB11">
        <v>38.4</v>
      </c>
      <c r="AD11">
        <v>2</v>
      </c>
      <c r="DB11" s="1">
        <f t="shared" si="56"/>
        <v>1.0038208256456926</v>
      </c>
      <c r="DC11">
        <v>11.64</v>
      </c>
      <c r="DD11">
        <f t="shared" si="0"/>
        <v>18</v>
      </c>
      <c r="DE11" s="38">
        <v>0.122</v>
      </c>
      <c r="DF11">
        <v>0.48</v>
      </c>
      <c r="DG11">
        <v>1.1499999999999999</v>
      </c>
      <c r="DH11">
        <f t="shared" si="1"/>
        <v>6.56</v>
      </c>
      <c r="DI11">
        <f t="shared" si="2"/>
        <v>2.1591198787548849</v>
      </c>
      <c r="DJ11">
        <f t="shared" si="3"/>
        <v>10</v>
      </c>
      <c r="DK11">
        <v>0.28899999999999998</v>
      </c>
      <c r="DL11">
        <f t="shared" si="4"/>
        <v>0.48</v>
      </c>
      <c r="DM11">
        <f t="shared" si="5"/>
        <v>1.1299999999999999</v>
      </c>
      <c r="DN11">
        <f t="shared" si="6"/>
        <v>16.399999999999999</v>
      </c>
      <c r="DO11">
        <f t="shared" si="7"/>
        <v>1.1168191633879507</v>
      </c>
      <c r="DP11">
        <f t="shared" si="8"/>
        <v>11</v>
      </c>
      <c r="DQ11">
        <v>2.76</v>
      </c>
      <c r="DR11">
        <f t="shared" si="9"/>
        <v>0.4</v>
      </c>
      <c r="DS11">
        <v>1.1000000000000001</v>
      </c>
      <c r="DT11">
        <f t="shared" si="10"/>
        <v>32.799999999999997</v>
      </c>
      <c r="DU11">
        <f t="shared" si="11"/>
        <v>4.758715944068145</v>
      </c>
      <c r="DV11">
        <f t="shared" si="12"/>
        <v>583.87066774133541</v>
      </c>
      <c r="DW11">
        <f t="shared" si="13"/>
        <v>583.87066774133541</v>
      </c>
      <c r="DX11">
        <v>0.40500000000000003</v>
      </c>
      <c r="DY11">
        <v>1</v>
      </c>
      <c r="DZ11">
        <f t="shared" si="14"/>
        <v>49.199999999999996</v>
      </c>
      <c r="EA11">
        <f t="shared" si="15"/>
        <v>56.158533737624992</v>
      </c>
      <c r="EB11">
        <f t="shared" si="16"/>
        <v>0</v>
      </c>
      <c r="EC11">
        <f t="shared" si="17"/>
        <v>0</v>
      </c>
      <c r="ED11">
        <f t="shared" si="18"/>
        <v>0.3</v>
      </c>
      <c r="EE11">
        <f>1</f>
        <v>1</v>
      </c>
      <c r="EF11">
        <f t="shared" si="19"/>
        <v>49.199999999999996</v>
      </c>
      <c r="EG11">
        <f t="shared" si="20"/>
        <v>0</v>
      </c>
      <c r="EH11">
        <f t="shared" si="21"/>
        <v>56.158533737624992</v>
      </c>
      <c r="EI11">
        <f t="shared" si="22"/>
        <v>56.158533737624992</v>
      </c>
      <c r="EJ11">
        <f t="shared" si="23"/>
        <v>8.0346549862109811</v>
      </c>
      <c r="EK11">
        <f t="shared" si="24"/>
        <v>64.193188723835974</v>
      </c>
      <c r="EL11" s="16">
        <f t="shared" si="25"/>
        <v>2</v>
      </c>
      <c r="EM11">
        <f t="shared" si="52"/>
        <v>3</v>
      </c>
      <c r="EN11">
        <f t="shared" si="53"/>
        <v>125.79511557228</v>
      </c>
      <c r="EO11">
        <f t="shared" si="54"/>
        <v>0</v>
      </c>
      <c r="EP11">
        <f t="shared" si="26"/>
        <v>17.997627169112601</v>
      </c>
      <c r="EQ11" s="10">
        <f t="shared" si="27"/>
        <v>143.7927427413926</v>
      </c>
      <c r="ER11" s="1">
        <f t="shared" si="28"/>
        <v>0.87483633161180563</v>
      </c>
      <c r="ES11" s="1">
        <f t="shared" si="29"/>
        <v>0</v>
      </c>
      <c r="ET11" s="1">
        <f t="shared" si="30"/>
        <v>0.12516366838819434</v>
      </c>
      <c r="EX11">
        <f t="shared" si="31"/>
        <v>0</v>
      </c>
      <c r="EY11">
        <f t="shared" si="55"/>
        <v>0</v>
      </c>
      <c r="EZ11">
        <f t="shared" si="32"/>
        <v>0</v>
      </c>
      <c r="FA11">
        <f t="shared" si="33"/>
        <v>0</v>
      </c>
      <c r="FB11" s="7">
        <f t="shared" si="34"/>
        <v>1.6379695210714178</v>
      </c>
      <c r="FC11">
        <f t="shared" si="35"/>
        <v>1.6379695210714178</v>
      </c>
      <c r="FD11">
        <f t="shared" si="36"/>
        <v>1.6379695210714178</v>
      </c>
      <c r="FF11" s="9">
        <f t="shared" si="37"/>
        <v>3.6690517271999763</v>
      </c>
      <c r="FG11" s="9">
        <f t="shared" si="38"/>
        <v>0</v>
      </c>
      <c r="FJ11">
        <f t="shared" si="39"/>
        <v>0</v>
      </c>
      <c r="FK11">
        <f t="shared" si="40"/>
        <v>4.758715944068145</v>
      </c>
      <c r="FN11" s="15">
        <f t="shared" si="41"/>
        <v>0</v>
      </c>
      <c r="FP11" s="15">
        <f t="shared" si="42"/>
        <v>0</v>
      </c>
      <c r="FQ11" s="15">
        <f t="shared" si="43"/>
        <v>10.659523714712646</v>
      </c>
      <c r="FS11">
        <f t="shared" si="44"/>
        <v>0</v>
      </c>
      <c r="FT11">
        <f t="shared" si="45"/>
        <v>14.328575441912623</v>
      </c>
      <c r="FU11">
        <f t="shared" si="46"/>
        <v>71.896371370696301</v>
      </c>
      <c r="FV11">
        <f t="shared" si="47"/>
        <v>71.896371370696301</v>
      </c>
      <c r="FW11" s="8">
        <f t="shared" si="48"/>
        <v>71.896371370696301</v>
      </c>
      <c r="FY11" s="5">
        <f t="shared" si="49"/>
        <v>-57.567795928783681</v>
      </c>
      <c r="GA11" s="11">
        <f t="shared" si="50"/>
        <v>0</v>
      </c>
      <c r="GB11" s="11">
        <f t="shared" si="51"/>
        <v>0</v>
      </c>
    </row>
    <row r="12" spans="1:184" x14ac:dyDescent="0.15">
      <c r="A12" s="3">
        <v>3</v>
      </c>
      <c r="B12">
        <v>3</v>
      </c>
      <c r="D12">
        <v>15</v>
      </c>
      <c r="E12" s="8">
        <v>8.75</v>
      </c>
      <c r="I12" s="8">
        <v>13</v>
      </c>
      <c r="J12" s="8">
        <v>8</v>
      </c>
      <c r="K12" s="8">
        <v>1</v>
      </c>
      <c r="L12">
        <v>2</v>
      </c>
      <c r="M12">
        <v>5</v>
      </c>
      <c r="N12">
        <v>10</v>
      </c>
      <c r="O12" s="12">
        <v>15</v>
      </c>
      <c r="P12" s="4">
        <v>50</v>
      </c>
      <c r="R12" s="3">
        <v>2</v>
      </c>
      <c r="S12" s="13">
        <v>8.4</v>
      </c>
      <c r="U12" s="3">
        <v>5</v>
      </c>
      <c r="V12" s="3">
        <v>12.9</v>
      </c>
      <c r="X12">
        <v>5</v>
      </c>
      <c r="Y12">
        <v>80.3</v>
      </c>
      <c r="AA12">
        <v>5</v>
      </c>
      <c r="AB12">
        <v>11.5</v>
      </c>
      <c r="AD12">
        <v>5</v>
      </c>
      <c r="AE12">
        <v>7.8</v>
      </c>
      <c r="AG12">
        <v>4</v>
      </c>
      <c r="AH12">
        <v>20.7</v>
      </c>
      <c r="AJ12">
        <v>3</v>
      </c>
      <c r="DB12" s="1">
        <f t="shared" si="56"/>
        <v>1.0038208256456926</v>
      </c>
      <c r="DC12">
        <v>11.64</v>
      </c>
      <c r="DD12">
        <f t="shared" si="0"/>
        <v>13</v>
      </c>
      <c r="DE12" s="38">
        <v>0.122</v>
      </c>
      <c r="DF12">
        <v>0.48</v>
      </c>
      <c r="DG12">
        <v>1.1499999999999999</v>
      </c>
      <c r="DH12">
        <f t="shared" si="1"/>
        <v>6.56</v>
      </c>
      <c r="DI12">
        <f t="shared" si="2"/>
        <v>1.5593643568785276</v>
      </c>
      <c r="DJ12">
        <f t="shared" si="3"/>
        <v>8</v>
      </c>
      <c r="DK12">
        <v>0.28899999999999998</v>
      </c>
      <c r="DL12">
        <f t="shared" si="4"/>
        <v>0.48</v>
      </c>
      <c r="DM12">
        <f t="shared" si="5"/>
        <v>1.1299999999999999</v>
      </c>
      <c r="DN12">
        <f t="shared" si="6"/>
        <v>16.399999999999999</v>
      </c>
      <c r="DO12">
        <f t="shared" si="7"/>
        <v>0.89345533071036054</v>
      </c>
      <c r="DP12">
        <f t="shared" si="8"/>
        <v>1</v>
      </c>
      <c r="DQ12">
        <v>2.76</v>
      </c>
      <c r="DR12">
        <f t="shared" si="9"/>
        <v>0.4</v>
      </c>
      <c r="DS12">
        <v>1.1000000000000001</v>
      </c>
      <c r="DT12">
        <f t="shared" si="10"/>
        <v>32.799999999999997</v>
      </c>
      <c r="DU12">
        <f t="shared" si="11"/>
        <v>0.43261054036983126</v>
      </c>
      <c r="DV12">
        <f t="shared" si="12"/>
        <v>1520.03224006448</v>
      </c>
      <c r="DW12">
        <f t="shared" si="13"/>
        <v>1520.03224006448</v>
      </c>
      <c r="DX12">
        <v>0.40500000000000003</v>
      </c>
      <c r="DY12">
        <v>1</v>
      </c>
      <c r="DZ12">
        <f t="shared" si="14"/>
        <v>49.199999999999996</v>
      </c>
      <c r="EA12">
        <f t="shared" si="15"/>
        <v>146.20152467353603</v>
      </c>
      <c r="EB12">
        <f t="shared" si="16"/>
        <v>0</v>
      </c>
      <c r="EC12">
        <f t="shared" si="17"/>
        <v>0</v>
      </c>
      <c r="ED12">
        <f t="shared" si="18"/>
        <v>0.3</v>
      </c>
      <c r="EE12">
        <f>1</f>
        <v>1</v>
      </c>
      <c r="EF12">
        <f t="shared" si="19"/>
        <v>49.199999999999996</v>
      </c>
      <c r="EG12">
        <f t="shared" si="20"/>
        <v>0</v>
      </c>
      <c r="EH12">
        <f t="shared" si="21"/>
        <v>146.20152467353603</v>
      </c>
      <c r="EI12">
        <f t="shared" si="22"/>
        <v>146.20152467353603</v>
      </c>
      <c r="EJ12">
        <f t="shared" si="23"/>
        <v>2.8854302279587194</v>
      </c>
      <c r="EK12">
        <f t="shared" si="24"/>
        <v>149.08695490149475</v>
      </c>
      <c r="EL12" s="16">
        <f t="shared" si="25"/>
        <v>3</v>
      </c>
      <c r="EM12">
        <f t="shared" si="52"/>
        <v>3</v>
      </c>
      <c r="EN12">
        <f t="shared" si="53"/>
        <v>327.49141526872074</v>
      </c>
      <c r="EO12">
        <f t="shared" si="54"/>
        <v>0</v>
      </c>
      <c r="EP12">
        <f t="shared" si="26"/>
        <v>6.4633637106275321</v>
      </c>
      <c r="EQ12" s="10">
        <f t="shared" si="27"/>
        <v>333.95477897934825</v>
      </c>
      <c r="ER12" s="1">
        <f t="shared" si="28"/>
        <v>0.98064599126150787</v>
      </c>
      <c r="ES12" s="1">
        <f t="shared" si="29"/>
        <v>0</v>
      </c>
      <c r="ET12" s="1">
        <f t="shared" si="30"/>
        <v>1.9354008738492183E-2</v>
      </c>
      <c r="EX12">
        <f t="shared" si="31"/>
        <v>0</v>
      </c>
      <c r="EY12">
        <f t="shared" si="55"/>
        <v>0</v>
      </c>
      <c r="EZ12">
        <f t="shared" si="32"/>
        <v>0</v>
      </c>
      <c r="FA12">
        <f t="shared" si="33"/>
        <v>0</v>
      </c>
      <c r="FB12" s="7">
        <f t="shared" si="34"/>
        <v>1.226409843794444</v>
      </c>
      <c r="FC12">
        <f t="shared" si="35"/>
        <v>1.226409843794444</v>
      </c>
      <c r="FD12">
        <f t="shared" si="36"/>
        <v>1.226409843794444</v>
      </c>
      <c r="FF12" s="9">
        <f t="shared" si="37"/>
        <v>2.7471580500995549</v>
      </c>
      <c r="FG12" s="9">
        <f t="shared" si="38"/>
        <v>0</v>
      </c>
      <c r="FJ12">
        <f t="shared" si="39"/>
        <v>0</v>
      </c>
      <c r="FK12">
        <f t="shared" si="40"/>
        <v>0.43261054036983126</v>
      </c>
      <c r="FN12" s="15">
        <f t="shared" si="41"/>
        <v>0</v>
      </c>
      <c r="FP12" s="15">
        <f t="shared" si="42"/>
        <v>0</v>
      </c>
      <c r="FQ12" s="15">
        <f t="shared" si="43"/>
        <v>0.96904761042842213</v>
      </c>
      <c r="FS12">
        <f t="shared" si="44"/>
        <v>0</v>
      </c>
      <c r="FT12">
        <f t="shared" si="45"/>
        <v>3.7162056605279772</v>
      </c>
      <c r="FU12">
        <f t="shared" si="46"/>
        <v>166.97738948967412</v>
      </c>
      <c r="FV12">
        <f t="shared" si="47"/>
        <v>166.97738948967412</v>
      </c>
      <c r="FW12" s="8">
        <f t="shared" si="48"/>
        <v>166.97738948967412</v>
      </c>
      <c r="FY12" s="5">
        <f t="shared" si="49"/>
        <v>-163.26118382914615</v>
      </c>
      <c r="GA12" s="11">
        <f t="shared" si="50"/>
        <v>0</v>
      </c>
      <c r="GB12" s="11">
        <f t="shared" si="51"/>
        <v>0</v>
      </c>
    </row>
    <row r="13" spans="1:184" x14ac:dyDescent="0.15">
      <c r="A13" s="3">
        <v>4</v>
      </c>
      <c r="B13">
        <v>3</v>
      </c>
      <c r="D13">
        <v>15</v>
      </c>
      <c r="E13" s="8">
        <v>8.75</v>
      </c>
      <c r="I13" s="8">
        <v>28</v>
      </c>
      <c r="J13" s="8">
        <v>10</v>
      </c>
      <c r="K13" s="8">
        <v>7</v>
      </c>
      <c r="L13">
        <v>2</v>
      </c>
      <c r="M13">
        <v>5</v>
      </c>
      <c r="N13">
        <v>10</v>
      </c>
      <c r="O13" s="12">
        <v>15</v>
      </c>
      <c r="P13" s="4">
        <v>39</v>
      </c>
      <c r="R13" s="3">
        <v>2</v>
      </c>
      <c r="S13" s="13">
        <v>24.6</v>
      </c>
      <c r="U13" s="3">
        <v>5</v>
      </c>
      <c r="V13" s="3">
        <v>14.9</v>
      </c>
      <c r="X13">
        <v>3</v>
      </c>
      <c r="Y13">
        <v>8.8000000000000007</v>
      </c>
      <c r="AA13">
        <v>2</v>
      </c>
      <c r="AB13">
        <v>15.6</v>
      </c>
      <c r="AD13">
        <v>5</v>
      </c>
      <c r="DB13" s="1">
        <f t="shared" si="56"/>
        <v>1.0038208256456926</v>
      </c>
      <c r="DC13">
        <v>11.64</v>
      </c>
      <c r="DD13">
        <f t="shared" si="0"/>
        <v>28</v>
      </c>
      <c r="DE13" s="38">
        <v>0.122</v>
      </c>
      <c r="DF13">
        <v>0.48</v>
      </c>
      <c r="DG13">
        <v>1.1499999999999999</v>
      </c>
      <c r="DH13">
        <f t="shared" si="1"/>
        <v>6.56</v>
      </c>
      <c r="DI13">
        <f t="shared" si="2"/>
        <v>3.358630922507599</v>
      </c>
      <c r="DJ13">
        <f t="shared" si="3"/>
        <v>10</v>
      </c>
      <c r="DK13">
        <v>0.28899999999999998</v>
      </c>
      <c r="DL13">
        <f t="shared" si="4"/>
        <v>0.48</v>
      </c>
      <c r="DM13">
        <f t="shared" si="5"/>
        <v>1.1299999999999999</v>
      </c>
      <c r="DN13">
        <f t="shared" si="6"/>
        <v>16.399999999999999</v>
      </c>
      <c r="DO13">
        <f t="shared" si="7"/>
        <v>1.1168191633879507</v>
      </c>
      <c r="DP13">
        <f t="shared" si="8"/>
        <v>7</v>
      </c>
      <c r="DQ13">
        <v>2.76</v>
      </c>
      <c r="DR13">
        <f t="shared" si="9"/>
        <v>0.4</v>
      </c>
      <c r="DS13">
        <v>1.1000000000000001</v>
      </c>
      <c r="DT13">
        <f t="shared" si="10"/>
        <v>32.799999999999997</v>
      </c>
      <c r="DU13">
        <f t="shared" si="11"/>
        <v>3.0282737825888191</v>
      </c>
      <c r="DV13">
        <f t="shared" si="12"/>
        <v>413.69117738235474</v>
      </c>
      <c r="DW13">
        <f t="shared" si="13"/>
        <v>413.69117738235474</v>
      </c>
      <c r="DX13">
        <v>0.40500000000000003</v>
      </c>
      <c r="DY13">
        <v>1</v>
      </c>
      <c r="DZ13">
        <f t="shared" si="14"/>
        <v>49.199999999999996</v>
      </c>
      <c r="EA13">
        <f t="shared" si="15"/>
        <v>39.79013029008177</v>
      </c>
      <c r="EB13">
        <f t="shared" si="16"/>
        <v>0</v>
      </c>
      <c r="EC13">
        <f t="shared" si="17"/>
        <v>0</v>
      </c>
      <c r="ED13">
        <f t="shared" si="18"/>
        <v>0.3</v>
      </c>
      <c r="EE13">
        <f>1</f>
        <v>1</v>
      </c>
      <c r="EF13">
        <f t="shared" si="19"/>
        <v>49.199999999999996</v>
      </c>
      <c r="EG13">
        <f t="shared" si="20"/>
        <v>0</v>
      </c>
      <c r="EH13">
        <f t="shared" si="21"/>
        <v>39.79013029008177</v>
      </c>
      <c r="EI13">
        <f t="shared" si="22"/>
        <v>39.79013029008177</v>
      </c>
      <c r="EJ13">
        <f t="shared" si="23"/>
        <v>7.5037238684843688</v>
      </c>
      <c r="EK13">
        <f t="shared" si="24"/>
        <v>47.293854158566141</v>
      </c>
      <c r="EL13" s="16">
        <f t="shared" si="25"/>
        <v>4</v>
      </c>
      <c r="EM13">
        <f t="shared" si="52"/>
        <v>3</v>
      </c>
      <c r="EN13">
        <f t="shared" si="53"/>
        <v>89.129891849783178</v>
      </c>
      <c r="EO13">
        <f t="shared" si="54"/>
        <v>0</v>
      </c>
      <c r="EP13">
        <f t="shared" si="26"/>
        <v>16.808341465404986</v>
      </c>
      <c r="EQ13" s="10">
        <f t="shared" si="27"/>
        <v>105.93823331518817</v>
      </c>
      <c r="ER13" s="1">
        <f t="shared" si="28"/>
        <v>0.84133828798714527</v>
      </c>
      <c r="ES13" s="1">
        <f t="shared" si="29"/>
        <v>0</v>
      </c>
      <c r="ET13" s="1">
        <f t="shared" si="30"/>
        <v>0.15866171201285462</v>
      </c>
      <c r="EX13">
        <f t="shared" si="31"/>
        <v>0</v>
      </c>
      <c r="EY13">
        <f t="shared" si="55"/>
        <v>0</v>
      </c>
      <c r="EZ13">
        <f t="shared" si="32"/>
        <v>0</v>
      </c>
      <c r="FA13">
        <f t="shared" si="33"/>
        <v>0</v>
      </c>
      <c r="FB13" s="7">
        <f t="shared" si="34"/>
        <v>2.2377250429477749</v>
      </c>
      <c r="FC13">
        <f t="shared" si="35"/>
        <v>2.2377250429477749</v>
      </c>
      <c r="FD13">
        <f t="shared" si="36"/>
        <v>2.2377250429477749</v>
      </c>
      <c r="FF13" s="9">
        <f t="shared" si="37"/>
        <v>5.0125040962030161</v>
      </c>
      <c r="FG13" s="9">
        <f t="shared" si="38"/>
        <v>0</v>
      </c>
      <c r="FJ13">
        <f t="shared" si="39"/>
        <v>0</v>
      </c>
      <c r="FK13">
        <f t="shared" si="40"/>
        <v>3.0282737825888191</v>
      </c>
      <c r="FN13" s="15">
        <f t="shared" si="41"/>
        <v>0</v>
      </c>
      <c r="FP13" s="15">
        <f t="shared" si="42"/>
        <v>0</v>
      </c>
      <c r="FQ13" s="15">
        <f t="shared" si="43"/>
        <v>6.7833332729989557</v>
      </c>
      <c r="FS13">
        <f t="shared" si="44"/>
        <v>0</v>
      </c>
      <c r="FT13">
        <f t="shared" si="45"/>
        <v>11.795837369201973</v>
      </c>
      <c r="FU13">
        <f t="shared" si="46"/>
        <v>52.969116657594085</v>
      </c>
      <c r="FV13">
        <f t="shared" si="47"/>
        <v>52.969116657594085</v>
      </c>
      <c r="FW13" s="8">
        <f t="shared" si="48"/>
        <v>52.969116657594085</v>
      </c>
      <c r="FY13" s="5">
        <f t="shared" si="49"/>
        <v>-41.173279288392109</v>
      </c>
      <c r="GA13" s="11">
        <f t="shared" si="50"/>
        <v>0</v>
      </c>
      <c r="GB13" s="11">
        <f t="shared" si="51"/>
        <v>0</v>
      </c>
    </row>
    <row r="14" spans="1:184" x14ac:dyDescent="0.15">
      <c r="A14" s="3">
        <v>1</v>
      </c>
      <c r="B14">
        <v>4</v>
      </c>
      <c r="D14">
        <v>15</v>
      </c>
      <c r="E14" s="8">
        <v>8.75</v>
      </c>
      <c r="I14" s="8">
        <v>23</v>
      </c>
      <c r="J14" s="8">
        <v>7</v>
      </c>
      <c r="K14" s="8">
        <v>2</v>
      </c>
      <c r="L14">
        <v>2</v>
      </c>
      <c r="M14">
        <v>5</v>
      </c>
      <c r="N14">
        <v>10</v>
      </c>
      <c r="O14" s="12">
        <v>15</v>
      </c>
      <c r="P14" s="4">
        <v>200</v>
      </c>
      <c r="R14" s="3">
        <v>5</v>
      </c>
      <c r="S14" s="13"/>
      <c r="U14" s="3"/>
      <c r="DB14" s="1">
        <f t="shared" si="56"/>
        <v>1.0038208256456926</v>
      </c>
      <c r="DC14">
        <v>11.64</v>
      </c>
      <c r="DD14">
        <f t="shared" si="0"/>
        <v>23</v>
      </c>
      <c r="DE14" s="38">
        <v>0.122</v>
      </c>
      <c r="DF14">
        <v>0.48</v>
      </c>
      <c r="DG14">
        <v>1.1499999999999999</v>
      </c>
      <c r="DH14">
        <f t="shared" si="1"/>
        <v>6.56</v>
      </c>
      <c r="DI14">
        <f t="shared" si="2"/>
        <v>2.7588754006312421</v>
      </c>
      <c r="DJ14">
        <f t="shared" si="3"/>
        <v>7</v>
      </c>
      <c r="DK14">
        <v>0.28899999999999998</v>
      </c>
      <c r="DL14">
        <f t="shared" si="4"/>
        <v>0.48</v>
      </c>
      <c r="DM14">
        <f t="shared" si="5"/>
        <v>1.1299999999999999</v>
      </c>
      <c r="DN14">
        <f t="shared" si="6"/>
        <v>16.399999999999999</v>
      </c>
      <c r="DO14">
        <f t="shared" si="7"/>
        <v>0.78177341437156544</v>
      </c>
      <c r="DP14">
        <f t="shared" si="8"/>
        <v>2</v>
      </c>
      <c r="DQ14">
        <v>2.76</v>
      </c>
      <c r="DR14">
        <f t="shared" si="9"/>
        <v>0.4</v>
      </c>
      <c r="DS14">
        <v>1.1000000000000001</v>
      </c>
      <c r="DT14">
        <f t="shared" si="10"/>
        <v>32.799999999999997</v>
      </c>
      <c r="DU14">
        <f t="shared" si="11"/>
        <v>0.86522108073966253</v>
      </c>
      <c r="DV14">
        <f t="shared" si="12"/>
        <v>6200.0124000248006</v>
      </c>
      <c r="DW14">
        <f t="shared" si="13"/>
        <v>6200.0124000248006</v>
      </c>
      <c r="DX14">
        <v>0.40500000000000003</v>
      </c>
      <c r="DY14">
        <v>1</v>
      </c>
      <c r="DZ14">
        <f t="shared" si="14"/>
        <v>49.199999999999996</v>
      </c>
      <c r="EA14">
        <f t="shared" si="15"/>
        <v>596.33686838116239</v>
      </c>
      <c r="EB14">
        <f t="shared" si="16"/>
        <v>0</v>
      </c>
      <c r="EC14">
        <f t="shared" si="17"/>
        <v>0</v>
      </c>
      <c r="ED14">
        <f t="shared" si="18"/>
        <v>0.3</v>
      </c>
      <c r="EE14">
        <f>1</f>
        <v>1</v>
      </c>
      <c r="EF14">
        <f t="shared" si="19"/>
        <v>49.199999999999996</v>
      </c>
      <c r="EG14">
        <f t="shared" si="20"/>
        <v>0</v>
      </c>
      <c r="EH14">
        <f t="shared" si="21"/>
        <v>596.33686838116239</v>
      </c>
      <c r="EI14">
        <f t="shared" si="22"/>
        <v>596.33686838116239</v>
      </c>
      <c r="EJ14">
        <f t="shared" si="23"/>
        <v>4.4058698957424696</v>
      </c>
      <c r="EK14">
        <f t="shared" si="24"/>
        <v>600.7427382769049</v>
      </c>
      <c r="EL14" s="16">
        <f t="shared" si="25"/>
        <v>1</v>
      </c>
      <c r="EM14">
        <f t="shared" si="52"/>
        <v>4</v>
      </c>
      <c r="EN14">
        <f t="shared" si="53"/>
        <v>1335.7945851738039</v>
      </c>
      <c r="EO14">
        <f t="shared" si="54"/>
        <v>0</v>
      </c>
      <c r="EP14">
        <f t="shared" si="26"/>
        <v>9.8691485664631333</v>
      </c>
      <c r="EQ14" s="10">
        <f t="shared" si="27"/>
        <v>1345.6637337402669</v>
      </c>
      <c r="ER14" s="1">
        <f t="shared" si="28"/>
        <v>0.99266596229131343</v>
      </c>
      <c r="ES14" s="1">
        <f t="shared" si="29"/>
        <v>0</v>
      </c>
      <c r="ET14" s="1">
        <f t="shared" si="30"/>
        <v>7.3340377086866084E-3</v>
      </c>
      <c r="EX14">
        <f t="shared" si="31"/>
        <v>0</v>
      </c>
      <c r="EY14">
        <f t="shared" si="55"/>
        <v>0</v>
      </c>
      <c r="EZ14">
        <f t="shared" si="32"/>
        <v>0</v>
      </c>
      <c r="FA14">
        <f t="shared" si="33"/>
        <v>0</v>
      </c>
      <c r="FB14" s="7">
        <f t="shared" si="34"/>
        <v>1.7703244075014037</v>
      </c>
      <c r="FC14">
        <f t="shared" si="35"/>
        <v>1.7703244075014037</v>
      </c>
      <c r="FD14">
        <f t="shared" si="36"/>
        <v>1.7703244075014037</v>
      </c>
      <c r="FF14" s="9">
        <f t="shared" si="37"/>
        <v>3.9655266728031449</v>
      </c>
      <c r="FG14" s="9">
        <f t="shared" si="38"/>
        <v>0</v>
      </c>
      <c r="FJ14">
        <f t="shared" si="39"/>
        <v>0</v>
      </c>
      <c r="FK14">
        <f t="shared" si="40"/>
        <v>0.86522108073966253</v>
      </c>
      <c r="FN14" s="15">
        <f t="shared" si="41"/>
        <v>0</v>
      </c>
      <c r="FP14" s="15">
        <f t="shared" si="42"/>
        <v>0</v>
      </c>
      <c r="FQ14" s="15">
        <f t="shared" si="43"/>
        <v>1.9380952208568443</v>
      </c>
      <c r="FS14">
        <f t="shared" si="44"/>
        <v>0</v>
      </c>
      <c r="FT14">
        <f t="shared" si="45"/>
        <v>5.9036218936599889</v>
      </c>
      <c r="FU14">
        <f t="shared" si="46"/>
        <v>672.83186687013347</v>
      </c>
      <c r="FV14">
        <f t="shared" si="47"/>
        <v>672.83186687013347</v>
      </c>
      <c r="FW14" s="8">
        <f t="shared" si="48"/>
        <v>672.83186687013347</v>
      </c>
      <c r="FY14" s="5">
        <f t="shared" si="49"/>
        <v>-666.92824497647348</v>
      </c>
      <c r="GA14" s="11">
        <f t="shared" si="50"/>
        <v>0</v>
      </c>
      <c r="GB14" s="11">
        <f t="shared" si="51"/>
        <v>0</v>
      </c>
    </row>
    <row r="15" spans="1:184" x14ac:dyDescent="0.15">
      <c r="A15" s="3">
        <v>2</v>
      </c>
      <c r="B15">
        <v>4</v>
      </c>
      <c r="D15">
        <v>15</v>
      </c>
      <c r="E15" s="8">
        <v>8.75</v>
      </c>
      <c r="I15" s="8">
        <v>10</v>
      </c>
      <c r="J15" s="8">
        <v>8</v>
      </c>
      <c r="K15" s="8">
        <v>4</v>
      </c>
      <c r="L15">
        <v>2</v>
      </c>
      <c r="M15">
        <v>5</v>
      </c>
      <c r="N15">
        <v>10</v>
      </c>
      <c r="O15" s="12">
        <v>15</v>
      </c>
      <c r="P15" s="4">
        <v>110</v>
      </c>
      <c r="R15" s="3">
        <v>4</v>
      </c>
      <c r="S15" s="13">
        <v>110</v>
      </c>
      <c r="U15" s="3">
        <v>4</v>
      </c>
      <c r="DB15" s="1">
        <f t="shared" si="56"/>
        <v>1.0038208256456926</v>
      </c>
      <c r="DC15">
        <v>11.64</v>
      </c>
      <c r="DD15">
        <f t="shared" si="0"/>
        <v>10</v>
      </c>
      <c r="DE15" s="38">
        <v>0.122</v>
      </c>
      <c r="DF15">
        <v>0.48</v>
      </c>
      <c r="DG15">
        <v>1.1499999999999999</v>
      </c>
      <c r="DH15">
        <f t="shared" si="1"/>
        <v>6.56</v>
      </c>
      <c r="DI15">
        <f t="shared" si="2"/>
        <v>1.1995110437527137</v>
      </c>
      <c r="DJ15">
        <f t="shared" si="3"/>
        <v>8</v>
      </c>
      <c r="DK15">
        <v>0.28899999999999998</v>
      </c>
      <c r="DL15">
        <f t="shared" si="4"/>
        <v>0.48</v>
      </c>
      <c r="DM15">
        <f t="shared" si="5"/>
        <v>1.1299999999999999</v>
      </c>
      <c r="DN15">
        <f t="shared" si="6"/>
        <v>16.399999999999999</v>
      </c>
      <c r="DO15">
        <f t="shared" si="7"/>
        <v>0.89345533071036054</v>
      </c>
      <c r="DP15">
        <f t="shared" si="8"/>
        <v>4</v>
      </c>
      <c r="DQ15">
        <v>2.76</v>
      </c>
      <c r="DR15">
        <f t="shared" si="9"/>
        <v>0.4</v>
      </c>
      <c r="DS15">
        <v>1.1000000000000001</v>
      </c>
      <c r="DT15">
        <f t="shared" si="10"/>
        <v>32.799999999999997</v>
      </c>
      <c r="DU15">
        <f t="shared" si="11"/>
        <v>1.7304421614793251</v>
      </c>
      <c r="DV15">
        <f t="shared" si="12"/>
        <v>3751.0075020150043</v>
      </c>
      <c r="DW15">
        <f t="shared" si="13"/>
        <v>3751.0075020150043</v>
      </c>
      <c r="DX15">
        <v>0.40500000000000003</v>
      </c>
      <c r="DY15">
        <v>1</v>
      </c>
      <c r="DZ15">
        <f t="shared" si="14"/>
        <v>49.199999999999996</v>
      </c>
      <c r="EA15">
        <f t="shared" si="15"/>
        <v>360.78380537060315</v>
      </c>
      <c r="EB15">
        <f t="shared" si="16"/>
        <v>0</v>
      </c>
      <c r="EC15">
        <f t="shared" si="17"/>
        <v>0</v>
      </c>
      <c r="ED15">
        <f t="shared" si="18"/>
        <v>0.3</v>
      </c>
      <c r="EE15">
        <f>1</f>
        <v>1</v>
      </c>
      <c r="EF15">
        <f t="shared" si="19"/>
        <v>49.199999999999996</v>
      </c>
      <c r="EG15">
        <f t="shared" si="20"/>
        <v>0</v>
      </c>
      <c r="EH15">
        <f t="shared" si="21"/>
        <v>360.78380537060315</v>
      </c>
      <c r="EI15">
        <f t="shared" si="22"/>
        <v>360.78380537060315</v>
      </c>
      <c r="EJ15">
        <f t="shared" si="23"/>
        <v>3.8234085359423995</v>
      </c>
      <c r="EK15">
        <f t="shared" si="24"/>
        <v>364.60721390654555</v>
      </c>
      <c r="EL15" s="16">
        <f t="shared" si="25"/>
        <v>2</v>
      </c>
      <c r="EM15">
        <f t="shared" si="52"/>
        <v>4</v>
      </c>
      <c r="EN15">
        <f t="shared" si="53"/>
        <v>808.15572403015108</v>
      </c>
      <c r="EO15">
        <f t="shared" si="54"/>
        <v>0</v>
      </c>
      <c r="EP15">
        <f t="shared" si="26"/>
        <v>8.564435120510975</v>
      </c>
      <c r="EQ15" s="10">
        <f t="shared" si="27"/>
        <v>816.72015915066208</v>
      </c>
      <c r="ER15" s="1">
        <f t="shared" si="28"/>
        <v>0.98951362345528793</v>
      </c>
      <c r="ES15" s="1">
        <f t="shared" si="29"/>
        <v>0</v>
      </c>
      <c r="ET15" s="1">
        <f t="shared" si="30"/>
        <v>1.0486376544712024E-2</v>
      </c>
      <c r="EX15">
        <f t="shared" si="31"/>
        <v>0</v>
      </c>
      <c r="EY15">
        <f t="shared" si="55"/>
        <v>0</v>
      </c>
      <c r="EZ15">
        <f t="shared" si="32"/>
        <v>0</v>
      </c>
      <c r="FA15">
        <f t="shared" si="33"/>
        <v>0</v>
      </c>
      <c r="FB15" s="7">
        <f t="shared" si="34"/>
        <v>1.0464831872315372</v>
      </c>
      <c r="FC15">
        <f t="shared" si="35"/>
        <v>1.0464831872315372</v>
      </c>
      <c r="FD15">
        <f t="shared" si="36"/>
        <v>1.0464831872315372</v>
      </c>
      <c r="FF15" s="9">
        <f t="shared" si="37"/>
        <v>2.3441223393986435</v>
      </c>
      <c r="FG15" s="9">
        <f t="shared" si="38"/>
        <v>0</v>
      </c>
      <c r="FJ15">
        <f t="shared" si="39"/>
        <v>0</v>
      </c>
      <c r="FK15">
        <f t="shared" si="40"/>
        <v>1.7304421614793251</v>
      </c>
      <c r="FN15" s="15">
        <f t="shared" si="41"/>
        <v>0</v>
      </c>
      <c r="FP15" s="15">
        <f t="shared" si="42"/>
        <v>0</v>
      </c>
      <c r="FQ15" s="15">
        <f t="shared" si="43"/>
        <v>3.8761904417136885</v>
      </c>
      <c r="FS15">
        <f t="shared" si="44"/>
        <v>0</v>
      </c>
      <c r="FT15">
        <f t="shared" si="45"/>
        <v>6.220312781112332</v>
      </c>
      <c r="FU15">
        <f t="shared" si="46"/>
        <v>408.36007957533104</v>
      </c>
      <c r="FV15">
        <f t="shared" si="47"/>
        <v>408.36007957533104</v>
      </c>
      <c r="FW15" s="8">
        <f t="shared" si="48"/>
        <v>408.36007957533104</v>
      </c>
      <c r="FY15" s="5">
        <f t="shared" si="49"/>
        <v>-402.1397667942187</v>
      </c>
      <c r="GA15" s="11">
        <f t="shared" si="50"/>
        <v>0</v>
      </c>
      <c r="GB15" s="11">
        <f t="shared" si="51"/>
        <v>0</v>
      </c>
    </row>
    <row r="16" spans="1:184" x14ac:dyDescent="0.15">
      <c r="A16" s="3">
        <v>3</v>
      </c>
      <c r="B16">
        <v>4</v>
      </c>
      <c r="D16">
        <v>15</v>
      </c>
      <c r="E16" s="8">
        <v>8.75</v>
      </c>
      <c r="I16" s="8">
        <v>20</v>
      </c>
      <c r="J16" s="8">
        <v>7</v>
      </c>
      <c r="K16" s="8">
        <v>2</v>
      </c>
      <c r="L16">
        <v>2</v>
      </c>
      <c r="M16">
        <v>5</v>
      </c>
      <c r="N16">
        <v>10</v>
      </c>
      <c r="O16" s="12">
        <v>15</v>
      </c>
      <c r="P16" s="4">
        <v>23.3</v>
      </c>
      <c r="R16" s="3">
        <v>2</v>
      </c>
      <c r="U16" s="3"/>
      <c r="DB16" s="1">
        <f t="shared" si="56"/>
        <v>1.0038208256456926</v>
      </c>
      <c r="DC16">
        <v>11.64</v>
      </c>
      <c r="DD16">
        <f t="shared" si="0"/>
        <v>20</v>
      </c>
      <c r="DE16" s="38">
        <v>0.122</v>
      </c>
      <c r="DF16">
        <v>0.48</v>
      </c>
      <c r="DG16">
        <v>1.1499999999999999</v>
      </c>
      <c r="DH16">
        <f t="shared" si="1"/>
        <v>6.56</v>
      </c>
      <c r="DI16">
        <f t="shared" si="2"/>
        <v>2.3990220875054273</v>
      </c>
      <c r="DJ16">
        <f t="shared" si="3"/>
        <v>7</v>
      </c>
      <c r="DK16">
        <v>0.28899999999999998</v>
      </c>
      <c r="DL16">
        <f t="shared" si="4"/>
        <v>0.48</v>
      </c>
      <c r="DM16">
        <f t="shared" si="5"/>
        <v>1.1299999999999999</v>
      </c>
      <c r="DN16">
        <f t="shared" si="6"/>
        <v>16.399999999999999</v>
      </c>
      <c r="DO16">
        <f t="shared" si="7"/>
        <v>0.78177341437156544</v>
      </c>
      <c r="DP16">
        <f t="shared" si="8"/>
        <v>2</v>
      </c>
      <c r="DQ16">
        <v>2.76</v>
      </c>
      <c r="DR16">
        <f t="shared" si="9"/>
        <v>0.4</v>
      </c>
      <c r="DS16">
        <v>1.1000000000000001</v>
      </c>
      <c r="DT16">
        <f t="shared" si="10"/>
        <v>32.799999999999997</v>
      </c>
      <c r="DU16">
        <f t="shared" si="11"/>
        <v>0.86522108073966253</v>
      </c>
      <c r="DV16">
        <f t="shared" si="12"/>
        <v>84.148118296236589</v>
      </c>
      <c r="DW16">
        <f t="shared" si="13"/>
        <v>84.148118296236589</v>
      </c>
      <c r="DX16">
        <v>0.40500000000000003</v>
      </c>
      <c r="DY16">
        <v>1</v>
      </c>
      <c r="DZ16">
        <f t="shared" si="14"/>
        <v>49.199999999999996</v>
      </c>
      <c r="EA16">
        <f t="shared" si="15"/>
        <v>8.09363306188623</v>
      </c>
      <c r="EB16">
        <f t="shared" si="16"/>
        <v>0</v>
      </c>
      <c r="EC16">
        <f t="shared" si="17"/>
        <v>0</v>
      </c>
      <c r="ED16">
        <f t="shared" si="18"/>
        <v>0.3</v>
      </c>
      <c r="EE16">
        <f>1</f>
        <v>1</v>
      </c>
      <c r="EF16">
        <f t="shared" si="19"/>
        <v>49.199999999999996</v>
      </c>
      <c r="EG16">
        <f t="shared" si="20"/>
        <v>0</v>
      </c>
      <c r="EH16">
        <f t="shared" si="21"/>
        <v>8.09363306188623</v>
      </c>
      <c r="EI16">
        <f t="shared" si="22"/>
        <v>8.09363306188623</v>
      </c>
      <c r="EJ16">
        <f t="shared" si="23"/>
        <v>4.0460165826166552</v>
      </c>
      <c r="EK16">
        <f t="shared" si="24"/>
        <v>12.139649644502885</v>
      </c>
      <c r="EL16" s="16">
        <f t="shared" si="25"/>
        <v>3</v>
      </c>
      <c r="EM16">
        <f t="shared" si="52"/>
        <v>4</v>
      </c>
      <c r="EN16">
        <f t="shared" si="53"/>
        <v>18.129738058625158</v>
      </c>
      <c r="EO16">
        <f t="shared" si="54"/>
        <v>0</v>
      </c>
      <c r="EP16">
        <f t="shared" si="26"/>
        <v>9.0630771450613086</v>
      </c>
      <c r="EQ16" s="10">
        <f t="shared" si="27"/>
        <v>27.192815203686465</v>
      </c>
      <c r="ER16" s="1">
        <f t="shared" si="28"/>
        <v>0.66671059700237856</v>
      </c>
      <c r="ES16" s="1">
        <f t="shared" si="29"/>
        <v>0</v>
      </c>
      <c r="ET16" s="1">
        <f t="shared" si="30"/>
        <v>0.33328940299762155</v>
      </c>
      <c r="EX16">
        <f t="shared" si="31"/>
        <v>0</v>
      </c>
      <c r="EY16">
        <f t="shared" si="55"/>
        <v>0</v>
      </c>
      <c r="EZ16">
        <f t="shared" si="32"/>
        <v>0</v>
      </c>
      <c r="FA16">
        <f t="shared" si="33"/>
        <v>0</v>
      </c>
      <c r="FB16" s="7">
        <f t="shared" si="34"/>
        <v>1.5903977509384963</v>
      </c>
      <c r="FC16">
        <f t="shared" si="35"/>
        <v>1.5903977509384963</v>
      </c>
      <c r="FD16">
        <f t="shared" si="36"/>
        <v>1.5903977509384963</v>
      </c>
      <c r="FF16" s="9">
        <f t="shared" si="37"/>
        <v>3.562490962102232</v>
      </c>
      <c r="FG16" s="9">
        <f t="shared" si="38"/>
        <v>0</v>
      </c>
      <c r="FJ16">
        <f t="shared" si="39"/>
        <v>0</v>
      </c>
      <c r="FK16">
        <f t="shared" si="40"/>
        <v>0.86522108073966253</v>
      </c>
      <c r="FN16" s="15">
        <f t="shared" si="41"/>
        <v>0</v>
      </c>
      <c r="FP16" s="15">
        <f t="shared" si="42"/>
        <v>0</v>
      </c>
      <c r="FQ16" s="15">
        <f t="shared" si="43"/>
        <v>1.9380952208568443</v>
      </c>
      <c r="FS16">
        <f t="shared" si="44"/>
        <v>0</v>
      </c>
      <c r="FT16">
        <f t="shared" si="45"/>
        <v>5.5005861829590765</v>
      </c>
      <c r="FU16">
        <f t="shared" si="46"/>
        <v>13.596407601843232</v>
      </c>
      <c r="FV16">
        <f t="shared" si="47"/>
        <v>13.596407601843232</v>
      </c>
      <c r="FW16" s="8">
        <f t="shared" si="48"/>
        <v>13.596407601843232</v>
      </c>
      <c r="FY16" s="5">
        <f t="shared" si="49"/>
        <v>-8.0958214188841566</v>
      </c>
      <c r="GA16" s="11">
        <f t="shared" si="50"/>
        <v>0</v>
      </c>
      <c r="GB16" s="11">
        <f t="shared" si="51"/>
        <v>0</v>
      </c>
    </row>
    <row r="17" spans="1:184" x14ac:dyDescent="0.15">
      <c r="A17" s="3">
        <v>4</v>
      </c>
      <c r="B17">
        <v>4</v>
      </c>
      <c r="D17">
        <v>15</v>
      </c>
      <c r="E17" s="8">
        <v>8.75</v>
      </c>
      <c r="I17" s="8">
        <v>14</v>
      </c>
      <c r="J17" s="8">
        <v>6</v>
      </c>
      <c r="K17" s="8">
        <v>5</v>
      </c>
      <c r="L17">
        <v>2</v>
      </c>
      <c r="M17">
        <v>5</v>
      </c>
      <c r="N17">
        <v>10</v>
      </c>
      <c r="O17" s="12">
        <v>15</v>
      </c>
      <c r="U17" s="3"/>
      <c r="DB17" s="1">
        <f t="shared" si="56"/>
        <v>1.0038208256456926</v>
      </c>
      <c r="DC17">
        <v>11.64</v>
      </c>
      <c r="DD17">
        <f t="shared" si="0"/>
        <v>14</v>
      </c>
      <c r="DE17" s="38">
        <v>0.122</v>
      </c>
      <c r="DF17">
        <v>0.48</v>
      </c>
      <c r="DG17">
        <v>1.1499999999999999</v>
      </c>
      <c r="DH17">
        <f t="shared" si="1"/>
        <v>6.56</v>
      </c>
      <c r="DI17">
        <f t="shared" si="2"/>
        <v>1.6793154612537995</v>
      </c>
      <c r="DJ17">
        <f t="shared" si="3"/>
        <v>6</v>
      </c>
      <c r="DK17">
        <v>0.28899999999999998</v>
      </c>
      <c r="DL17">
        <f t="shared" si="4"/>
        <v>0.48</v>
      </c>
      <c r="DM17">
        <f t="shared" si="5"/>
        <v>1.1299999999999999</v>
      </c>
      <c r="DN17">
        <f t="shared" si="6"/>
        <v>16.399999999999999</v>
      </c>
      <c r="DO17">
        <f t="shared" si="7"/>
        <v>0.67009149803277046</v>
      </c>
      <c r="DP17">
        <f t="shared" si="8"/>
        <v>5</v>
      </c>
      <c r="DQ17">
        <v>2.76</v>
      </c>
      <c r="DR17">
        <f t="shared" si="9"/>
        <v>0.4</v>
      </c>
      <c r="DS17">
        <v>1.1000000000000001</v>
      </c>
      <c r="DT17">
        <f t="shared" si="10"/>
        <v>32.799999999999997</v>
      </c>
      <c r="DU17">
        <f t="shared" si="11"/>
        <v>2.1630527018491561</v>
      </c>
      <c r="DV17">
        <f t="shared" si="12"/>
        <v>0</v>
      </c>
      <c r="DW17">
        <f t="shared" si="13"/>
        <v>0</v>
      </c>
      <c r="DX17">
        <v>0.40500000000000003</v>
      </c>
      <c r="DY17">
        <v>1</v>
      </c>
      <c r="DZ17">
        <f t="shared" si="14"/>
        <v>49.199999999999996</v>
      </c>
      <c r="EA17">
        <f t="shared" si="15"/>
        <v>0</v>
      </c>
      <c r="EB17">
        <f t="shared" si="16"/>
        <v>0</v>
      </c>
      <c r="EC17">
        <f t="shared" si="17"/>
        <v>0</v>
      </c>
      <c r="ED17">
        <f t="shared" si="18"/>
        <v>0.3</v>
      </c>
      <c r="EE17">
        <f>1</f>
        <v>1</v>
      </c>
      <c r="EF17">
        <f t="shared" si="19"/>
        <v>49.199999999999996</v>
      </c>
      <c r="EG17">
        <f t="shared" si="20"/>
        <v>0</v>
      </c>
      <c r="EH17">
        <f t="shared" si="21"/>
        <v>0</v>
      </c>
      <c r="EI17">
        <f t="shared" si="22"/>
        <v>0</v>
      </c>
      <c r="EJ17">
        <f t="shared" si="23"/>
        <v>4.5124596611357255</v>
      </c>
      <c r="EK17">
        <f t="shared" si="24"/>
        <v>4.5124596611357255</v>
      </c>
      <c r="EL17" s="16">
        <f t="shared" si="25"/>
        <v>4</v>
      </c>
      <c r="EM17">
        <f t="shared" si="52"/>
        <v>4</v>
      </c>
      <c r="EN17">
        <f t="shared" si="53"/>
        <v>0</v>
      </c>
      <c r="EO17">
        <f t="shared" si="54"/>
        <v>0</v>
      </c>
      <c r="EP17">
        <f t="shared" si="26"/>
        <v>10.107909640944026</v>
      </c>
      <c r="EQ17" s="10">
        <f t="shared" si="27"/>
        <v>10.107909640944026</v>
      </c>
      <c r="ER17" s="1">
        <f t="shared" si="28"/>
        <v>0</v>
      </c>
      <c r="ES17" s="1">
        <f t="shared" si="29"/>
        <v>0</v>
      </c>
      <c r="ET17" s="1">
        <f t="shared" si="30"/>
        <v>1</v>
      </c>
      <c r="EX17">
        <f t="shared" si="31"/>
        <v>0</v>
      </c>
      <c r="EY17">
        <f t="shared" si="55"/>
        <v>0</v>
      </c>
      <c r="EZ17">
        <f t="shared" si="32"/>
        <v>0</v>
      </c>
      <c r="FA17">
        <f t="shared" si="33"/>
        <v>0</v>
      </c>
      <c r="FB17" s="7">
        <f t="shared" si="34"/>
        <v>1.1747034796432849</v>
      </c>
      <c r="FC17">
        <f t="shared" si="35"/>
        <v>1.1747034796432849</v>
      </c>
      <c r="FD17">
        <f t="shared" si="36"/>
        <v>1.1747034796432849</v>
      </c>
      <c r="FF17" s="9">
        <f t="shared" si="37"/>
        <v>2.6313357944009583</v>
      </c>
      <c r="FG17" s="9">
        <f t="shared" si="38"/>
        <v>0</v>
      </c>
      <c r="FJ17">
        <f t="shared" si="39"/>
        <v>0</v>
      </c>
      <c r="FK17">
        <f t="shared" si="40"/>
        <v>2.1630527018491561</v>
      </c>
      <c r="FN17" s="15">
        <f t="shared" si="41"/>
        <v>0</v>
      </c>
      <c r="FP17" s="15">
        <f t="shared" si="42"/>
        <v>0</v>
      </c>
      <c r="FQ17" s="15">
        <f t="shared" si="43"/>
        <v>4.8452380521421103</v>
      </c>
      <c r="FS17">
        <f t="shared" si="44"/>
        <v>0</v>
      </c>
      <c r="FT17">
        <f t="shared" si="45"/>
        <v>7.4765738465430687</v>
      </c>
      <c r="FU17">
        <f t="shared" si="46"/>
        <v>5.0539548204720131</v>
      </c>
      <c r="FV17">
        <f t="shared" si="47"/>
        <v>5.0539548204720131</v>
      </c>
      <c r="FW17" s="8">
        <f t="shared" si="48"/>
        <v>5.0539548204720131</v>
      </c>
      <c r="FY17" s="5">
        <f t="shared" si="49"/>
        <v>2.4226190260710556</v>
      </c>
      <c r="GA17" s="11">
        <f t="shared" si="50"/>
        <v>0</v>
      </c>
      <c r="GB17" s="11">
        <f t="shared" si="51"/>
        <v>0</v>
      </c>
    </row>
    <row r="18" spans="1:184" x14ac:dyDescent="0.15">
      <c r="A18" s="3">
        <v>1</v>
      </c>
      <c r="B18">
        <v>5</v>
      </c>
      <c r="D18">
        <v>15</v>
      </c>
      <c r="E18" s="8">
        <v>8.75</v>
      </c>
      <c r="I18" s="8">
        <v>43</v>
      </c>
      <c r="J18" s="8">
        <v>34</v>
      </c>
      <c r="K18" s="8">
        <v>8</v>
      </c>
      <c r="L18">
        <v>2</v>
      </c>
      <c r="M18">
        <v>5</v>
      </c>
      <c r="N18">
        <v>10</v>
      </c>
      <c r="O18" s="12">
        <v>15</v>
      </c>
      <c r="P18" s="4">
        <v>4</v>
      </c>
      <c r="Q18" s="3" t="s">
        <v>176</v>
      </c>
      <c r="R18" s="13">
        <v>4</v>
      </c>
      <c r="S18" s="13">
        <v>27</v>
      </c>
      <c r="U18">
        <v>2</v>
      </c>
      <c r="V18">
        <v>9</v>
      </c>
      <c r="X18">
        <v>3</v>
      </c>
      <c r="Y18">
        <v>23</v>
      </c>
      <c r="AA18">
        <v>5</v>
      </c>
      <c r="AB18">
        <v>26.5</v>
      </c>
      <c r="AD18">
        <v>4</v>
      </c>
      <c r="DB18" s="1">
        <f t="shared" si="56"/>
        <v>1.0038208256456926</v>
      </c>
      <c r="DC18">
        <v>11.64</v>
      </c>
      <c r="DD18">
        <f t="shared" si="0"/>
        <v>43</v>
      </c>
      <c r="DE18" s="38">
        <v>0.122</v>
      </c>
      <c r="DF18">
        <v>0.48</v>
      </c>
      <c r="DG18">
        <v>1.1499999999999999</v>
      </c>
      <c r="DH18">
        <f t="shared" si="1"/>
        <v>6.56</v>
      </c>
      <c r="DI18">
        <f t="shared" si="2"/>
        <v>5.1578974881366699</v>
      </c>
      <c r="DJ18">
        <f t="shared" si="3"/>
        <v>34</v>
      </c>
      <c r="DK18">
        <v>0.28899999999999998</v>
      </c>
      <c r="DL18">
        <f t="shared" si="4"/>
        <v>0.48</v>
      </c>
      <c r="DM18">
        <f t="shared" si="5"/>
        <v>1.1299999999999999</v>
      </c>
      <c r="DN18">
        <f t="shared" si="6"/>
        <v>16.399999999999999</v>
      </c>
      <c r="DO18">
        <f t="shared" si="7"/>
        <v>3.7971851555190321</v>
      </c>
      <c r="DP18">
        <f t="shared" si="8"/>
        <v>8</v>
      </c>
      <c r="DQ18">
        <v>2.76</v>
      </c>
      <c r="DR18">
        <f t="shared" si="9"/>
        <v>0.4</v>
      </c>
      <c r="DS18">
        <v>1.1000000000000001</v>
      </c>
      <c r="DT18">
        <f t="shared" si="10"/>
        <v>32.799999999999997</v>
      </c>
      <c r="DU18">
        <f t="shared" si="11"/>
        <v>3.4608843229586501</v>
      </c>
      <c r="DV18">
        <f t="shared" si="12"/>
        <v>318.87438774877552</v>
      </c>
      <c r="DW18">
        <f t="shared" si="13"/>
        <v>318.87438774877552</v>
      </c>
      <c r="DX18">
        <v>0.40500000000000003</v>
      </c>
      <c r="DY18">
        <v>1</v>
      </c>
      <c r="DZ18">
        <f t="shared" si="14"/>
        <v>49.199999999999996</v>
      </c>
      <c r="EA18">
        <f t="shared" si="15"/>
        <v>30.670350561928661</v>
      </c>
      <c r="EB18">
        <f t="shared" si="16"/>
        <v>0</v>
      </c>
      <c r="EC18">
        <f t="shared" si="17"/>
        <v>0</v>
      </c>
      <c r="ED18">
        <f t="shared" si="18"/>
        <v>0.3</v>
      </c>
      <c r="EE18">
        <f>1</f>
        <v>1</v>
      </c>
      <c r="EF18">
        <f t="shared" si="19"/>
        <v>49.199999999999996</v>
      </c>
      <c r="EG18">
        <f t="shared" si="20"/>
        <v>0</v>
      </c>
      <c r="EH18">
        <f t="shared" si="21"/>
        <v>30.670350561928661</v>
      </c>
      <c r="EI18">
        <f t="shared" si="22"/>
        <v>30.670350561928661</v>
      </c>
      <c r="EJ18">
        <f t="shared" si="23"/>
        <v>12.415966966614352</v>
      </c>
      <c r="EK18">
        <f t="shared" si="24"/>
        <v>43.086317528543013</v>
      </c>
      <c r="EL18" s="16">
        <f t="shared" si="25"/>
        <v>1</v>
      </c>
      <c r="EM18">
        <f t="shared" si="52"/>
        <v>5</v>
      </c>
      <c r="EN18">
        <f t="shared" si="53"/>
        <v>68.7015852587202</v>
      </c>
      <c r="EO18">
        <f t="shared" si="54"/>
        <v>0</v>
      </c>
      <c r="EP18">
        <f t="shared" si="26"/>
        <v>27.811766005216153</v>
      </c>
      <c r="EQ18" s="10">
        <f t="shared" si="27"/>
        <v>96.513351263936357</v>
      </c>
      <c r="ER18" s="1">
        <f t="shared" si="28"/>
        <v>0.71183504001266162</v>
      </c>
      <c r="ES18" s="1">
        <f t="shared" si="29"/>
        <v>0</v>
      </c>
      <c r="ET18" s="1">
        <f t="shared" si="30"/>
        <v>0.28816495998733838</v>
      </c>
      <c r="EX18">
        <f t="shared" si="31"/>
        <v>0</v>
      </c>
      <c r="EY18">
        <f t="shared" si="55"/>
        <v>0</v>
      </c>
      <c r="EZ18">
        <f t="shared" si="32"/>
        <v>0</v>
      </c>
      <c r="FA18">
        <f t="shared" si="33"/>
        <v>0</v>
      </c>
      <c r="FB18" s="7">
        <f t="shared" si="34"/>
        <v>4.477541321827851</v>
      </c>
      <c r="FC18">
        <f t="shared" si="35"/>
        <v>4.477541321827851</v>
      </c>
      <c r="FD18">
        <f t="shared" si="36"/>
        <v>4.477541321827851</v>
      </c>
      <c r="FF18" s="9">
        <f t="shared" si="37"/>
        <v>10.029692560894388</v>
      </c>
      <c r="FG18" s="9">
        <f t="shared" si="38"/>
        <v>0</v>
      </c>
      <c r="FJ18">
        <f t="shared" si="39"/>
        <v>0</v>
      </c>
      <c r="FK18">
        <f t="shared" si="40"/>
        <v>3.4608843229586501</v>
      </c>
      <c r="FN18" s="15">
        <f t="shared" si="41"/>
        <v>0</v>
      </c>
      <c r="FP18" s="15">
        <f t="shared" si="42"/>
        <v>0</v>
      </c>
      <c r="FQ18" s="15">
        <f t="shared" si="43"/>
        <v>7.7523808834273771</v>
      </c>
      <c r="FS18">
        <f t="shared" si="44"/>
        <v>0</v>
      </c>
      <c r="FT18">
        <f t="shared" si="45"/>
        <v>17.782073444321764</v>
      </c>
      <c r="FU18">
        <f t="shared" si="46"/>
        <v>48.256675631968179</v>
      </c>
      <c r="FV18">
        <f t="shared" si="47"/>
        <v>48.256675631968179</v>
      </c>
      <c r="FW18" s="8">
        <f t="shared" si="48"/>
        <v>48.256675631968179</v>
      </c>
      <c r="FY18" s="5">
        <f t="shared" si="49"/>
        <v>-30.474602187646415</v>
      </c>
      <c r="GA18" s="11">
        <f t="shared" si="50"/>
        <v>0</v>
      </c>
      <c r="GB18" s="11">
        <f t="shared" si="51"/>
        <v>0</v>
      </c>
    </row>
    <row r="19" spans="1:184" x14ac:dyDescent="0.15">
      <c r="A19" s="3">
        <v>2</v>
      </c>
      <c r="B19">
        <v>5</v>
      </c>
      <c r="D19">
        <v>15</v>
      </c>
      <c r="E19" s="8">
        <v>8.75</v>
      </c>
      <c r="I19" s="8">
        <v>31</v>
      </c>
      <c r="J19" s="8">
        <v>6</v>
      </c>
      <c r="K19" s="8">
        <v>12</v>
      </c>
      <c r="L19">
        <v>2</v>
      </c>
      <c r="M19">
        <v>5</v>
      </c>
      <c r="N19">
        <v>10</v>
      </c>
      <c r="O19" s="12">
        <v>15</v>
      </c>
      <c r="P19" s="4">
        <v>50.4</v>
      </c>
      <c r="R19" s="13">
        <v>4</v>
      </c>
      <c r="S19" s="13">
        <v>24</v>
      </c>
      <c r="U19" s="3">
        <v>5</v>
      </c>
      <c r="DB19" s="1">
        <f t="shared" si="56"/>
        <v>1.0038208256456926</v>
      </c>
      <c r="DC19">
        <v>11.64</v>
      </c>
      <c r="DD19">
        <f t="shared" si="0"/>
        <v>31</v>
      </c>
      <c r="DE19" s="38">
        <v>0.122</v>
      </c>
      <c r="DF19">
        <v>0.48</v>
      </c>
      <c r="DG19">
        <v>1.1499999999999999</v>
      </c>
      <c r="DH19">
        <f t="shared" si="1"/>
        <v>6.56</v>
      </c>
      <c r="DI19">
        <f t="shared" si="2"/>
        <v>3.718484235633412</v>
      </c>
      <c r="DJ19">
        <f t="shared" si="3"/>
        <v>6</v>
      </c>
      <c r="DK19">
        <v>0.28899999999999998</v>
      </c>
      <c r="DL19">
        <f t="shared" si="4"/>
        <v>0.48</v>
      </c>
      <c r="DM19">
        <f t="shared" si="5"/>
        <v>1.1299999999999999</v>
      </c>
      <c r="DN19">
        <f t="shared" si="6"/>
        <v>16.399999999999999</v>
      </c>
      <c r="DO19">
        <f t="shared" si="7"/>
        <v>0.67009149803277046</v>
      </c>
      <c r="DP19">
        <f t="shared" si="8"/>
        <v>12</v>
      </c>
      <c r="DQ19">
        <v>2.76</v>
      </c>
      <c r="DR19">
        <f t="shared" si="9"/>
        <v>0.4</v>
      </c>
      <c r="DS19">
        <v>1.1000000000000001</v>
      </c>
      <c r="DT19">
        <f t="shared" si="10"/>
        <v>32.799999999999997</v>
      </c>
      <c r="DU19">
        <f t="shared" si="11"/>
        <v>5.1913264844379752</v>
      </c>
      <c r="DV19">
        <f t="shared" si="12"/>
        <v>483.00576601153205</v>
      </c>
      <c r="DW19">
        <f t="shared" si="13"/>
        <v>483.00576601153205</v>
      </c>
      <c r="DX19">
        <v>0.40500000000000003</v>
      </c>
      <c r="DY19">
        <v>1</v>
      </c>
      <c r="DZ19">
        <f t="shared" si="14"/>
        <v>49.199999999999996</v>
      </c>
      <c r="EA19">
        <f t="shared" si="15"/>
        <v>46.457027394366065</v>
      </c>
      <c r="EB19">
        <f t="shared" si="16"/>
        <v>0</v>
      </c>
      <c r="EC19">
        <f t="shared" si="17"/>
        <v>0</v>
      </c>
      <c r="ED19">
        <f t="shared" si="18"/>
        <v>0.3</v>
      </c>
      <c r="EE19">
        <f>1</f>
        <v>1</v>
      </c>
      <c r="EF19">
        <f t="shared" si="19"/>
        <v>49.199999999999996</v>
      </c>
      <c r="EG19">
        <f t="shared" si="20"/>
        <v>0</v>
      </c>
      <c r="EH19">
        <f t="shared" si="21"/>
        <v>46.457027394366065</v>
      </c>
      <c r="EI19">
        <f t="shared" si="22"/>
        <v>46.457027394366065</v>
      </c>
      <c r="EJ19">
        <f t="shared" si="23"/>
        <v>9.5799022181041575</v>
      </c>
      <c r="EK19">
        <f t="shared" si="24"/>
        <v>56.036929612470225</v>
      </c>
      <c r="EL19" s="16">
        <f t="shared" si="25"/>
        <v>2</v>
      </c>
      <c r="EM19">
        <f t="shared" si="52"/>
        <v>5</v>
      </c>
      <c r="EN19">
        <f t="shared" si="53"/>
        <v>104.06374136337999</v>
      </c>
      <c r="EO19">
        <f t="shared" si="54"/>
        <v>0</v>
      </c>
      <c r="EP19">
        <f t="shared" si="26"/>
        <v>21.458980968553316</v>
      </c>
      <c r="EQ19" s="10">
        <f t="shared" si="27"/>
        <v>125.52272233193331</v>
      </c>
      <c r="ER19" s="1">
        <f t="shared" si="28"/>
        <v>0.82904305634953479</v>
      </c>
      <c r="ES19" s="1">
        <f t="shared" si="29"/>
        <v>0</v>
      </c>
      <c r="ET19" s="1">
        <f t="shared" si="30"/>
        <v>0.17095694365046524</v>
      </c>
      <c r="EX19">
        <f t="shared" si="31"/>
        <v>0</v>
      </c>
      <c r="EY19">
        <f t="shared" si="55"/>
        <v>0</v>
      </c>
      <c r="EZ19">
        <f t="shared" si="32"/>
        <v>0</v>
      </c>
      <c r="FA19">
        <f t="shared" si="33"/>
        <v>0</v>
      </c>
      <c r="FB19" s="7">
        <f t="shared" si="34"/>
        <v>2.1942878668330912</v>
      </c>
      <c r="FC19">
        <f t="shared" si="35"/>
        <v>2.1942878668330912</v>
      </c>
      <c r="FD19">
        <f t="shared" si="36"/>
        <v>2.1942878668330912</v>
      </c>
      <c r="FF19" s="9">
        <f t="shared" si="37"/>
        <v>4.9152048217061246</v>
      </c>
      <c r="FG19" s="9">
        <f t="shared" si="38"/>
        <v>0</v>
      </c>
      <c r="FJ19">
        <f t="shared" si="39"/>
        <v>0</v>
      </c>
      <c r="FK19">
        <f t="shared" si="40"/>
        <v>5.1913264844379752</v>
      </c>
      <c r="FN19" s="15">
        <f t="shared" si="41"/>
        <v>0</v>
      </c>
      <c r="FP19" s="15">
        <f t="shared" si="42"/>
        <v>0</v>
      </c>
      <c r="FQ19" s="15">
        <f t="shared" si="43"/>
        <v>11.628571325141065</v>
      </c>
      <c r="FS19">
        <f t="shared" si="44"/>
        <v>0</v>
      </c>
      <c r="FT19">
        <f t="shared" si="45"/>
        <v>16.54377614684719</v>
      </c>
      <c r="FU19">
        <f t="shared" si="46"/>
        <v>62.761361165966655</v>
      </c>
      <c r="FV19">
        <f t="shared" si="47"/>
        <v>62.761361165966655</v>
      </c>
      <c r="FW19" s="8">
        <f t="shared" si="48"/>
        <v>62.761361165966655</v>
      </c>
      <c r="FY19" s="5">
        <f t="shared" si="49"/>
        <v>-46.217585019119468</v>
      </c>
      <c r="GA19" s="11">
        <f t="shared" si="50"/>
        <v>0</v>
      </c>
      <c r="GB19" s="11">
        <f t="shared" si="51"/>
        <v>0</v>
      </c>
    </row>
    <row r="20" spans="1:184" x14ac:dyDescent="0.15">
      <c r="A20" s="3">
        <v>3</v>
      </c>
      <c r="B20">
        <v>5</v>
      </c>
      <c r="D20">
        <v>15</v>
      </c>
      <c r="E20" s="8">
        <v>8.75</v>
      </c>
      <c r="I20" s="8">
        <v>20</v>
      </c>
      <c r="J20" s="8">
        <v>9</v>
      </c>
      <c r="K20" s="8">
        <v>4</v>
      </c>
      <c r="L20">
        <v>2</v>
      </c>
      <c r="M20">
        <v>5</v>
      </c>
      <c r="N20">
        <v>10</v>
      </c>
      <c r="O20" s="12">
        <v>15</v>
      </c>
      <c r="P20" s="4">
        <v>15</v>
      </c>
      <c r="R20" s="13">
        <v>3</v>
      </c>
      <c r="S20" s="13">
        <v>13.5</v>
      </c>
      <c r="U20">
        <v>3</v>
      </c>
      <c r="V20">
        <v>19.5</v>
      </c>
      <c r="X20">
        <v>3</v>
      </c>
      <c r="Y20">
        <v>27</v>
      </c>
      <c r="AA20">
        <v>4</v>
      </c>
      <c r="AB20">
        <v>38</v>
      </c>
      <c r="AD20">
        <v>4</v>
      </c>
      <c r="AE20">
        <v>32.1</v>
      </c>
      <c r="AG20">
        <v>3</v>
      </c>
      <c r="DB20" s="1">
        <f t="shared" si="56"/>
        <v>1.0038208256456926</v>
      </c>
      <c r="DC20">
        <v>11.64</v>
      </c>
      <c r="DD20">
        <f t="shared" si="0"/>
        <v>20</v>
      </c>
      <c r="DE20" s="38">
        <v>0.122</v>
      </c>
      <c r="DF20">
        <v>0.48</v>
      </c>
      <c r="DG20">
        <v>1.1499999999999999</v>
      </c>
      <c r="DH20">
        <f t="shared" si="1"/>
        <v>6.56</v>
      </c>
      <c r="DI20">
        <f t="shared" si="2"/>
        <v>2.3990220875054273</v>
      </c>
      <c r="DJ20">
        <f t="shared" si="3"/>
        <v>9</v>
      </c>
      <c r="DK20">
        <v>0.28899999999999998</v>
      </c>
      <c r="DL20">
        <f t="shared" si="4"/>
        <v>0.48</v>
      </c>
      <c r="DM20">
        <f t="shared" si="5"/>
        <v>1.1299999999999999</v>
      </c>
      <c r="DN20">
        <f t="shared" si="6"/>
        <v>16.399999999999999</v>
      </c>
      <c r="DO20">
        <f t="shared" si="7"/>
        <v>1.0051372470491557</v>
      </c>
      <c r="DP20">
        <f t="shared" si="8"/>
        <v>4</v>
      </c>
      <c r="DQ20">
        <v>2.76</v>
      </c>
      <c r="DR20">
        <f t="shared" si="9"/>
        <v>0.4</v>
      </c>
      <c r="DS20">
        <v>1.1000000000000001</v>
      </c>
      <c r="DT20">
        <f t="shared" si="10"/>
        <v>32.799999999999997</v>
      </c>
      <c r="DU20">
        <f t="shared" si="11"/>
        <v>1.7304421614793251</v>
      </c>
      <c r="DV20">
        <f t="shared" si="12"/>
        <v>618.59228718457439</v>
      </c>
      <c r="DW20">
        <f t="shared" si="13"/>
        <v>618.59228718457439</v>
      </c>
      <c r="DX20">
        <v>0.40500000000000003</v>
      </c>
      <c r="DY20">
        <v>1</v>
      </c>
      <c r="DZ20">
        <f t="shared" si="14"/>
        <v>49.199999999999996</v>
      </c>
      <c r="EA20">
        <f t="shared" si="15"/>
        <v>59.498169284776608</v>
      </c>
      <c r="EB20">
        <f t="shared" si="16"/>
        <v>0</v>
      </c>
      <c r="EC20">
        <f t="shared" si="17"/>
        <v>0</v>
      </c>
      <c r="ED20">
        <f t="shared" si="18"/>
        <v>0.3</v>
      </c>
      <c r="EE20">
        <f>1</f>
        <v>1</v>
      </c>
      <c r="EF20">
        <f t="shared" si="19"/>
        <v>49.199999999999996</v>
      </c>
      <c r="EG20">
        <f t="shared" si="20"/>
        <v>0</v>
      </c>
      <c r="EH20">
        <f t="shared" si="21"/>
        <v>59.498169284776608</v>
      </c>
      <c r="EI20">
        <f t="shared" si="22"/>
        <v>59.498169284776608</v>
      </c>
      <c r="EJ20">
        <f t="shared" si="23"/>
        <v>5.1346014960339081</v>
      </c>
      <c r="EK20">
        <f t="shared" si="24"/>
        <v>64.632770780810517</v>
      </c>
      <c r="EL20" s="16">
        <f t="shared" si="25"/>
        <v>3</v>
      </c>
      <c r="EM20">
        <f t="shared" si="52"/>
        <v>5</v>
      </c>
      <c r="EN20">
        <f t="shared" si="53"/>
        <v>133.27589919789961</v>
      </c>
      <c r="EO20">
        <f t="shared" si="54"/>
        <v>0</v>
      </c>
      <c r="EP20">
        <f t="shared" si="26"/>
        <v>11.501507351115956</v>
      </c>
      <c r="EQ20" s="10">
        <f t="shared" si="27"/>
        <v>144.77740654901555</v>
      </c>
      <c r="ER20" s="1">
        <f t="shared" si="28"/>
        <v>0.9205573050017164</v>
      </c>
      <c r="ES20" s="1">
        <f t="shared" si="29"/>
        <v>0</v>
      </c>
      <c r="ET20" s="1">
        <f t="shared" si="30"/>
        <v>7.9442694998283644E-2</v>
      </c>
      <c r="EX20">
        <f t="shared" si="31"/>
        <v>0</v>
      </c>
      <c r="EY20">
        <f t="shared" si="55"/>
        <v>0</v>
      </c>
      <c r="EZ20">
        <f t="shared" si="32"/>
        <v>0</v>
      </c>
      <c r="FA20">
        <f t="shared" si="33"/>
        <v>0</v>
      </c>
      <c r="FB20" s="7">
        <f t="shared" si="34"/>
        <v>1.7020796672772915</v>
      </c>
      <c r="FC20">
        <f t="shared" si="35"/>
        <v>1.7020796672772915</v>
      </c>
      <c r="FD20">
        <f t="shared" si="36"/>
        <v>1.7020796672772915</v>
      </c>
      <c r="FF20" s="9">
        <f t="shared" si="37"/>
        <v>3.8126584547011335</v>
      </c>
      <c r="FG20" s="9">
        <f t="shared" si="38"/>
        <v>0</v>
      </c>
      <c r="FJ20">
        <f t="shared" si="39"/>
        <v>0</v>
      </c>
      <c r="FK20">
        <f t="shared" si="40"/>
        <v>1.7304421614793251</v>
      </c>
      <c r="FN20" s="15">
        <f t="shared" si="41"/>
        <v>0</v>
      </c>
      <c r="FP20" s="15">
        <f t="shared" si="42"/>
        <v>0</v>
      </c>
      <c r="FQ20" s="15">
        <f t="shared" si="43"/>
        <v>3.8761904417136885</v>
      </c>
      <c r="FS20">
        <f t="shared" si="44"/>
        <v>0</v>
      </c>
      <c r="FT20">
        <f t="shared" si="45"/>
        <v>7.6888488964148216</v>
      </c>
      <c r="FU20">
        <f t="shared" si="46"/>
        <v>72.388703274507776</v>
      </c>
      <c r="FV20">
        <f t="shared" si="47"/>
        <v>72.388703274507776</v>
      </c>
      <c r="FW20" s="8">
        <f t="shared" si="48"/>
        <v>72.388703274507776</v>
      </c>
      <c r="FY20" s="5">
        <f t="shared" si="49"/>
        <v>-64.699854378092951</v>
      </c>
      <c r="GA20" s="11">
        <f t="shared" si="50"/>
        <v>0</v>
      </c>
      <c r="GB20" s="11">
        <f t="shared" si="51"/>
        <v>0</v>
      </c>
    </row>
    <row r="21" spans="1:184" x14ac:dyDescent="0.15">
      <c r="A21" s="3">
        <v>4</v>
      </c>
      <c r="B21">
        <v>5</v>
      </c>
      <c r="D21">
        <v>15</v>
      </c>
      <c r="E21" s="8">
        <v>8.75</v>
      </c>
      <c r="I21" s="8">
        <v>15</v>
      </c>
      <c r="J21" s="8">
        <v>8</v>
      </c>
      <c r="K21" s="8">
        <v>4</v>
      </c>
      <c r="L21">
        <v>2</v>
      </c>
      <c r="M21">
        <v>5</v>
      </c>
      <c r="N21">
        <v>10</v>
      </c>
      <c r="O21" s="12">
        <v>15</v>
      </c>
      <c r="P21" s="4">
        <v>33.799999999999997</v>
      </c>
      <c r="R21" s="13">
        <v>4</v>
      </c>
      <c r="S21" s="13">
        <v>28</v>
      </c>
      <c r="U21" s="3">
        <v>4</v>
      </c>
      <c r="V21" s="3">
        <v>37</v>
      </c>
      <c r="X21">
        <v>3</v>
      </c>
      <c r="Y21">
        <v>27</v>
      </c>
      <c r="AA21">
        <v>5</v>
      </c>
      <c r="AB21">
        <v>42</v>
      </c>
      <c r="AD21">
        <v>3</v>
      </c>
      <c r="AE21">
        <v>26</v>
      </c>
      <c r="AG21">
        <v>3</v>
      </c>
      <c r="DB21" s="1">
        <f t="shared" si="56"/>
        <v>1.0038208256456926</v>
      </c>
      <c r="DC21">
        <v>11.64</v>
      </c>
      <c r="DD21">
        <f t="shared" si="0"/>
        <v>15</v>
      </c>
      <c r="DE21" s="38">
        <v>0.122</v>
      </c>
      <c r="DF21">
        <v>0.48</v>
      </c>
      <c r="DG21">
        <v>1.1499999999999999</v>
      </c>
      <c r="DH21">
        <f t="shared" si="1"/>
        <v>6.56</v>
      </c>
      <c r="DI21">
        <f t="shared" si="2"/>
        <v>1.7992665656290707</v>
      </c>
      <c r="DJ21">
        <f t="shared" si="3"/>
        <v>8</v>
      </c>
      <c r="DK21">
        <v>0.28899999999999998</v>
      </c>
      <c r="DL21">
        <f t="shared" si="4"/>
        <v>0.48</v>
      </c>
      <c r="DM21">
        <f t="shared" si="5"/>
        <v>1.1299999999999999</v>
      </c>
      <c r="DN21">
        <f t="shared" si="6"/>
        <v>16.399999999999999</v>
      </c>
      <c r="DO21">
        <f t="shared" si="7"/>
        <v>0.89345533071036054</v>
      </c>
      <c r="DP21">
        <f t="shared" si="8"/>
        <v>4</v>
      </c>
      <c r="DQ21">
        <v>2.76</v>
      </c>
      <c r="DR21">
        <f t="shared" si="9"/>
        <v>0.4</v>
      </c>
      <c r="DS21">
        <v>1.1000000000000001</v>
      </c>
      <c r="DT21">
        <f t="shared" si="10"/>
        <v>32.799999999999997</v>
      </c>
      <c r="DU21">
        <f t="shared" si="11"/>
        <v>1.7304421614793251</v>
      </c>
      <c r="DV21">
        <f t="shared" si="12"/>
        <v>1001.9902039804078</v>
      </c>
      <c r="DW21">
        <f t="shared" si="13"/>
        <v>1001.9902039804078</v>
      </c>
      <c r="DX21">
        <v>0.40500000000000003</v>
      </c>
      <c r="DY21">
        <v>1</v>
      </c>
      <c r="DZ21">
        <f t="shared" si="14"/>
        <v>49.199999999999996</v>
      </c>
      <c r="EA21">
        <f t="shared" si="15"/>
        <v>96.374597635948007</v>
      </c>
      <c r="EB21">
        <f t="shared" si="16"/>
        <v>0</v>
      </c>
      <c r="EC21">
        <f t="shared" si="17"/>
        <v>0</v>
      </c>
      <c r="ED21">
        <f t="shared" si="18"/>
        <v>0.3</v>
      </c>
      <c r="EE21">
        <f>1</f>
        <v>1</v>
      </c>
      <c r="EF21">
        <f t="shared" si="19"/>
        <v>49.199999999999996</v>
      </c>
      <c r="EG21">
        <f t="shared" si="20"/>
        <v>0</v>
      </c>
      <c r="EH21">
        <f t="shared" si="21"/>
        <v>96.374597635948007</v>
      </c>
      <c r="EI21">
        <f t="shared" si="22"/>
        <v>96.374597635948007</v>
      </c>
      <c r="EJ21">
        <f t="shared" si="23"/>
        <v>4.4231640578187568</v>
      </c>
      <c r="EK21">
        <f t="shared" si="24"/>
        <v>100.79776169376676</v>
      </c>
      <c r="EL21" s="16">
        <f t="shared" si="25"/>
        <v>4</v>
      </c>
      <c r="EM21">
        <f t="shared" si="52"/>
        <v>5</v>
      </c>
      <c r="EN21">
        <f t="shared" si="53"/>
        <v>215.87909870452356</v>
      </c>
      <c r="EO21">
        <f t="shared" si="54"/>
        <v>0</v>
      </c>
      <c r="EP21">
        <f t="shared" si="26"/>
        <v>9.9078874895140157</v>
      </c>
      <c r="EQ21" s="10">
        <f t="shared" si="27"/>
        <v>225.78698619403758</v>
      </c>
      <c r="ER21" s="1">
        <f t="shared" si="28"/>
        <v>0.95611842977965367</v>
      </c>
      <c r="ES21" s="1">
        <f t="shared" si="29"/>
        <v>0</v>
      </c>
      <c r="ET21" s="1">
        <f t="shared" si="30"/>
        <v>4.3881570220346278E-2</v>
      </c>
      <c r="EX21">
        <f t="shared" si="31"/>
        <v>0</v>
      </c>
      <c r="EY21">
        <f t="shared" si="55"/>
        <v>0</v>
      </c>
      <c r="EZ21">
        <f t="shared" si="32"/>
        <v>0</v>
      </c>
      <c r="FA21">
        <f t="shared" si="33"/>
        <v>0</v>
      </c>
      <c r="FB21" s="7">
        <f t="shared" si="34"/>
        <v>1.3463609481697156</v>
      </c>
      <c r="FC21">
        <f t="shared" si="35"/>
        <v>1.3463609481697156</v>
      </c>
      <c r="FD21">
        <f t="shared" si="36"/>
        <v>1.3463609481697156</v>
      </c>
      <c r="FF21" s="9">
        <f t="shared" si="37"/>
        <v>3.0158485239001633</v>
      </c>
      <c r="FG21" s="9">
        <f t="shared" si="38"/>
        <v>0</v>
      </c>
      <c r="FJ21">
        <f t="shared" si="39"/>
        <v>0</v>
      </c>
      <c r="FK21">
        <f t="shared" si="40"/>
        <v>1.7304421614793251</v>
      </c>
      <c r="FN21" s="15">
        <f t="shared" si="41"/>
        <v>0</v>
      </c>
      <c r="FP21" s="15">
        <f t="shared" si="42"/>
        <v>0</v>
      </c>
      <c r="FQ21" s="15">
        <f t="shared" si="43"/>
        <v>3.8761904417136885</v>
      </c>
      <c r="FS21">
        <f t="shared" si="44"/>
        <v>0</v>
      </c>
      <c r="FT21">
        <f t="shared" si="45"/>
        <v>6.8920389656138514</v>
      </c>
      <c r="FU21">
        <f t="shared" si="46"/>
        <v>112.89349309701879</v>
      </c>
      <c r="FV21">
        <f t="shared" si="47"/>
        <v>112.89349309701879</v>
      </c>
      <c r="FW21" s="8">
        <f t="shared" si="48"/>
        <v>112.89349309701879</v>
      </c>
      <c r="FY21" s="5">
        <f t="shared" si="49"/>
        <v>-106.00145413140494</v>
      </c>
      <c r="GA21" s="11">
        <f t="shared" si="50"/>
        <v>0</v>
      </c>
      <c r="GB21" s="11">
        <f t="shared" si="51"/>
        <v>0</v>
      </c>
    </row>
    <row r="22" spans="1:184" x14ac:dyDescent="0.15">
      <c r="A22" s="3">
        <v>1</v>
      </c>
      <c r="B22">
        <v>6</v>
      </c>
      <c r="D22">
        <v>15</v>
      </c>
      <c r="E22" s="8">
        <v>8.75</v>
      </c>
      <c r="I22" s="8">
        <v>18</v>
      </c>
      <c r="J22" s="8">
        <v>8</v>
      </c>
      <c r="K22" s="8">
        <v>5</v>
      </c>
      <c r="L22">
        <v>2</v>
      </c>
      <c r="M22">
        <v>5</v>
      </c>
      <c r="N22">
        <v>10</v>
      </c>
      <c r="O22" s="12">
        <v>15</v>
      </c>
      <c r="P22" s="4">
        <f>2.54*1.4</f>
        <v>3.5559999999999996</v>
      </c>
      <c r="R22">
        <v>3</v>
      </c>
      <c r="S22">
        <f>2.54*6.5</f>
        <v>16.510000000000002</v>
      </c>
      <c r="U22" s="3">
        <v>3</v>
      </c>
      <c r="V22">
        <f>2.54*5.7</f>
        <v>14.478000000000002</v>
      </c>
      <c r="X22">
        <v>3</v>
      </c>
      <c r="Y22">
        <f>2.54*5.3</f>
        <v>13.462</v>
      </c>
      <c r="AA22">
        <v>3</v>
      </c>
      <c r="DB22" s="1">
        <f t="shared" si="56"/>
        <v>1.0038208256456926</v>
      </c>
      <c r="DC22">
        <v>11.64</v>
      </c>
      <c r="DD22">
        <f t="shared" si="0"/>
        <v>18</v>
      </c>
      <c r="DE22" s="38">
        <v>0.122</v>
      </c>
      <c r="DF22">
        <v>0.48</v>
      </c>
      <c r="DG22">
        <v>1.1499999999999999</v>
      </c>
      <c r="DH22">
        <f t="shared" si="1"/>
        <v>6.56</v>
      </c>
      <c r="DI22">
        <f t="shared" si="2"/>
        <v>2.1591198787548849</v>
      </c>
      <c r="DJ22">
        <f t="shared" si="3"/>
        <v>8</v>
      </c>
      <c r="DK22">
        <v>0.28899999999999998</v>
      </c>
      <c r="DL22">
        <f t="shared" si="4"/>
        <v>0.48</v>
      </c>
      <c r="DM22">
        <f t="shared" si="5"/>
        <v>1.1299999999999999</v>
      </c>
      <c r="DN22">
        <f t="shared" si="6"/>
        <v>16.399999999999999</v>
      </c>
      <c r="DO22">
        <f t="shared" si="7"/>
        <v>0.89345533071036054</v>
      </c>
      <c r="DP22">
        <f t="shared" si="8"/>
        <v>5</v>
      </c>
      <c r="DQ22">
        <v>2.76</v>
      </c>
      <c r="DR22">
        <f t="shared" si="9"/>
        <v>0.4</v>
      </c>
      <c r="DS22">
        <v>1.1000000000000001</v>
      </c>
      <c r="DT22">
        <f t="shared" si="10"/>
        <v>32.799999999999997</v>
      </c>
      <c r="DU22">
        <f t="shared" si="11"/>
        <v>2.1630527018491561</v>
      </c>
      <c r="DV22">
        <f t="shared" si="12"/>
        <v>104.79000000000002</v>
      </c>
      <c r="DW22">
        <f t="shared" si="13"/>
        <v>104.79000000000002</v>
      </c>
      <c r="DX22">
        <v>0.40500000000000003</v>
      </c>
      <c r="DY22">
        <v>1</v>
      </c>
      <c r="DZ22">
        <f t="shared" si="14"/>
        <v>49.199999999999996</v>
      </c>
      <c r="EA22">
        <f t="shared" si="15"/>
        <v>10.079034751190505</v>
      </c>
      <c r="EB22">
        <f t="shared" si="16"/>
        <v>0</v>
      </c>
      <c r="EC22">
        <f t="shared" si="17"/>
        <v>0</v>
      </c>
      <c r="ED22">
        <f t="shared" si="18"/>
        <v>0.3</v>
      </c>
      <c r="EE22">
        <f>1</f>
        <v>1</v>
      </c>
      <c r="EF22">
        <f t="shared" si="19"/>
        <v>49.199999999999996</v>
      </c>
      <c r="EG22">
        <f t="shared" si="20"/>
        <v>0</v>
      </c>
      <c r="EH22">
        <f t="shared" si="21"/>
        <v>10.079034751190505</v>
      </c>
      <c r="EI22">
        <f t="shared" si="22"/>
        <v>10.079034751190505</v>
      </c>
      <c r="EJ22">
        <f t="shared" si="23"/>
        <v>5.2156279113144013</v>
      </c>
      <c r="EK22">
        <f t="shared" si="24"/>
        <v>15.294662662504907</v>
      </c>
      <c r="EL22" s="16">
        <f t="shared" si="25"/>
        <v>1</v>
      </c>
      <c r="EM22">
        <f t="shared" si="52"/>
        <v>6</v>
      </c>
      <c r="EN22">
        <f t="shared" si="53"/>
        <v>22.577037842666734</v>
      </c>
      <c r="EO22">
        <f t="shared" si="54"/>
        <v>0</v>
      </c>
      <c r="EP22">
        <f t="shared" si="26"/>
        <v>11.683006521344261</v>
      </c>
      <c r="EQ22" s="10">
        <f t="shared" si="27"/>
        <v>34.260044364010994</v>
      </c>
      <c r="ER22" s="1">
        <f t="shared" si="28"/>
        <v>0.65899032712237637</v>
      </c>
      <c r="ES22" s="1">
        <f t="shared" si="29"/>
        <v>0</v>
      </c>
      <c r="ET22" s="1">
        <f t="shared" si="30"/>
        <v>0.34100967287762357</v>
      </c>
      <c r="EX22">
        <f t="shared" si="31"/>
        <v>0</v>
      </c>
      <c r="EY22">
        <f t="shared" si="55"/>
        <v>0</v>
      </c>
      <c r="EZ22">
        <f t="shared" si="32"/>
        <v>0</v>
      </c>
      <c r="FA22">
        <f t="shared" si="33"/>
        <v>0</v>
      </c>
      <c r="FB22" s="7">
        <f t="shared" si="34"/>
        <v>1.5262876047326226</v>
      </c>
      <c r="FC22">
        <f t="shared" si="35"/>
        <v>1.5262876047326226</v>
      </c>
      <c r="FD22">
        <f t="shared" si="36"/>
        <v>1.5262876047326226</v>
      </c>
      <c r="FF22" s="9">
        <f t="shared" si="37"/>
        <v>3.4188842346010748</v>
      </c>
      <c r="FG22" s="9">
        <f t="shared" si="38"/>
        <v>0</v>
      </c>
      <c r="FJ22">
        <f t="shared" si="39"/>
        <v>0</v>
      </c>
      <c r="FK22">
        <f t="shared" si="40"/>
        <v>2.1630527018491561</v>
      </c>
      <c r="FN22" s="15">
        <f t="shared" si="41"/>
        <v>0</v>
      </c>
      <c r="FP22" s="15">
        <f t="shared" si="42"/>
        <v>0</v>
      </c>
      <c r="FQ22" s="15">
        <f t="shared" si="43"/>
        <v>4.8452380521421103</v>
      </c>
      <c r="FS22">
        <f t="shared" si="44"/>
        <v>0</v>
      </c>
      <c r="FT22">
        <f t="shared" si="45"/>
        <v>8.2641222867431843</v>
      </c>
      <c r="FU22">
        <f t="shared" si="46"/>
        <v>17.130022182005497</v>
      </c>
      <c r="FV22">
        <f t="shared" si="47"/>
        <v>17.130022182005497</v>
      </c>
      <c r="FW22" s="8">
        <f t="shared" si="48"/>
        <v>17.130022182005497</v>
      </c>
      <c r="FY22" s="5">
        <f t="shared" si="49"/>
        <v>-8.8658998952623129</v>
      </c>
      <c r="GA22" s="11">
        <f t="shared" si="50"/>
        <v>0</v>
      </c>
      <c r="GB22" s="11">
        <f t="shared" si="51"/>
        <v>0</v>
      </c>
    </row>
    <row r="23" spans="1:184" x14ac:dyDescent="0.15">
      <c r="A23" s="3">
        <v>2</v>
      </c>
      <c r="B23">
        <v>6</v>
      </c>
      <c r="D23">
        <v>15</v>
      </c>
      <c r="E23" s="8">
        <v>8.75</v>
      </c>
      <c r="I23" s="8">
        <v>35</v>
      </c>
      <c r="J23" s="8">
        <v>14</v>
      </c>
      <c r="K23" s="8">
        <v>5</v>
      </c>
      <c r="L23">
        <v>2</v>
      </c>
      <c r="M23">
        <v>5</v>
      </c>
      <c r="N23">
        <v>10</v>
      </c>
      <c r="O23" s="12">
        <v>15</v>
      </c>
      <c r="P23">
        <f>2.54*5.3</f>
        <v>13.462</v>
      </c>
      <c r="R23">
        <v>3</v>
      </c>
      <c r="S23">
        <f>2.54*6.8</f>
        <v>17.271999999999998</v>
      </c>
      <c r="U23" s="3">
        <v>2</v>
      </c>
      <c r="V23">
        <f>2.54*5.7</f>
        <v>14.478000000000002</v>
      </c>
      <c r="X23">
        <v>5</v>
      </c>
      <c r="Y23">
        <f>2.54*16.3</f>
        <v>41.402000000000001</v>
      </c>
      <c r="AA23">
        <v>3</v>
      </c>
      <c r="AB23">
        <f>2.54*7.1</f>
        <v>18.033999999999999</v>
      </c>
      <c r="AD23">
        <v>4</v>
      </c>
      <c r="AE23">
        <f>2.54*9.8</f>
        <v>24.892000000000003</v>
      </c>
      <c r="AG23">
        <v>3</v>
      </c>
      <c r="DB23" s="1">
        <f t="shared" si="56"/>
        <v>1.0038208256456926</v>
      </c>
      <c r="DC23">
        <v>11.64</v>
      </c>
      <c r="DD23">
        <f t="shared" si="0"/>
        <v>35</v>
      </c>
      <c r="DE23" s="38">
        <v>0.122</v>
      </c>
      <c r="DF23">
        <v>0.48</v>
      </c>
      <c r="DG23">
        <v>1.1499999999999999</v>
      </c>
      <c r="DH23">
        <f t="shared" si="1"/>
        <v>6.56</v>
      </c>
      <c r="DI23">
        <f t="shared" si="2"/>
        <v>4.1982886531344983</v>
      </c>
      <c r="DJ23">
        <f t="shared" si="3"/>
        <v>14</v>
      </c>
      <c r="DK23">
        <v>0.28899999999999998</v>
      </c>
      <c r="DL23">
        <f t="shared" si="4"/>
        <v>0.48</v>
      </c>
      <c r="DM23">
        <f t="shared" si="5"/>
        <v>1.1299999999999999</v>
      </c>
      <c r="DN23">
        <f t="shared" si="6"/>
        <v>16.399999999999999</v>
      </c>
      <c r="DO23">
        <f t="shared" si="7"/>
        <v>1.5635468287431309</v>
      </c>
      <c r="DP23">
        <f t="shared" si="8"/>
        <v>5</v>
      </c>
      <c r="DQ23">
        <v>2.76</v>
      </c>
      <c r="DR23">
        <f t="shared" si="9"/>
        <v>0.4</v>
      </c>
      <c r="DS23">
        <v>1.1000000000000001</v>
      </c>
      <c r="DT23">
        <f t="shared" si="10"/>
        <v>32.799999999999997</v>
      </c>
      <c r="DU23">
        <f t="shared" si="11"/>
        <v>2.1630527018491561</v>
      </c>
      <c r="DV23">
        <f t="shared" si="12"/>
        <v>518.96</v>
      </c>
      <c r="DW23">
        <f t="shared" si="13"/>
        <v>518.96</v>
      </c>
      <c r="DX23">
        <v>0.40500000000000003</v>
      </c>
      <c r="DY23">
        <v>1</v>
      </c>
      <c r="DZ23">
        <f t="shared" si="14"/>
        <v>49.199999999999996</v>
      </c>
      <c r="EA23">
        <f t="shared" si="15"/>
        <v>49.91521972018154</v>
      </c>
      <c r="EB23">
        <f t="shared" si="16"/>
        <v>0</v>
      </c>
      <c r="EC23">
        <f t="shared" si="17"/>
        <v>0</v>
      </c>
      <c r="ED23">
        <f t="shared" si="18"/>
        <v>0.3</v>
      </c>
      <c r="EE23">
        <f>1</f>
        <v>1</v>
      </c>
      <c r="EF23">
        <f t="shared" si="19"/>
        <v>49.199999999999996</v>
      </c>
      <c r="EG23">
        <f t="shared" si="20"/>
        <v>0</v>
      </c>
      <c r="EH23">
        <f t="shared" si="21"/>
        <v>49.91521972018154</v>
      </c>
      <c r="EI23">
        <f t="shared" si="22"/>
        <v>49.91521972018154</v>
      </c>
      <c r="EJ23">
        <f t="shared" si="23"/>
        <v>7.9248881837267851</v>
      </c>
      <c r="EK23">
        <f t="shared" si="24"/>
        <v>57.840107903908326</v>
      </c>
      <c r="EL23" s="16">
        <f t="shared" si="25"/>
        <v>2</v>
      </c>
      <c r="EM23">
        <f t="shared" si="52"/>
        <v>6</v>
      </c>
      <c r="EN23">
        <f t="shared" si="53"/>
        <v>111.81009217320666</v>
      </c>
      <c r="EO23">
        <f t="shared" si="54"/>
        <v>0</v>
      </c>
      <c r="EP23">
        <f t="shared" si="26"/>
        <v>17.751749531548001</v>
      </c>
      <c r="EQ23" s="10">
        <f t="shared" si="27"/>
        <v>129.56184170475467</v>
      </c>
      <c r="ER23" s="1">
        <f t="shared" si="28"/>
        <v>0.86298628285941881</v>
      </c>
      <c r="ES23" s="1">
        <f t="shared" si="29"/>
        <v>0</v>
      </c>
      <c r="ET23" s="1">
        <f t="shared" si="30"/>
        <v>0.13701371714058111</v>
      </c>
      <c r="EX23">
        <f t="shared" si="31"/>
        <v>0</v>
      </c>
      <c r="EY23">
        <f t="shared" si="55"/>
        <v>0</v>
      </c>
      <c r="EZ23">
        <f t="shared" si="32"/>
        <v>0</v>
      </c>
      <c r="FA23">
        <f t="shared" si="33"/>
        <v>0</v>
      </c>
      <c r="FB23" s="7">
        <f t="shared" si="34"/>
        <v>2.8809177409388145</v>
      </c>
      <c r="FC23">
        <f t="shared" si="35"/>
        <v>2.8809177409388145</v>
      </c>
      <c r="FD23">
        <f t="shared" si="36"/>
        <v>2.8809177409388145</v>
      </c>
      <c r="FF23" s="9">
        <f t="shared" si="37"/>
        <v>6.4532557397029446</v>
      </c>
      <c r="FG23" s="9">
        <f t="shared" si="38"/>
        <v>0</v>
      </c>
      <c r="FJ23">
        <f t="shared" si="39"/>
        <v>0</v>
      </c>
      <c r="FK23">
        <f t="shared" si="40"/>
        <v>2.1630527018491561</v>
      </c>
      <c r="FN23" s="15">
        <f t="shared" si="41"/>
        <v>0</v>
      </c>
      <c r="FP23" s="15">
        <f t="shared" si="42"/>
        <v>0</v>
      </c>
      <c r="FQ23" s="15">
        <f t="shared" si="43"/>
        <v>4.8452380521421103</v>
      </c>
      <c r="FS23">
        <f t="shared" si="44"/>
        <v>0</v>
      </c>
      <c r="FT23">
        <f t="shared" si="45"/>
        <v>11.298493791845054</v>
      </c>
      <c r="FU23">
        <f t="shared" si="46"/>
        <v>64.780920852377335</v>
      </c>
      <c r="FV23">
        <f t="shared" si="47"/>
        <v>64.780920852377335</v>
      </c>
      <c r="FW23" s="8">
        <f t="shared" si="48"/>
        <v>64.780920852377335</v>
      </c>
      <c r="FY23" s="5">
        <f t="shared" si="49"/>
        <v>-53.482427060532281</v>
      </c>
      <c r="GA23" s="11">
        <f t="shared" si="50"/>
        <v>0</v>
      </c>
      <c r="GB23" s="11">
        <f t="shared" si="51"/>
        <v>0</v>
      </c>
    </row>
    <row r="24" spans="1:184" x14ac:dyDescent="0.15">
      <c r="A24" s="3">
        <v>3</v>
      </c>
      <c r="B24">
        <v>6</v>
      </c>
      <c r="D24">
        <v>15</v>
      </c>
      <c r="E24" s="8">
        <v>8.75</v>
      </c>
      <c r="I24" s="8">
        <v>25</v>
      </c>
      <c r="J24" s="8">
        <v>17</v>
      </c>
      <c r="K24" s="8">
        <v>5</v>
      </c>
      <c r="L24">
        <v>2</v>
      </c>
      <c r="M24">
        <v>5</v>
      </c>
      <c r="N24">
        <v>10</v>
      </c>
      <c r="O24" s="12">
        <v>15</v>
      </c>
      <c r="P24" s="4">
        <f>2.54*4.3</f>
        <v>10.921999999999999</v>
      </c>
      <c r="R24" s="3">
        <v>4</v>
      </c>
      <c r="S24">
        <f>2.54*4.8</f>
        <v>12.192</v>
      </c>
      <c r="U24" s="3">
        <v>3</v>
      </c>
      <c r="V24">
        <f>2.54*4.4</f>
        <v>11.176000000000002</v>
      </c>
      <c r="X24">
        <v>4</v>
      </c>
      <c r="CI24" s="3"/>
      <c r="DB24" s="1">
        <f t="shared" si="56"/>
        <v>1.0038208256456926</v>
      </c>
      <c r="DC24">
        <v>11.64</v>
      </c>
      <c r="DD24">
        <f t="shared" si="0"/>
        <v>25</v>
      </c>
      <c r="DE24" s="38">
        <v>0.122</v>
      </c>
      <c r="DF24">
        <v>0.48</v>
      </c>
      <c r="DG24">
        <v>1.1499999999999999</v>
      </c>
      <c r="DH24">
        <f t="shared" si="1"/>
        <v>6.56</v>
      </c>
      <c r="DI24">
        <f t="shared" si="2"/>
        <v>2.9987776093817851</v>
      </c>
      <c r="DJ24">
        <f t="shared" si="3"/>
        <v>17</v>
      </c>
      <c r="DK24">
        <v>0.28899999999999998</v>
      </c>
      <c r="DL24">
        <f t="shared" si="4"/>
        <v>0.48</v>
      </c>
      <c r="DM24">
        <f t="shared" si="5"/>
        <v>1.1299999999999999</v>
      </c>
      <c r="DN24">
        <f t="shared" si="6"/>
        <v>16.399999999999999</v>
      </c>
      <c r="DO24">
        <f t="shared" si="7"/>
        <v>1.8985925777595161</v>
      </c>
      <c r="DP24">
        <f t="shared" si="8"/>
        <v>5</v>
      </c>
      <c r="DQ24">
        <v>2.76</v>
      </c>
      <c r="DR24">
        <f t="shared" si="9"/>
        <v>0.4</v>
      </c>
      <c r="DS24">
        <v>1.1000000000000001</v>
      </c>
      <c r="DT24">
        <f t="shared" si="10"/>
        <v>32.799999999999997</v>
      </c>
      <c r="DU24">
        <f t="shared" si="11"/>
        <v>2.1630527018491561</v>
      </c>
      <c r="DV24">
        <f t="shared" si="12"/>
        <v>60.89</v>
      </c>
      <c r="DW24">
        <f t="shared" si="13"/>
        <v>60.89</v>
      </c>
      <c r="DX24">
        <v>0.40500000000000003</v>
      </c>
      <c r="DY24">
        <v>1</v>
      </c>
      <c r="DZ24">
        <f t="shared" si="14"/>
        <v>49.199999999999996</v>
      </c>
      <c r="EA24">
        <f t="shared" si="15"/>
        <v>5.8565934344879267</v>
      </c>
      <c r="EB24">
        <f t="shared" si="16"/>
        <v>0</v>
      </c>
      <c r="EC24">
        <f t="shared" si="17"/>
        <v>0</v>
      </c>
      <c r="ED24">
        <f t="shared" si="18"/>
        <v>0.3</v>
      </c>
      <c r="EE24">
        <f>1</f>
        <v>1</v>
      </c>
      <c r="EF24">
        <f t="shared" si="19"/>
        <v>49.199999999999996</v>
      </c>
      <c r="EG24">
        <f t="shared" si="20"/>
        <v>0</v>
      </c>
      <c r="EH24">
        <f t="shared" si="21"/>
        <v>5.8565934344879267</v>
      </c>
      <c r="EI24">
        <f t="shared" si="22"/>
        <v>5.8565934344879267</v>
      </c>
      <c r="EJ24">
        <f t="shared" si="23"/>
        <v>7.0604228889904572</v>
      </c>
      <c r="EK24">
        <f t="shared" si="24"/>
        <v>12.917016323478384</v>
      </c>
      <c r="EL24" s="16">
        <f t="shared" si="25"/>
        <v>3</v>
      </c>
      <c r="EM24">
        <f t="shared" si="52"/>
        <v>6</v>
      </c>
      <c r="EN24">
        <f t="shared" si="53"/>
        <v>13.118769293252956</v>
      </c>
      <c r="EO24">
        <f t="shared" si="54"/>
        <v>0</v>
      </c>
      <c r="EP24">
        <f t="shared" si="26"/>
        <v>15.815347271338625</v>
      </c>
      <c r="EQ24" s="10">
        <f t="shared" si="27"/>
        <v>28.934116564591584</v>
      </c>
      <c r="ER24" s="1">
        <f t="shared" si="28"/>
        <v>0.45340141158161995</v>
      </c>
      <c r="ES24" s="1">
        <f t="shared" si="29"/>
        <v>0</v>
      </c>
      <c r="ET24" s="1">
        <f t="shared" si="30"/>
        <v>0.54659858841837994</v>
      </c>
      <c r="EX24">
        <f t="shared" si="31"/>
        <v>0</v>
      </c>
      <c r="EY24">
        <f t="shared" si="55"/>
        <v>0</v>
      </c>
      <c r="EZ24">
        <f t="shared" si="32"/>
        <v>0</v>
      </c>
      <c r="FA24">
        <f t="shared" si="33"/>
        <v>0</v>
      </c>
      <c r="FB24" s="7">
        <f t="shared" si="34"/>
        <v>2.4486850935706506</v>
      </c>
      <c r="FC24">
        <f t="shared" si="35"/>
        <v>2.4486850935706506</v>
      </c>
      <c r="FD24">
        <f t="shared" si="36"/>
        <v>2.4486850935706506</v>
      </c>
      <c r="FF24" s="9">
        <f t="shared" si="37"/>
        <v>5.485054609598258</v>
      </c>
      <c r="FG24" s="9">
        <f t="shared" si="38"/>
        <v>0</v>
      </c>
      <c r="FJ24">
        <f t="shared" si="39"/>
        <v>0</v>
      </c>
      <c r="FK24">
        <f t="shared" si="40"/>
        <v>2.1630527018491561</v>
      </c>
      <c r="FN24" s="15">
        <f t="shared" si="41"/>
        <v>0</v>
      </c>
      <c r="FP24" s="15">
        <f t="shared" si="42"/>
        <v>0</v>
      </c>
      <c r="FQ24" s="15">
        <f t="shared" si="43"/>
        <v>4.8452380521421103</v>
      </c>
      <c r="FS24">
        <f t="shared" si="44"/>
        <v>0</v>
      </c>
      <c r="FT24">
        <f t="shared" si="45"/>
        <v>10.330292661740369</v>
      </c>
      <c r="FU24">
        <f t="shared" si="46"/>
        <v>14.467058282295792</v>
      </c>
      <c r="FV24">
        <f t="shared" si="47"/>
        <v>14.467058282295792</v>
      </c>
      <c r="FW24" s="8">
        <f t="shared" si="48"/>
        <v>14.467058282295792</v>
      </c>
      <c r="FY24" s="5">
        <f t="shared" si="49"/>
        <v>-4.1367656205554226</v>
      </c>
      <c r="GA24" s="11">
        <f t="shared" si="50"/>
        <v>0</v>
      </c>
      <c r="GB24" s="11">
        <f t="shared" si="51"/>
        <v>0</v>
      </c>
    </row>
    <row r="25" spans="1:184" x14ac:dyDescent="0.15">
      <c r="A25" s="3">
        <v>4</v>
      </c>
      <c r="B25">
        <v>6</v>
      </c>
      <c r="D25">
        <v>15</v>
      </c>
      <c r="E25" s="8">
        <v>8.75</v>
      </c>
      <c r="I25" s="8">
        <v>32</v>
      </c>
      <c r="J25" s="8">
        <v>2</v>
      </c>
      <c r="K25" s="8">
        <v>5</v>
      </c>
      <c r="L25">
        <v>2</v>
      </c>
      <c r="M25">
        <v>5</v>
      </c>
      <c r="N25">
        <v>10</v>
      </c>
      <c r="O25" s="12">
        <v>15</v>
      </c>
      <c r="P25" s="4">
        <f>2.54*12</f>
        <v>30.48</v>
      </c>
      <c r="R25" s="3">
        <v>4</v>
      </c>
      <c r="S25">
        <f>2.54*6.5</f>
        <v>16.510000000000002</v>
      </c>
      <c r="U25" s="3">
        <v>4</v>
      </c>
      <c r="V25">
        <f>2.54*4.5</f>
        <v>11.43</v>
      </c>
      <c r="X25">
        <v>2</v>
      </c>
      <c r="DB25" s="1">
        <f t="shared" si="56"/>
        <v>1.0038208256456926</v>
      </c>
      <c r="DC25">
        <v>11.64</v>
      </c>
      <c r="DD25">
        <f t="shared" si="0"/>
        <v>32</v>
      </c>
      <c r="DE25" s="38">
        <v>0.122</v>
      </c>
      <c r="DF25">
        <v>0.48</v>
      </c>
      <c r="DG25">
        <v>1.1499999999999999</v>
      </c>
      <c r="DH25">
        <f t="shared" si="1"/>
        <v>6.56</v>
      </c>
      <c r="DI25">
        <f t="shared" si="2"/>
        <v>3.8384353400086839</v>
      </c>
      <c r="DJ25">
        <f t="shared" si="3"/>
        <v>2</v>
      </c>
      <c r="DK25">
        <v>0.28899999999999998</v>
      </c>
      <c r="DL25">
        <f t="shared" si="4"/>
        <v>0.48</v>
      </c>
      <c r="DM25">
        <f t="shared" si="5"/>
        <v>1.1299999999999999</v>
      </c>
      <c r="DN25">
        <f t="shared" si="6"/>
        <v>16.399999999999999</v>
      </c>
      <c r="DO25">
        <f t="shared" si="7"/>
        <v>0.22336383267759014</v>
      </c>
      <c r="DP25">
        <f t="shared" si="8"/>
        <v>5</v>
      </c>
      <c r="DQ25">
        <v>2.76</v>
      </c>
      <c r="DR25">
        <f t="shared" si="9"/>
        <v>0.4</v>
      </c>
      <c r="DS25">
        <v>1.1000000000000001</v>
      </c>
      <c r="DT25">
        <f t="shared" si="10"/>
        <v>32.799999999999997</v>
      </c>
      <c r="DU25">
        <f t="shared" si="11"/>
        <v>2.1630527018491561</v>
      </c>
      <c r="DV25">
        <f t="shared" si="12"/>
        <v>206.5</v>
      </c>
      <c r="DW25">
        <f t="shared" si="13"/>
        <v>206.5</v>
      </c>
      <c r="DX25">
        <v>0.40500000000000003</v>
      </c>
      <c r="DY25">
        <v>1</v>
      </c>
      <c r="DZ25">
        <f t="shared" si="14"/>
        <v>49.199999999999996</v>
      </c>
      <c r="EA25">
        <f t="shared" si="15"/>
        <v>19.861825327997316</v>
      </c>
      <c r="EB25">
        <f t="shared" si="16"/>
        <v>0</v>
      </c>
      <c r="EC25">
        <f t="shared" si="17"/>
        <v>0</v>
      </c>
      <c r="ED25">
        <f t="shared" si="18"/>
        <v>0.3</v>
      </c>
      <c r="EE25">
        <f>1</f>
        <v>1</v>
      </c>
      <c r="EF25">
        <f t="shared" si="19"/>
        <v>49.199999999999996</v>
      </c>
      <c r="EG25">
        <f t="shared" si="20"/>
        <v>0</v>
      </c>
      <c r="EH25">
        <f t="shared" si="21"/>
        <v>19.861825327997316</v>
      </c>
      <c r="EI25">
        <f t="shared" si="22"/>
        <v>19.861825327997316</v>
      </c>
      <c r="EJ25">
        <f t="shared" si="23"/>
        <v>6.22485187453543</v>
      </c>
      <c r="EK25">
        <f t="shared" si="24"/>
        <v>26.086677202532748</v>
      </c>
      <c r="EL25" s="16">
        <f t="shared" si="25"/>
        <v>4</v>
      </c>
      <c r="EM25">
        <f t="shared" si="52"/>
        <v>6</v>
      </c>
      <c r="EN25">
        <f t="shared" si="53"/>
        <v>44.490488734713992</v>
      </c>
      <c r="EO25">
        <f t="shared" si="54"/>
        <v>0</v>
      </c>
      <c r="EP25">
        <f t="shared" si="26"/>
        <v>13.943668198959365</v>
      </c>
      <c r="EQ25" s="10">
        <f t="shared" si="27"/>
        <v>58.434156933673357</v>
      </c>
      <c r="ER25" s="1">
        <f t="shared" si="28"/>
        <v>0.76137812316200004</v>
      </c>
      <c r="ES25" s="1">
        <f t="shared" si="29"/>
        <v>0</v>
      </c>
      <c r="ET25" s="1">
        <f t="shared" si="30"/>
        <v>0.23862187683799996</v>
      </c>
      <c r="EX25">
        <f t="shared" si="31"/>
        <v>0</v>
      </c>
      <c r="EY25">
        <f t="shared" si="55"/>
        <v>0</v>
      </c>
      <c r="EZ25">
        <f t="shared" si="32"/>
        <v>0</v>
      </c>
      <c r="FA25">
        <f t="shared" si="33"/>
        <v>0</v>
      </c>
      <c r="FB25" s="7">
        <f t="shared" si="34"/>
        <v>2.0308995863431369</v>
      </c>
      <c r="FC25">
        <f t="shared" si="35"/>
        <v>2.0308995863431369</v>
      </c>
      <c r="FD25">
        <f t="shared" si="36"/>
        <v>2.0308995863431369</v>
      </c>
      <c r="FF25" s="9">
        <f t="shared" si="37"/>
        <v>4.549215073408627</v>
      </c>
      <c r="FG25" s="9">
        <f t="shared" si="38"/>
        <v>0</v>
      </c>
      <c r="FJ25">
        <f t="shared" si="39"/>
        <v>0</v>
      </c>
      <c r="FK25">
        <f t="shared" si="40"/>
        <v>2.1630527018491561</v>
      </c>
      <c r="FN25" s="15">
        <f t="shared" si="41"/>
        <v>0</v>
      </c>
      <c r="FP25" s="15">
        <f t="shared" si="42"/>
        <v>0</v>
      </c>
      <c r="FQ25" s="15">
        <f t="shared" si="43"/>
        <v>4.8452380521421103</v>
      </c>
      <c r="FS25">
        <f t="shared" si="44"/>
        <v>0</v>
      </c>
      <c r="FT25">
        <f t="shared" si="45"/>
        <v>9.3944531255507364</v>
      </c>
      <c r="FU25">
        <f t="shared" si="46"/>
        <v>29.217078466836679</v>
      </c>
      <c r="FV25">
        <f t="shared" si="47"/>
        <v>29.217078466836679</v>
      </c>
      <c r="FW25" s="8">
        <f t="shared" si="48"/>
        <v>29.217078466836679</v>
      </c>
      <c r="FY25" s="5">
        <f t="shared" si="49"/>
        <v>-19.822625341285942</v>
      </c>
      <c r="GA25" s="11">
        <f t="shared" si="50"/>
        <v>0</v>
      </c>
      <c r="GB25" s="11">
        <f t="shared" si="51"/>
        <v>0</v>
      </c>
    </row>
    <row r="26" spans="1:184" x14ac:dyDescent="0.15">
      <c r="A26" s="3">
        <v>1</v>
      </c>
      <c r="B26">
        <v>7</v>
      </c>
      <c r="D26">
        <v>15</v>
      </c>
      <c r="E26" s="8">
        <v>8.75</v>
      </c>
      <c r="I26" s="8">
        <v>29</v>
      </c>
      <c r="J26" s="8">
        <v>6</v>
      </c>
      <c r="K26" s="8">
        <v>5</v>
      </c>
      <c r="L26">
        <v>2</v>
      </c>
      <c r="M26">
        <v>5</v>
      </c>
      <c r="N26">
        <v>10</v>
      </c>
      <c r="O26" s="12">
        <v>15</v>
      </c>
      <c r="P26" s="4">
        <f>2.54*9.6</f>
        <v>24.384</v>
      </c>
      <c r="R26" s="3">
        <v>5</v>
      </c>
      <c r="S26" s="13">
        <f>2.54*8.6</f>
        <v>21.843999999999998</v>
      </c>
      <c r="U26">
        <v>1</v>
      </c>
      <c r="X26" s="3"/>
      <c r="DB26" s="1">
        <f t="shared" si="56"/>
        <v>1.0038208256456926</v>
      </c>
      <c r="DC26">
        <v>11.64</v>
      </c>
      <c r="DD26">
        <f t="shared" si="0"/>
        <v>29</v>
      </c>
      <c r="DE26" s="38">
        <v>0.122</v>
      </c>
      <c r="DF26">
        <v>0.48</v>
      </c>
      <c r="DG26">
        <v>1.1499999999999999</v>
      </c>
      <c r="DH26">
        <f t="shared" si="1"/>
        <v>6.56</v>
      </c>
      <c r="DI26">
        <f t="shared" si="2"/>
        <v>3.4785820268828695</v>
      </c>
      <c r="DJ26">
        <f t="shared" si="3"/>
        <v>6</v>
      </c>
      <c r="DK26">
        <v>0.28899999999999998</v>
      </c>
      <c r="DL26">
        <f t="shared" si="4"/>
        <v>0.48</v>
      </c>
      <c r="DM26">
        <f t="shared" si="5"/>
        <v>1.1299999999999999</v>
      </c>
      <c r="DN26">
        <f t="shared" si="6"/>
        <v>16.399999999999999</v>
      </c>
      <c r="DO26">
        <f t="shared" si="7"/>
        <v>0.67009149803277046</v>
      </c>
      <c r="DP26">
        <f t="shared" si="8"/>
        <v>5</v>
      </c>
      <c r="DQ26">
        <v>2.76</v>
      </c>
      <c r="DR26">
        <f t="shared" si="9"/>
        <v>0.4</v>
      </c>
      <c r="DS26">
        <v>1.1000000000000001</v>
      </c>
      <c r="DT26">
        <f t="shared" si="10"/>
        <v>32.799999999999997</v>
      </c>
      <c r="DU26">
        <f t="shared" si="11"/>
        <v>2.1630527018491561</v>
      </c>
      <c r="DV26">
        <f t="shared" si="12"/>
        <v>166.12</v>
      </c>
      <c r="DW26">
        <f t="shared" si="13"/>
        <v>166.12</v>
      </c>
      <c r="DX26">
        <v>0.40500000000000003</v>
      </c>
      <c r="DY26">
        <v>1</v>
      </c>
      <c r="DZ26">
        <f t="shared" si="14"/>
        <v>49.199999999999996</v>
      </c>
      <c r="EA26">
        <f t="shared" si="15"/>
        <v>15.977948782018956</v>
      </c>
      <c r="EB26">
        <f t="shared" si="16"/>
        <v>0</v>
      </c>
      <c r="EC26">
        <f t="shared" si="17"/>
        <v>0</v>
      </c>
      <c r="ED26">
        <f t="shared" si="18"/>
        <v>0.3</v>
      </c>
      <c r="EE26">
        <f>1</f>
        <v>1</v>
      </c>
      <c r="EF26">
        <f t="shared" si="19"/>
        <v>49.199999999999996</v>
      </c>
      <c r="EG26">
        <f t="shared" si="20"/>
        <v>0</v>
      </c>
      <c r="EH26">
        <f t="shared" si="21"/>
        <v>15.977948782018956</v>
      </c>
      <c r="EI26">
        <f t="shared" si="22"/>
        <v>15.977948782018956</v>
      </c>
      <c r="EJ26">
        <f t="shared" si="23"/>
        <v>6.3117262267647956</v>
      </c>
      <c r="EK26">
        <f t="shared" si="24"/>
        <v>22.289675008783753</v>
      </c>
      <c r="EL26" s="16">
        <f t="shared" si="25"/>
        <v>1</v>
      </c>
      <c r="EM26">
        <f t="shared" si="52"/>
        <v>7</v>
      </c>
      <c r="EN26">
        <f t="shared" si="53"/>
        <v>35.790605271722463</v>
      </c>
      <c r="EO26">
        <f t="shared" si="54"/>
        <v>0</v>
      </c>
      <c r="EP26">
        <f t="shared" si="26"/>
        <v>14.138266747953143</v>
      </c>
      <c r="EQ26" s="10">
        <f t="shared" si="27"/>
        <v>49.928872019675609</v>
      </c>
      <c r="ER26" s="1">
        <f t="shared" si="28"/>
        <v>0.71683184145674994</v>
      </c>
      <c r="ES26" s="1">
        <f t="shared" si="29"/>
        <v>0</v>
      </c>
      <c r="ET26" s="1">
        <f t="shared" si="30"/>
        <v>0.28316815854325</v>
      </c>
      <c r="EX26">
        <f t="shared" si="31"/>
        <v>0</v>
      </c>
      <c r="EY26">
        <f t="shared" si="55"/>
        <v>0</v>
      </c>
      <c r="EZ26">
        <f t="shared" si="32"/>
        <v>0</v>
      </c>
      <c r="FA26">
        <f t="shared" si="33"/>
        <v>0</v>
      </c>
      <c r="FB26" s="7">
        <f t="shared" si="34"/>
        <v>2.0743367624578202</v>
      </c>
      <c r="FC26">
        <f t="shared" si="35"/>
        <v>2.0743367624578202</v>
      </c>
      <c r="FD26">
        <f t="shared" si="36"/>
        <v>2.0743367624578202</v>
      </c>
      <c r="FF26" s="9">
        <f t="shared" si="37"/>
        <v>4.6465143479055175</v>
      </c>
      <c r="FG26" s="9">
        <f t="shared" si="38"/>
        <v>0</v>
      </c>
      <c r="FJ26">
        <f t="shared" si="39"/>
        <v>0</v>
      </c>
      <c r="FK26">
        <f t="shared" si="40"/>
        <v>2.1630527018491561</v>
      </c>
      <c r="FN26" s="15">
        <f t="shared" si="41"/>
        <v>0</v>
      </c>
      <c r="FP26" s="15">
        <f t="shared" si="42"/>
        <v>0</v>
      </c>
      <c r="FQ26" s="15">
        <f t="shared" si="43"/>
        <v>4.8452380521421103</v>
      </c>
      <c r="FS26">
        <f t="shared" si="44"/>
        <v>0</v>
      </c>
      <c r="FT26">
        <f t="shared" si="45"/>
        <v>9.491752400047627</v>
      </c>
      <c r="FU26">
        <f t="shared" si="46"/>
        <v>24.964436009837804</v>
      </c>
      <c r="FV26">
        <f t="shared" si="47"/>
        <v>24.964436009837804</v>
      </c>
      <c r="FW26" s="8">
        <f t="shared" si="48"/>
        <v>24.964436009837804</v>
      </c>
      <c r="FY26" s="5">
        <f t="shared" si="49"/>
        <v>-15.472683609790177</v>
      </c>
      <c r="GA26" s="11">
        <f t="shared" si="50"/>
        <v>0</v>
      </c>
      <c r="GB26" s="11">
        <f t="shared" si="51"/>
        <v>0</v>
      </c>
    </row>
    <row r="27" spans="1:184" x14ac:dyDescent="0.15">
      <c r="A27" s="3">
        <v>2</v>
      </c>
      <c r="B27">
        <v>7</v>
      </c>
      <c r="D27">
        <v>15</v>
      </c>
      <c r="E27" s="8">
        <v>8.75</v>
      </c>
      <c r="I27" s="8">
        <v>18</v>
      </c>
      <c r="J27" s="8">
        <v>9</v>
      </c>
      <c r="K27" s="8">
        <v>8</v>
      </c>
      <c r="L27">
        <v>2</v>
      </c>
      <c r="M27">
        <v>5</v>
      </c>
      <c r="N27">
        <v>10</v>
      </c>
      <c r="O27" s="12">
        <v>15</v>
      </c>
      <c r="P27" s="4">
        <f>2.54*18</f>
        <v>45.72</v>
      </c>
      <c r="R27" s="3">
        <v>5</v>
      </c>
      <c r="S27">
        <f>2.54*4</f>
        <v>10.16</v>
      </c>
      <c r="U27">
        <v>3</v>
      </c>
      <c r="V27">
        <f>2.54*7.8</f>
        <v>19.812000000000001</v>
      </c>
      <c r="X27" s="3">
        <v>1</v>
      </c>
      <c r="DB27" s="1">
        <f t="shared" si="56"/>
        <v>1.0038208256456926</v>
      </c>
      <c r="DC27">
        <v>11.64</v>
      </c>
      <c r="DD27">
        <f t="shared" si="0"/>
        <v>18</v>
      </c>
      <c r="DE27" s="38">
        <v>0.122</v>
      </c>
      <c r="DF27">
        <v>0.48</v>
      </c>
      <c r="DG27">
        <v>1.1499999999999999</v>
      </c>
      <c r="DH27">
        <f t="shared" si="1"/>
        <v>6.56</v>
      </c>
      <c r="DI27">
        <f t="shared" si="2"/>
        <v>2.1591198787548849</v>
      </c>
      <c r="DJ27">
        <f t="shared" si="3"/>
        <v>9</v>
      </c>
      <c r="DK27">
        <v>0.28899999999999998</v>
      </c>
      <c r="DL27">
        <f t="shared" si="4"/>
        <v>0.48</v>
      </c>
      <c r="DM27">
        <f t="shared" si="5"/>
        <v>1.1299999999999999</v>
      </c>
      <c r="DN27">
        <f t="shared" si="6"/>
        <v>16.399999999999999</v>
      </c>
      <c r="DO27">
        <f t="shared" si="7"/>
        <v>1.0051372470491557</v>
      </c>
      <c r="DP27">
        <f t="shared" si="8"/>
        <v>8</v>
      </c>
      <c r="DQ27">
        <v>2.76</v>
      </c>
      <c r="DR27">
        <f t="shared" si="9"/>
        <v>0.4</v>
      </c>
      <c r="DS27">
        <v>1.1000000000000001</v>
      </c>
      <c r="DT27">
        <f t="shared" si="10"/>
        <v>32.799999999999997</v>
      </c>
      <c r="DU27">
        <f t="shared" si="11"/>
        <v>3.4608843229586501</v>
      </c>
      <c r="DV27">
        <f t="shared" si="12"/>
        <v>400.84000000000003</v>
      </c>
      <c r="DW27">
        <f t="shared" si="13"/>
        <v>400.84000000000003</v>
      </c>
      <c r="DX27">
        <v>0.40500000000000003</v>
      </c>
      <c r="DY27">
        <v>1</v>
      </c>
      <c r="DZ27">
        <f t="shared" si="14"/>
        <v>49.199999999999996</v>
      </c>
      <c r="EA27">
        <f t="shared" si="15"/>
        <v>38.554063266220076</v>
      </c>
      <c r="EB27">
        <f t="shared" si="16"/>
        <v>0</v>
      </c>
      <c r="EC27">
        <f t="shared" si="17"/>
        <v>0</v>
      </c>
      <c r="ED27">
        <f t="shared" si="18"/>
        <v>0.3</v>
      </c>
      <c r="EE27">
        <f>1</f>
        <v>1</v>
      </c>
      <c r="EF27">
        <f t="shared" si="19"/>
        <v>49.199999999999996</v>
      </c>
      <c r="EG27">
        <f t="shared" si="20"/>
        <v>0</v>
      </c>
      <c r="EH27">
        <f t="shared" si="21"/>
        <v>38.554063266220076</v>
      </c>
      <c r="EI27">
        <f t="shared" si="22"/>
        <v>38.554063266220076</v>
      </c>
      <c r="EJ27">
        <f t="shared" si="23"/>
        <v>6.6251414487626903</v>
      </c>
      <c r="EK27">
        <f t="shared" si="24"/>
        <v>45.179204714982767</v>
      </c>
      <c r="EL27" s="16">
        <f t="shared" si="25"/>
        <v>2</v>
      </c>
      <c r="EM27">
        <f t="shared" si="52"/>
        <v>7</v>
      </c>
      <c r="EN27">
        <f t="shared" si="53"/>
        <v>86.361101716332982</v>
      </c>
      <c r="EO27">
        <f t="shared" si="54"/>
        <v>0</v>
      </c>
      <c r="EP27">
        <f t="shared" si="26"/>
        <v>14.840316845228427</v>
      </c>
      <c r="EQ27" s="10">
        <f t="shared" si="27"/>
        <v>101.20141856156141</v>
      </c>
      <c r="ER27" s="1">
        <f t="shared" si="28"/>
        <v>0.85335860844479194</v>
      </c>
      <c r="ES27" s="1">
        <f t="shared" si="29"/>
        <v>0</v>
      </c>
      <c r="ET27" s="1">
        <f t="shared" si="30"/>
        <v>0.14664139155520806</v>
      </c>
      <c r="EX27">
        <f t="shared" si="31"/>
        <v>0</v>
      </c>
      <c r="EY27">
        <f t="shared" si="55"/>
        <v>0</v>
      </c>
      <c r="EZ27">
        <f t="shared" si="32"/>
        <v>0</v>
      </c>
      <c r="FA27">
        <f t="shared" si="33"/>
        <v>0</v>
      </c>
      <c r="FB27" s="7">
        <f t="shared" si="34"/>
        <v>1.5821285629020203</v>
      </c>
      <c r="FC27">
        <f t="shared" si="35"/>
        <v>1.5821285629020203</v>
      </c>
      <c r="FD27">
        <f t="shared" si="36"/>
        <v>1.5821285629020203</v>
      </c>
      <c r="FF27" s="9">
        <f t="shared" si="37"/>
        <v>3.543967980900526</v>
      </c>
      <c r="FG27" s="9">
        <f t="shared" si="38"/>
        <v>0</v>
      </c>
      <c r="FJ27">
        <f t="shared" si="39"/>
        <v>0</v>
      </c>
      <c r="FK27">
        <f t="shared" si="40"/>
        <v>3.4608843229586501</v>
      </c>
      <c r="FN27" s="15">
        <f t="shared" si="41"/>
        <v>0</v>
      </c>
      <c r="FP27" s="15">
        <f t="shared" si="42"/>
        <v>0</v>
      </c>
      <c r="FQ27" s="15">
        <f t="shared" si="43"/>
        <v>7.7523808834273771</v>
      </c>
      <c r="FS27">
        <f t="shared" si="44"/>
        <v>0</v>
      </c>
      <c r="FT27">
        <f t="shared" si="45"/>
        <v>11.296348864327904</v>
      </c>
      <c r="FU27">
        <f t="shared" si="46"/>
        <v>50.600709280780706</v>
      </c>
      <c r="FV27">
        <f t="shared" si="47"/>
        <v>50.600709280780706</v>
      </c>
      <c r="FW27" s="8">
        <f t="shared" si="48"/>
        <v>50.600709280780706</v>
      </c>
      <c r="FY27" s="5">
        <f t="shared" si="49"/>
        <v>-39.304360416452802</v>
      </c>
      <c r="GA27" s="11">
        <f t="shared" si="50"/>
        <v>0</v>
      </c>
      <c r="GB27" s="11">
        <f t="shared" si="51"/>
        <v>0</v>
      </c>
    </row>
    <row r="28" spans="1:184" x14ac:dyDescent="0.15">
      <c r="A28" s="3">
        <v>3</v>
      </c>
      <c r="B28">
        <v>7</v>
      </c>
      <c r="D28">
        <v>15</v>
      </c>
      <c r="E28" s="8">
        <v>8.75</v>
      </c>
      <c r="I28" s="8">
        <v>33</v>
      </c>
      <c r="J28" s="8">
        <v>3</v>
      </c>
      <c r="K28" s="8">
        <v>4</v>
      </c>
      <c r="L28">
        <v>2</v>
      </c>
      <c r="M28">
        <v>5</v>
      </c>
      <c r="N28">
        <v>10</v>
      </c>
      <c r="O28" s="12">
        <v>15</v>
      </c>
      <c r="P28">
        <f>2.54*4.8</f>
        <v>12.192</v>
      </c>
      <c r="R28" s="3">
        <v>4</v>
      </c>
      <c r="S28">
        <f>2.54*8.2</f>
        <v>20.827999999999999</v>
      </c>
      <c r="U28" s="3">
        <v>3</v>
      </c>
      <c r="DB28" s="1">
        <f t="shared" si="56"/>
        <v>1.0038208256456926</v>
      </c>
      <c r="DC28">
        <v>11.64</v>
      </c>
      <c r="DD28">
        <f t="shared" si="0"/>
        <v>33</v>
      </c>
      <c r="DE28" s="38">
        <v>0.122</v>
      </c>
      <c r="DF28">
        <v>0.48</v>
      </c>
      <c r="DG28">
        <v>1.1499999999999999</v>
      </c>
      <c r="DH28">
        <f t="shared" si="1"/>
        <v>6.56</v>
      </c>
      <c r="DI28">
        <f t="shared" si="2"/>
        <v>3.9583864443839554</v>
      </c>
      <c r="DJ28">
        <f t="shared" si="3"/>
        <v>3</v>
      </c>
      <c r="DK28">
        <v>0.28899999999999998</v>
      </c>
      <c r="DL28">
        <f t="shared" si="4"/>
        <v>0.48</v>
      </c>
      <c r="DM28">
        <f t="shared" si="5"/>
        <v>1.1299999999999999</v>
      </c>
      <c r="DN28">
        <f t="shared" si="6"/>
        <v>16.399999999999999</v>
      </c>
      <c r="DO28">
        <f t="shared" si="7"/>
        <v>0.33504574901638523</v>
      </c>
      <c r="DP28">
        <f t="shared" si="8"/>
        <v>4</v>
      </c>
      <c r="DQ28">
        <v>2.76</v>
      </c>
      <c r="DR28">
        <f t="shared" si="9"/>
        <v>0.4</v>
      </c>
      <c r="DS28">
        <v>1.1000000000000001</v>
      </c>
      <c r="DT28">
        <f t="shared" si="10"/>
        <v>32.799999999999997</v>
      </c>
      <c r="DU28">
        <f t="shared" si="11"/>
        <v>1.7304421614793251</v>
      </c>
      <c r="DV28">
        <f t="shared" si="12"/>
        <v>90.28</v>
      </c>
      <c r="DW28">
        <f t="shared" si="13"/>
        <v>90.28</v>
      </c>
      <c r="DX28">
        <v>0.40500000000000003</v>
      </c>
      <c r="DY28">
        <v>1</v>
      </c>
      <c r="DZ28">
        <f t="shared" si="14"/>
        <v>49.199999999999996</v>
      </c>
      <c r="EA28">
        <f t="shared" si="15"/>
        <v>8.6834169036881246</v>
      </c>
      <c r="EB28">
        <f t="shared" si="16"/>
        <v>0</v>
      </c>
      <c r="EC28">
        <f t="shared" si="17"/>
        <v>0</v>
      </c>
      <c r="ED28">
        <f t="shared" si="18"/>
        <v>0.3</v>
      </c>
      <c r="EE28">
        <f>1</f>
        <v>1</v>
      </c>
      <c r="EF28">
        <f t="shared" si="19"/>
        <v>49.199999999999996</v>
      </c>
      <c r="EG28">
        <f t="shared" si="20"/>
        <v>0</v>
      </c>
      <c r="EH28">
        <f t="shared" si="21"/>
        <v>8.6834169036881246</v>
      </c>
      <c r="EI28">
        <f t="shared" si="22"/>
        <v>8.6834169036881246</v>
      </c>
      <c r="EJ28">
        <f t="shared" si="23"/>
        <v>6.0238743548796663</v>
      </c>
      <c r="EK28">
        <f t="shared" si="24"/>
        <v>14.707291258567791</v>
      </c>
      <c r="EL28" s="16">
        <f t="shared" si="25"/>
        <v>3</v>
      </c>
      <c r="EM28">
        <f t="shared" si="52"/>
        <v>7</v>
      </c>
      <c r="EN28">
        <f t="shared" si="53"/>
        <v>19.450853864261401</v>
      </c>
      <c r="EO28">
        <f t="shared" si="54"/>
        <v>0</v>
      </c>
      <c r="EP28">
        <f t="shared" si="26"/>
        <v>13.493478554930453</v>
      </c>
      <c r="EQ28" s="10">
        <f t="shared" si="27"/>
        <v>32.944332419191852</v>
      </c>
      <c r="ER28" s="1">
        <f t="shared" si="28"/>
        <v>0.59041578432259345</v>
      </c>
      <c r="ES28" s="1">
        <f t="shared" si="29"/>
        <v>0</v>
      </c>
      <c r="ET28" s="1">
        <f t="shared" si="30"/>
        <v>0.4095842156774066</v>
      </c>
      <c r="EX28">
        <f t="shared" si="31"/>
        <v>0</v>
      </c>
      <c r="EY28">
        <f t="shared" si="55"/>
        <v>0</v>
      </c>
      <c r="EZ28">
        <f t="shared" si="32"/>
        <v>0</v>
      </c>
      <c r="FA28">
        <f t="shared" si="33"/>
        <v>0</v>
      </c>
      <c r="FB28" s="7">
        <f t="shared" si="34"/>
        <v>2.1467160967001702</v>
      </c>
      <c r="FC28">
        <f t="shared" si="35"/>
        <v>2.1467160967001702</v>
      </c>
      <c r="FD28">
        <f t="shared" si="36"/>
        <v>2.1467160967001702</v>
      </c>
      <c r="FF28" s="9">
        <f t="shared" si="37"/>
        <v>4.8086440566083812</v>
      </c>
      <c r="FG28" s="9">
        <f t="shared" si="38"/>
        <v>0</v>
      </c>
      <c r="FJ28">
        <f t="shared" si="39"/>
        <v>0</v>
      </c>
      <c r="FK28">
        <f t="shared" si="40"/>
        <v>1.7304421614793251</v>
      </c>
      <c r="FN28" s="15">
        <f t="shared" si="41"/>
        <v>0</v>
      </c>
      <c r="FP28" s="15">
        <f t="shared" si="42"/>
        <v>0</v>
      </c>
      <c r="FQ28" s="15">
        <f t="shared" si="43"/>
        <v>3.8761904417136885</v>
      </c>
      <c r="FS28">
        <f t="shared" si="44"/>
        <v>0</v>
      </c>
      <c r="FT28">
        <f t="shared" si="45"/>
        <v>8.6848344983220702</v>
      </c>
      <c r="FU28">
        <f t="shared" si="46"/>
        <v>16.472166209595926</v>
      </c>
      <c r="FV28">
        <f t="shared" si="47"/>
        <v>16.472166209595926</v>
      </c>
      <c r="FW28" s="8">
        <f t="shared" si="48"/>
        <v>16.472166209595926</v>
      </c>
      <c r="FY28" s="5">
        <f t="shared" si="49"/>
        <v>-7.7873317112738558</v>
      </c>
      <c r="GA28" s="11">
        <f t="shared" si="50"/>
        <v>0</v>
      </c>
      <c r="GB28" s="11">
        <f t="shared" si="51"/>
        <v>0</v>
      </c>
    </row>
    <row r="29" spans="1:184" s="26" customFormat="1" x14ac:dyDescent="0.15">
      <c r="A29" s="26">
        <v>4</v>
      </c>
      <c r="B29" s="26">
        <v>7</v>
      </c>
      <c r="D29">
        <v>15</v>
      </c>
      <c r="E29" s="8">
        <v>8.75</v>
      </c>
      <c r="I29" s="26">
        <v>70</v>
      </c>
      <c r="J29" s="26">
        <v>17</v>
      </c>
      <c r="K29" s="26">
        <v>9</v>
      </c>
      <c r="L29">
        <v>2</v>
      </c>
      <c r="M29">
        <v>5</v>
      </c>
      <c r="N29">
        <v>10</v>
      </c>
      <c r="O29" s="12">
        <v>15</v>
      </c>
      <c r="P29" s="26">
        <f>2.54*5.4</f>
        <v>13.716000000000001</v>
      </c>
      <c r="R29" s="26">
        <v>1</v>
      </c>
      <c r="S29" s="26">
        <f>2.54*8</f>
        <v>20.32</v>
      </c>
      <c r="U29" s="3">
        <v>1</v>
      </c>
      <c r="V29" s="26">
        <f>2.54*8.3</f>
        <v>21.082000000000001</v>
      </c>
      <c r="X29" s="26">
        <v>2</v>
      </c>
      <c r="CF29" s="34"/>
      <c r="DB29" s="1">
        <f t="shared" si="56"/>
        <v>1.0038208256456926</v>
      </c>
      <c r="DC29">
        <v>11.64</v>
      </c>
      <c r="DD29">
        <f t="shared" si="0"/>
        <v>70</v>
      </c>
      <c r="DE29" s="38">
        <v>0.122</v>
      </c>
      <c r="DF29">
        <v>0.48</v>
      </c>
      <c r="DG29">
        <v>1.1499999999999999</v>
      </c>
      <c r="DH29">
        <f t="shared" si="1"/>
        <v>6.56</v>
      </c>
      <c r="DI29">
        <f t="shared" si="2"/>
        <v>8.3965773062689966</v>
      </c>
      <c r="DJ29">
        <f t="shared" si="3"/>
        <v>17</v>
      </c>
      <c r="DK29">
        <v>0.28899999999999998</v>
      </c>
      <c r="DL29">
        <f t="shared" si="4"/>
        <v>0.48</v>
      </c>
      <c r="DM29">
        <f t="shared" si="5"/>
        <v>1.1299999999999999</v>
      </c>
      <c r="DN29">
        <f t="shared" si="6"/>
        <v>16.399999999999999</v>
      </c>
      <c r="DO29">
        <f t="shared" si="7"/>
        <v>1.8985925777595161</v>
      </c>
      <c r="DP29">
        <f t="shared" si="8"/>
        <v>9</v>
      </c>
      <c r="DQ29">
        <v>2.76</v>
      </c>
      <c r="DR29">
        <f t="shared" si="9"/>
        <v>0.4</v>
      </c>
      <c r="DS29">
        <v>1.1000000000000001</v>
      </c>
      <c r="DT29">
        <f t="shared" si="10"/>
        <v>32.799999999999997</v>
      </c>
      <c r="DU29">
        <f t="shared" si="11"/>
        <v>3.8934948633284812</v>
      </c>
      <c r="DV29">
        <f t="shared" si="12"/>
        <v>162.05000000000001</v>
      </c>
      <c r="DW29">
        <f t="shared" si="13"/>
        <v>162.05000000000001</v>
      </c>
      <c r="DX29">
        <v>0.40500000000000003</v>
      </c>
      <c r="DY29">
        <v>1</v>
      </c>
      <c r="DZ29">
        <f t="shared" si="14"/>
        <v>49.199999999999996</v>
      </c>
      <c r="EA29">
        <f t="shared" si="15"/>
        <v>15.586483265869084</v>
      </c>
      <c r="EB29">
        <f t="shared" si="16"/>
        <v>0</v>
      </c>
      <c r="EC29">
        <f t="shared" si="17"/>
        <v>0</v>
      </c>
      <c r="ED29">
        <f t="shared" si="18"/>
        <v>0.3</v>
      </c>
      <c r="EE29">
        <f>1</f>
        <v>1</v>
      </c>
      <c r="EF29">
        <f t="shared" si="19"/>
        <v>49.199999999999996</v>
      </c>
      <c r="EG29">
        <f t="shared" si="20"/>
        <v>0</v>
      </c>
      <c r="EH29">
        <f t="shared" si="21"/>
        <v>15.586483265869084</v>
      </c>
      <c r="EI29">
        <f t="shared" si="22"/>
        <v>15.586483265869084</v>
      </c>
      <c r="EJ29">
        <f t="shared" si="23"/>
        <v>14.188664747356993</v>
      </c>
      <c r="EK29">
        <f t="shared" si="24"/>
        <v>29.77514801322608</v>
      </c>
      <c r="EL29" s="16">
        <f t="shared" si="25"/>
        <v>4</v>
      </c>
      <c r="EM29">
        <f t="shared" si="52"/>
        <v>7</v>
      </c>
      <c r="EN29">
        <f t="shared" si="53"/>
        <v>34.913722515546752</v>
      </c>
      <c r="EO29">
        <f t="shared" si="54"/>
        <v>0</v>
      </c>
      <c r="EP29">
        <f t="shared" si="26"/>
        <v>31.78260903407967</v>
      </c>
      <c r="EQ29" s="10">
        <f t="shared" si="27"/>
        <v>66.696331549626422</v>
      </c>
      <c r="ER29" s="1">
        <f t="shared" si="28"/>
        <v>0.52347290629573329</v>
      </c>
      <c r="ES29" s="1">
        <f t="shared" si="29"/>
        <v>0</v>
      </c>
      <c r="ET29" s="1">
        <f t="shared" si="30"/>
        <v>0.47652709370426671</v>
      </c>
      <c r="EX29">
        <f t="shared" si="31"/>
        <v>0</v>
      </c>
      <c r="EY29">
        <f t="shared" si="55"/>
        <v>0</v>
      </c>
      <c r="EZ29">
        <f t="shared" si="32"/>
        <v>0</v>
      </c>
      <c r="FA29">
        <f t="shared" si="33"/>
        <v>0</v>
      </c>
      <c r="FB29" s="7">
        <f t="shared" si="34"/>
        <v>5.1475849420142561</v>
      </c>
      <c r="FC29">
        <f t="shared" si="35"/>
        <v>5.1475849420142561</v>
      </c>
      <c r="FD29">
        <f t="shared" si="36"/>
        <v>5.1475849420142561</v>
      </c>
      <c r="FF29" s="9">
        <f t="shared" si="37"/>
        <v>11.530590270111935</v>
      </c>
      <c r="FG29" s="9">
        <f t="shared" si="38"/>
        <v>0</v>
      </c>
      <c r="FI29" s="35"/>
      <c r="FJ29">
        <f t="shared" si="39"/>
        <v>0</v>
      </c>
      <c r="FK29">
        <f t="shared" si="40"/>
        <v>3.8934948633284812</v>
      </c>
      <c r="FM29" s="14"/>
      <c r="FN29" s="15">
        <f t="shared" si="41"/>
        <v>0</v>
      </c>
      <c r="FP29" s="15">
        <f t="shared" si="42"/>
        <v>0</v>
      </c>
      <c r="FQ29" s="15">
        <f t="shared" si="43"/>
        <v>8.7214284938557984</v>
      </c>
      <c r="FR29"/>
      <c r="FS29">
        <f t="shared" si="44"/>
        <v>0</v>
      </c>
      <c r="FT29">
        <f t="shared" si="45"/>
        <v>20.252018763967733</v>
      </c>
      <c r="FU29">
        <f t="shared" si="46"/>
        <v>33.348165774813211</v>
      </c>
      <c r="FV29">
        <f t="shared" si="47"/>
        <v>33.348165774813211</v>
      </c>
      <c r="FW29" s="8">
        <f t="shared" si="48"/>
        <v>33.348165774813211</v>
      </c>
      <c r="FX29"/>
      <c r="FY29" s="5">
        <f t="shared" si="49"/>
        <v>-13.096147010845478</v>
      </c>
      <c r="FZ29"/>
      <c r="GA29" s="11">
        <f t="shared" si="50"/>
        <v>0</v>
      </c>
      <c r="GB29" s="11">
        <f t="shared" si="51"/>
        <v>0</v>
      </c>
    </row>
    <row r="30" spans="1:184" x14ac:dyDescent="0.15">
      <c r="A30" s="3">
        <v>1</v>
      </c>
      <c r="B30">
        <v>8</v>
      </c>
      <c r="D30">
        <v>15</v>
      </c>
      <c r="E30" s="8">
        <v>8.75</v>
      </c>
      <c r="I30" s="8">
        <v>12</v>
      </c>
      <c r="J30" s="8">
        <v>11</v>
      </c>
      <c r="K30" s="8">
        <v>5</v>
      </c>
      <c r="L30">
        <v>2</v>
      </c>
      <c r="M30">
        <v>5</v>
      </c>
      <c r="N30">
        <v>10</v>
      </c>
      <c r="O30" s="12">
        <v>15</v>
      </c>
      <c r="P30">
        <f>2.54*3.3</f>
        <v>8.3819999999999997</v>
      </c>
      <c r="R30" s="3">
        <v>1</v>
      </c>
      <c r="S30">
        <f>2.54*3.4</f>
        <v>8.6359999999999992</v>
      </c>
      <c r="U30" s="3">
        <v>5</v>
      </c>
      <c r="V30">
        <f>2.54*5.4</f>
        <v>13.716000000000001</v>
      </c>
      <c r="X30">
        <v>4</v>
      </c>
      <c r="Y30">
        <f>2.54*3.8</f>
        <v>9.6519999999999992</v>
      </c>
      <c r="AA30">
        <v>4</v>
      </c>
      <c r="AB30">
        <f>2.54*13</f>
        <v>33.020000000000003</v>
      </c>
      <c r="AD30">
        <v>3</v>
      </c>
      <c r="AE30">
        <f>2.54*7</f>
        <v>17.78</v>
      </c>
      <c r="AG30">
        <v>4</v>
      </c>
      <c r="AH30">
        <f>2.54*8.9</f>
        <v>22.606000000000002</v>
      </c>
      <c r="AJ30">
        <v>4</v>
      </c>
      <c r="DB30" s="1">
        <f t="shared" si="56"/>
        <v>1.0038208256456926</v>
      </c>
      <c r="DC30">
        <v>11.64</v>
      </c>
      <c r="DD30">
        <f t="shared" si="0"/>
        <v>12</v>
      </c>
      <c r="DE30" s="38">
        <v>0.122</v>
      </c>
      <c r="DF30">
        <v>0.48</v>
      </c>
      <c r="DG30">
        <v>1.1499999999999999</v>
      </c>
      <c r="DH30">
        <f t="shared" si="1"/>
        <v>6.56</v>
      </c>
      <c r="DI30">
        <f t="shared" si="2"/>
        <v>1.4394132525032566</v>
      </c>
      <c r="DJ30">
        <f t="shared" si="3"/>
        <v>11</v>
      </c>
      <c r="DK30">
        <v>0.28899999999999998</v>
      </c>
      <c r="DL30">
        <f t="shared" si="4"/>
        <v>0.48</v>
      </c>
      <c r="DM30">
        <f t="shared" si="5"/>
        <v>1.1299999999999999</v>
      </c>
      <c r="DN30">
        <f t="shared" si="6"/>
        <v>16.399999999999999</v>
      </c>
      <c r="DO30">
        <f t="shared" si="7"/>
        <v>1.2285010797267457</v>
      </c>
      <c r="DP30">
        <f t="shared" si="8"/>
        <v>5</v>
      </c>
      <c r="DQ30">
        <v>2.76</v>
      </c>
      <c r="DR30">
        <f t="shared" si="9"/>
        <v>0.4</v>
      </c>
      <c r="DS30">
        <v>1.1000000000000001</v>
      </c>
      <c r="DT30">
        <f t="shared" si="10"/>
        <v>32.799999999999997</v>
      </c>
      <c r="DU30">
        <f t="shared" si="11"/>
        <v>2.1630527018491561</v>
      </c>
      <c r="DV30">
        <f t="shared" si="12"/>
        <v>363.2600000000001</v>
      </c>
      <c r="DW30">
        <f t="shared" si="13"/>
        <v>363.2600000000001</v>
      </c>
      <c r="DX30">
        <v>0.40500000000000003</v>
      </c>
      <c r="DY30">
        <v>1</v>
      </c>
      <c r="DZ30">
        <f t="shared" si="14"/>
        <v>49.199999999999996</v>
      </c>
      <c r="EA30">
        <f t="shared" si="15"/>
        <v>34.939499606045075</v>
      </c>
      <c r="EB30">
        <f t="shared" si="16"/>
        <v>0</v>
      </c>
      <c r="EC30">
        <f t="shared" si="17"/>
        <v>0</v>
      </c>
      <c r="ED30">
        <f t="shared" si="18"/>
        <v>0.3</v>
      </c>
      <c r="EE30">
        <f>1</f>
        <v>1</v>
      </c>
      <c r="EF30">
        <f t="shared" si="19"/>
        <v>49.199999999999996</v>
      </c>
      <c r="EG30">
        <f t="shared" si="20"/>
        <v>0</v>
      </c>
      <c r="EH30">
        <f t="shared" si="21"/>
        <v>34.939499606045075</v>
      </c>
      <c r="EI30">
        <f t="shared" si="22"/>
        <v>34.939499606045075</v>
      </c>
      <c r="EJ30">
        <f t="shared" si="23"/>
        <v>4.8309670340791584</v>
      </c>
      <c r="EK30">
        <f t="shared" si="24"/>
        <v>39.770466640124233</v>
      </c>
      <c r="EL30" s="16">
        <f t="shared" si="25"/>
        <v>1</v>
      </c>
      <c r="EM30">
        <f t="shared" si="52"/>
        <v>8</v>
      </c>
      <c r="EN30">
        <f t="shared" si="53"/>
        <v>78.264479117540972</v>
      </c>
      <c r="EO30">
        <f t="shared" si="54"/>
        <v>0</v>
      </c>
      <c r="EP30">
        <f t="shared" si="26"/>
        <v>10.821366156337316</v>
      </c>
      <c r="EQ30" s="10">
        <f t="shared" si="27"/>
        <v>89.085845273878292</v>
      </c>
      <c r="ER30" s="1">
        <f t="shared" si="28"/>
        <v>0.87852878172655835</v>
      </c>
      <c r="ES30" s="1">
        <f t="shared" si="29"/>
        <v>0</v>
      </c>
      <c r="ET30" s="1">
        <f t="shared" si="30"/>
        <v>0.12147121827344159</v>
      </c>
      <c r="EX30">
        <f t="shared" si="31"/>
        <v>0</v>
      </c>
      <c r="EY30">
        <f t="shared" si="55"/>
        <v>0</v>
      </c>
      <c r="EZ30">
        <f t="shared" si="32"/>
        <v>0</v>
      </c>
      <c r="FA30">
        <f t="shared" si="33"/>
        <v>0</v>
      </c>
      <c r="FB30" s="7">
        <f t="shared" si="34"/>
        <v>1.3339571661150011</v>
      </c>
      <c r="FC30">
        <f t="shared" si="35"/>
        <v>1.3339571661150011</v>
      </c>
      <c r="FD30">
        <f t="shared" si="36"/>
        <v>1.3339571661150011</v>
      </c>
      <c r="FF30" s="9">
        <f t="shared" si="37"/>
        <v>2.9880640520976027</v>
      </c>
      <c r="FG30" s="9">
        <f t="shared" si="38"/>
        <v>0</v>
      </c>
      <c r="FJ30">
        <f t="shared" si="39"/>
        <v>0</v>
      </c>
      <c r="FK30">
        <f t="shared" si="40"/>
        <v>2.1630527018491561</v>
      </c>
      <c r="FN30" s="15">
        <f t="shared" si="41"/>
        <v>0</v>
      </c>
      <c r="FP30" s="15">
        <f t="shared" si="42"/>
        <v>0</v>
      </c>
      <c r="FQ30" s="15">
        <f t="shared" si="43"/>
        <v>4.8452380521421103</v>
      </c>
      <c r="FS30">
        <f t="shared" si="44"/>
        <v>0</v>
      </c>
      <c r="FT30">
        <f t="shared" si="45"/>
        <v>7.8333021042397135</v>
      </c>
      <c r="FU30">
        <f t="shared" si="46"/>
        <v>44.542922636939146</v>
      </c>
      <c r="FV30">
        <f t="shared" si="47"/>
        <v>44.542922636939146</v>
      </c>
      <c r="FW30" s="8">
        <f t="shared" si="48"/>
        <v>44.542922636939146</v>
      </c>
      <c r="FY30" s="5">
        <f t="shared" si="49"/>
        <v>-36.709620532699432</v>
      </c>
      <c r="GA30" s="11">
        <f t="shared" si="50"/>
        <v>0</v>
      </c>
      <c r="GB30" s="11">
        <f t="shared" si="51"/>
        <v>0</v>
      </c>
    </row>
    <row r="31" spans="1:184" s="17" customFormat="1" x14ac:dyDescent="0.15">
      <c r="A31" s="17">
        <v>2</v>
      </c>
      <c r="B31" s="17">
        <v>8</v>
      </c>
      <c r="D31">
        <v>15</v>
      </c>
      <c r="E31" s="8">
        <v>8.75</v>
      </c>
      <c r="I31" s="17">
        <v>26</v>
      </c>
      <c r="J31" s="17">
        <v>0</v>
      </c>
      <c r="K31" s="17">
        <v>1</v>
      </c>
      <c r="L31">
        <v>2</v>
      </c>
      <c r="M31">
        <v>5</v>
      </c>
      <c r="N31">
        <v>10</v>
      </c>
      <c r="O31" s="12">
        <v>15</v>
      </c>
      <c r="P31" s="17">
        <f>2.54*7</f>
        <v>17.78</v>
      </c>
      <c r="R31" s="17">
        <v>5</v>
      </c>
      <c r="S31" s="17">
        <f>2.54*5.4</f>
        <v>13.716000000000001</v>
      </c>
      <c r="U31" s="3">
        <v>3</v>
      </c>
      <c r="V31" s="17">
        <f>2.54*16</f>
        <v>40.64</v>
      </c>
      <c r="X31" s="17">
        <v>4</v>
      </c>
      <c r="Y31" s="17">
        <f>2.54*4.4</f>
        <v>11.176000000000002</v>
      </c>
      <c r="AA31" s="17">
        <v>5</v>
      </c>
      <c r="CF31" s="18"/>
      <c r="DB31" s="1">
        <f t="shared" si="56"/>
        <v>1.0038208256456926</v>
      </c>
      <c r="DC31">
        <v>11.64</v>
      </c>
      <c r="DD31">
        <f t="shared" si="0"/>
        <v>26</v>
      </c>
      <c r="DE31" s="38">
        <v>0.122</v>
      </c>
      <c r="DF31">
        <v>0.48</v>
      </c>
      <c r="DG31">
        <v>1.1499999999999999</v>
      </c>
      <c r="DH31">
        <f t="shared" si="1"/>
        <v>6.56</v>
      </c>
      <c r="DI31">
        <f t="shared" si="2"/>
        <v>3.1187287137570552</v>
      </c>
      <c r="DJ31">
        <f t="shared" si="3"/>
        <v>0</v>
      </c>
      <c r="DK31">
        <v>0.28899999999999998</v>
      </c>
      <c r="DL31">
        <f t="shared" si="4"/>
        <v>0.48</v>
      </c>
      <c r="DM31">
        <f t="shared" si="5"/>
        <v>1.1299999999999999</v>
      </c>
      <c r="DN31">
        <f t="shared" si="6"/>
        <v>16.399999999999999</v>
      </c>
      <c r="DO31">
        <f t="shared" si="7"/>
        <v>0</v>
      </c>
      <c r="DP31">
        <f t="shared" si="8"/>
        <v>1</v>
      </c>
      <c r="DQ31">
        <v>2.76</v>
      </c>
      <c r="DR31">
        <f t="shared" si="9"/>
        <v>0.4</v>
      </c>
      <c r="DS31">
        <v>1.1000000000000001</v>
      </c>
      <c r="DT31">
        <f t="shared" si="10"/>
        <v>32.799999999999997</v>
      </c>
      <c r="DU31">
        <f t="shared" si="11"/>
        <v>0.43261054036983126</v>
      </c>
      <c r="DV31">
        <f t="shared" si="12"/>
        <v>353.52</v>
      </c>
      <c r="DW31">
        <f t="shared" si="13"/>
        <v>353.52</v>
      </c>
      <c r="DX31">
        <v>0.40500000000000003</v>
      </c>
      <c r="DY31">
        <v>1</v>
      </c>
      <c r="DZ31">
        <f t="shared" si="14"/>
        <v>49.199999999999996</v>
      </c>
      <c r="EA31">
        <f t="shared" si="15"/>
        <v>34.002675496143389</v>
      </c>
      <c r="EB31">
        <f t="shared" si="16"/>
        <v>0</v>
      </c>
      <c r="EC31">
        <f t="shared" si="17"/>
        <v>0</v>
      </c>
      <c r="ED31">
        <f t="shared" si="18"/>
        <v>0.3</v>
      </c>
      <c r="EE31">
        <f>1</f>
        <v>1</v>
      </c>
      <c r="EF31">
        <f t="shared" si="19"/>
        <v>49.199999999999996</v>
      </c>
      <c r="EG31">
        <f t="shared" si="20"/>
        <v>0</v>
      </c>
      <c r="EH31">
        <f t="shared" si="21"/>
        <v>34.002675496143389</v>
      </c>
      <c r="EI31">
        <f t="shared" si="22"/>
        <v>34.002675496143389</v>
      </c>
      <c r="EJ31">
        <f t="shared" si="23"/>
        <v>3.5513392541268862</v>
      </c>
      <c r="EK31">
        <f t="shared" si="24"/>
        <v>37.554014750270277</v>
      </c>
      <c r="EL31" s="16">
        <f t="shared" si="25"/>
        <v>2</v>
      </c>
      <c r="EM31">
        <f t="shared" si="52"/>
        <v>8</v>
      </c>
      <c r="EN31">
        <f t="shared" si="53"/>
        <v>76.165993111361203</v>
      </c>
      <c r="EO31">
        <f t="shared" si="54"/>
        <v>0</v>
      </c>
      <c r="EP31">
        <f t="shared" si="26"/>
        <v>7.9549999292442255</v>
      </c>
      <c r="EQ31" s="10">
        <f t="shared" si="27"/>
        <v>84.120993040605427</v>
      </c>
      <c r="ER31" s="1">
        <f t="shared" si="28"/>
        <v>0.9054338323680472</v>
      </c>
      <c r="ES31" s="1">
        <f t="shared" si="29"/>
        <v>0</v>
      </c>
      <c r="ET31" s="1">
        <f t="shared" si="30"/>
        <v>9.4566167631952774E-2</v>
      </c>
      <c r="EX31">
        <f t="shared" si="31"/>
        <v>0</v>
      </c>
      <c r="EY31">
        <f t="shared" si="55"/>
        <v>0</v>
      </c>
      <c r="EZ31">
        <f t="shared" si="32"/>
        <v>0</v>
      </c>
      <c r="FA31">
        <f t="shared" si="33"/>
        <v>0</v>
      </c>
      <c r="FB31" s="7">
        <f t="shared" si="34"/>
        <v>1.5593643568785276</v>
      </c>
      <c r="FC31">
        <f t="shared" si="35"/>
        <v>1.5593643568785276</v>
      </c>
      <c r="FD31">
        <f t="shared" si="36"/>
        <v>1.5593643568785276</v>
      </c>
      <c r="FE31"/>
      <c r="FF31" s="9">
        <f t="shared" si="37"/>
        <v>3.4929761594079021</v>
      </c>
      <c r="FG31" s="9">
        <f t="shared" si="38"/>
        <v>0</v>
      </c>
      <c r="FI31" s="35"/>
      <c r="FJ31">
        <f t="shared" si="39"/>
        <v>0</v>
      </c>
      <c r="FK31">
        <f t="shared" si="40"/>
        <v>0.43261054036983126</v>
      </c>
      <c r="FM31" s="14"/>
      <c r="FN31" s="15">
        <f t="shared" si="41"/>
        <v>0</v>
      </c>
      <c r="FP31" s="15">
        <f t="shared" si="42"/>
        <v>0</v>
      </c>
      <c r="FQ31" s="15">
        <f t="shared" si="43"/>
        <v>0.96904761042842213</v>
      </c>
      <c r="FR31"/>
      <c r="FS31">
        <f t="shared" si="44"/>
        <v>0</v>
      </c>
      <c r="FT31">
        <f t="shared" si="45"/>
        <v>4.4620237698363239</v>
      </c>
      <c r="FU31">
        <f t="shared" si="46"/>
        <v>42.060496520302713</v>
      </c>
      <c r="FV31">
        <f t="shared" si="47"/>
        <v>42.060496520302713</v>
      </c>
      <c r="FW31" s="8">
        <f t="shared" si="48"/>
        <v>42.060496520302713</v>
      </c>
      <c r="FX31"/>
      <c r="FY31" s="5">
        <f t="shared" si="49"/>
        <v>-37.598472750466392</v>
      </c>
      <c r="FZ31"/>
      <c r="GA31" s="11">
        <f t="shared" si="50"/>
        <v>0</v>
      </c>
      <c r="GB31" s="11">
        <f t="shared" si="51"/>
        <v>0</v>
      </c>
    </row>
    <row r="32" spans="1:184" s="17" customFormat="1" x14ac:dyDescent="0.15">
      <c r="A32" s="17">
        <v>3</v>
      </c>
      <c r="B32" s="17">
        <v>8</v>
      </c>
      <c r="D32">
        <v>15</v>
      </c>
      <c r="E32" s="8">
        <v>8.75</v>
      </c>
      <c r="I32" s="17">
        <v>26</v>
      </c>
      <c r="J32" s="17">
        <v>3</v>
      </c>
      <c r="K32" s="17">
        <v>8</v>
      </c>
      <c r="L32" s="17">
        <v>2</v>
      </c>
      <c r="M32" s="17">
        <v>5</v>
      </c>
      <c r="N32" s="17">
        <v>10</v>
      </c>
      <c r="O32" s="12">
        <v>15</v>
      </c>
      <c r="P32" s="17">
        <f>2.54*6.3</f>
        <v>16.001999999999999</v>
      </c>
      <c r="R32" s="17">
        <v>4</v>
      </c>
      <c r="S32" s="17">
        <f>2.54*4.9</f>
        <v>12.446000000000002</v>
      </c>
      <c r="U32" s="3">
        <v>4</v>
      </c>
      <c r="V32" s="17">
        <f>2.54*5.9</f>
        <v>14.986000000000001</v>
      </c>
      <c r="X32" s="17">
        <v>4</v>
      </c>
      <c r="Y32" s="17">
        <f>2.54*12.9</f>
        <v>32.765999999999998</v>
      </c>
      <c r="AA32" s="17">
        <v>3</v>
      </c>
      <c r="CF32" s="18"/>
      <c r="DB32" s="1">
        <f t="shared" si="56"/>
        <v>1.0038208256456926</v>
      </c>
      <c r="DC32">
        <v>11.64</v>
      </c>
      <c r="DD32">
        <f t="shared" si="0"/>
        <v>26</v>
      </c>
      <c r="DE32" s="38">
        <v>0.122</v>
      </c>
      <c r="DF32">
        <v>0.48</v>
      </c>
      <c r="DG32">
        <v>1.1499999999999999</v>
      </c>
      <c r="DH32">
        <f t="shared" si="1"/>
        <v>6.56</v>
      </c>
      <c r="DI32">
        <f t="shared" si="2"/>
        <v>3.1187287137570552</v>
      </c>
      <c r="DJ32">
        <f t="shared" si="3"/>
        <v>3</v>
      </c>
      <c r="DK32">
        <v>0.28899999999999998</v>
      </c>
      <c r="DL32">
        <f t="shared" si="4"/>
        <v>0.48</v>
      </c>
      <c r="DM32">
        <f t="shared" si="5"/>
        <v>1.1299999999999999</v>
      </c>
      <c r="DN32">
        <f t="shared" si="6"/>
        <v>16.399999999999999</v>
      </c>
      <c r="DO32">
        <f t="shared" si="7"/>
        <v>0.33504574901638523</v>
      </c>
      <c r="DP32">
        <f t="shared" si="8"/>
        <v>8</v>
      </c>
      <c r="DQ32">
        <v>2.76</v>
      </c>
      <c r="DR32">
        <f t="shared" si="9"/>
        <v>0.4</v>
      </c>
      <c r="DS32">
        <v>1.1000000000000001</v>
      </c>
      <c r="DT32">
        <f t="shared" si="10"/>
        <v>32.799999999999997</v>
      </c>
      <c r="DU32">
        <f t="shared" si="11"/>
        <v>3.4608843229586501</v>
      </c>
      <c r="DV32">
        <f t="shared" si="12"/>
        <v>264.91999999999996</v>
      </c>
      <c r="DW32">
        <f t="shared" si="13"/>
        <v>264.91999999999996</v>
      </c>
      <c r="DX32">
        <v>0.40500000000000003</v>
      </c>
      <c r="DY32">
        <v>1</v>
      </c>
      <c r="DZ32">
        <f t="shared" si="14"/>
        <v>49.199999999999996</v>
      </c>
      <c r="EA32">
        <f t="shared" si="15"/>
        <v>25.480846323937282</v>
      </c>
      <c r="EB32">
        <f t="shared" si="16"/>
        <v>0</v>
      </c>
      <c r="EC32">
        <f t="shared" si="17"/>
        <v>0</v>
      </c>
      <c r="ED32">
        <f t="shared" si="18"/>
        <v>0.3</v>
      </c>
      <c r="EE32">
        <f>1</f>
        <v>1</v>
      </c>
      <c r="EF32">
        <f t="shared" si="19"/>
        <v>49.199999999999996</v>
      </c>
      <c r="EG32">
        <f t="shared" si="20"/>
        <v>0</v>
      </c>
      <c r="EH32">
        <f t="shared" si="21"/>
        <v>25.480846323937282</v>
      </c>
      <c r="EI32">
        <f t="shared" si="22"/>
        <v>25.480846323937282</v>
      </c>
      <c r="EJ32">
        <f t="shared" si="23"/>
        <v>6.9146587857320903</v>
      </c>
      <c r="EK32">
        <f t="shared" si="24"/>
        <v>32.395505109669372</v>
      </c>
      <c r="EL32" s="16">
        <f t="shared" si="25"/>
        <v>3</v>
      </c>
      <c r="EM32">
        <f t="shared" si="52"/>
        <v>8</v>
      </c>
      <c r="EN32">
        <f t="shared" si="53"/>
        <v>57.077095765619518</v>
      </c>
      <c r="EO32">
        <f t="shared" si="54"/>
        <v>0</v>
      </c>
      <c r="EP32">
        <f t="shared" si="26"/>
        <v>15.488835680039884</v>
      </c>
      <c r="EQ32" s="10">
        <f t="shared" si="27"/>
        <v>72.565931445659402</v>
      </c>
      <c r="ER32" s="1">
        <f t="shared" si="28"/>
        <v>0.78655499390042816</v>
      </c>
      <c r="ES32" s="1">
        <f t="shared" si="29"/>
        <v>0</v>
      </c>
      <c r="ET32" s="1">
        <f t="shared" si="30"/>
        <v>0.21344500609957184</v>
      </c>
      <c r="EX32">
        <f t="shared" si="31"/>
        <v>0</v>
      </c>
      <c r="EY32">
        <f t="shared" si="55"/>
        <v>0</v>
      </c>
      <c r="EZ32">
        <f t="shared" si="32"/>
        <v>0</v>
      </c>
      <c r="FA32">
        <f t="shared" si="33"/>
        <v>0</v>
      </c>
      <c r="FB32" s="7">
        <f t="shared" si="34"/>
        <v>1.7268872313867203</v>
      </c>
      <c r="FC32">
        <f t="shared" si="35"/>
        <v>1.7268872313867203</v>
      </c>
      <c r="FD32">
        <f t="shared" si="36"/>
        <v>1.7268872313867203</v>
      </c>
      <c r="FF32" s="9">
        <f t="shared" si="37"/>
        <v>3.8682273983062538</v>
      </c>
      <c r="FG32" s="9">
        <f t="shared" si="38"/>
        <v>0</v>
      </c>
      <c r="FI32" s="35"/>
      <c r="FJ32">
        <f t="shared" si="39"/>
        <v>0</v>
      </c>
      <c r="FK32">
        <f t="shared" si="40"/>
        <v>3.4608843229586501</v>
      </c>
      <c r="FM32" s="14"/>
      <c r="FN32" s="15">
        <f t="shared" si="41"/>
        <v>0</v>
      </c>
      <c r="FP32" s="15">
        <f t="shared" si="42"/>
        <v>0</v>
      </c>
      <c r="FQ32" s="15">
        <f t="shared" si="43"/>
        <v>7.7523808834273771</v>
      </c>
      <c r="FS32">
        <f t="shared" si="44"/>
        <v>0</v>
      </c>
      <c r="FT32">
        <f t="shared" si="45"/>
        <v>11.620608281733631</v>
      </c>
      <c r="FU32">
        <f t="shared" si="46"/>
        <v>36.282965722829701</v>
      </c>
      <c r="FV32">
        <f t="shared" si="47"/>
        <v>36.282965722829701</v>
      </c>
      <c r="FW32" s="8">
        <f t="shared" si="48"/>
        <v>36.282965722829701</v>
      </c>
      <c r="FY32" s="5">
        <f t="shared" si="49"/>
        <v>-24.66235744109607</v>
      </c>
      <c r="GA32" s="11">
        <f t="shared" si="50"/>
        <v>0</v>
      </c>
      <c r="GB32" s="11">
        <f t="shared" si="51"/>
        <v>0</v>
      </c>
    </row>
    <row r="33" spans="1:184" x14ac:dyDescent="0.15">
      <c r="A33">
        <v>4</v>
      </c>
      <c r="B33">
        <v>8</v>
      </c>
      <c r="D33">
        <v>15</v>
      </c>
      <c r="E33" s="8">
        <v>8.75</v>
      </c>
      <c r="I33" s="17">
        <v>5</v>
      </c>
      <c r="J33" s="17">
        <v>8</v>
      </c>
      <c r="K33" s="17">
        <v>2</v>
      </c>
      <c r="L33">
        <v>2</v>
      </c>
      <c r="M33">
        <v>5</v>
      </c>
      <c r="N33">
        <v>10</v>
      </c>
      <c r="O33" s="12">
        <v>15</v>
      </c>
      <c r="P33" s="17">
        <f>2.54*7.5</f>
        <v>19.05</v>
      </c>
      <c r="Q33" s="17"/>
      <c r="R33" s="17">
        <v>5</v>
      </c>
      <c r="S33" s="17">
        <f>2.54*3.3</f>
        <v>8.3819999999999997</v>
      </c>
      <c r="T33" s="17"/>
      <c r="U33" s="3">
        <v>1</v>
      </c>
      <c r="V33" s="17">
        <f>2.54*6.4</f>
        <v>16.256</v>
      </c>
      <c r="W33" s="17"/>
      <c r="X33" s="17">
        <v>3</v>
      </c>
      <c r="Y33" s="17">
        <f>2.54*5.4</f>
        <v>13.716000000000001</v>
      </c>
      <c r="Z33" s="17"/>
      <c r="AA33" s="17">
        <v>1</v>
      </c>
      <c r="AB33" s="17">
        <f>2.54*6.7</f>
        <v>17.018000000000001</v>
      </c>
      <c r="AC33" s="17">
        <v>1</v>
      </c>
      <c r="AD33" s="17">
        <f>2.54*4.4</f>
        <v>11.176000000000002</v>
      </c>
      <c r="AE33" s="17"/>
      <c r="AF33" s="17">
        <v>1</v>
      </c>
      <c r="DB33" s="1">
        <f t="shared" si="56"/>
        <v>1.0038208256456926</v>
      </c>
      <c r="DC33">
        <v>11.64</v>
      </c>
      <c r="DD33">
        <f t="shared" si="0"/>
        <v>5</v>
      </c>
      <c r="DE33" s="38">
        <v>0.122</v>
      </c>
      <c r="DF33">
        <v>0.48</v>
      </c>
      <c r="DG33">
        <v>1.1499999999999999</v>
      </c>
      <c r="DH33">
        <f t="shared" si="1"/>
        <v>6.56</v>
      </c>
      <c r="DI33">
        <f t="shared" si="2"/>
        <v>0.59975552187635683</v>
      </c>
      <c r="DJ33">
        <f t="shared" si="3"/>
        <v>8</v>
      </c>
      <c r="DK33">
        <v>0.28899999999999998</v>
      </c>
      <c r="DL33">
        <f t="shared" si="4"/>
        <v>0.48</v>
      </c>
      <c r="DM33">
        <f t="shared" si="5"/>
        <v>1.1299999999999999</v>
      </c>
      <c r="DN33">
        <f t="shared" si="6"/>
        <v>16.399999999999999</v>
      </c>
      <c r="DO33">
        <f t="shared" si="7"/>
        <v>0.89345533071036054</v>
      </c>
      <c r="DP33">
        <f t="shared" si="8"/>
        <v>2</v>
      </c>
      <c r="DQ33">
        <v>2.76</v>
      </c>
      <c r="DR33">
        <f t="shared" si="9"/>
        <v>0.4</v>
      </c>
      <c r="DS33">
        <v>1.1000000000000001</v>
      </c>
      <c r="DT33">
        <f t="shared" si="10"/>
        <v>32.799999999999997</v>
      </c>
      <c r="DU33">
        <f t="shared" si="11"/>
        <v>0.86522108073966253</v>
      </c>
      <c r="DV33">
        <f t="shared" si="12"/>
        <v>182.15000000000003</v>
      </c>
      <c r="DW33">
        <f t="shared" si="13"/>
        <v>182.15000000000003</v>
      </c>
      <c r="DX33">
        <v>0.40500000000000003</v>
      </c>
      <c r="DY33">
        <v>1</v>
      </c>
      <c r="DZ33">
        <f t="shared" si="14"/>
        <v>49.199999999999996</v>
      </c>
      <c r="EA33">
        <f t="shared" si="15"/>
        <v>17.519765053243159</v>
      </c>
      <c r="EB33">
        <f t="shared" si="16"/>
        <v>0</v>
      </c>
      <c r="EC33">
        <f t="shared" si="17"/>
        <v>0</v>
      </c>
      <c r="ED33">
        <f t="shared" si="18"/>
        <v>0.3</v>
      </c>
      <c r="EE33">
        <f>1</f>
        <v>1</v>
      </c>
      <c r="EF33">
        <f t="shared" si="19"/>
        <v>49.199999999999996</v>
      </c>
      <c r="EG33">
        <f t="shared" si="20"/>
        <v>0</v>
      </c>
      <c r="EH33">
        <f t="shared" si="21"/>
        <v>17.519765053243159</v>
      </c>
      <c r="EI33">
        <f t="shared" si="22"/>
        <v>17.519765053243159</v>
      </c>
      <c r="EJ33">
        <f t="shared" si="23"/>
        <v>2.3584319333263801</v>
      </c>
      <c r="EK33">
        <f t="shared" si="24"/>
        <v>19.878196986569538</v>
      </c>
      <c r="EL33" s="16">
        <f t="shared" si="25"/>
        <v>4</v>
      </c>
      <c r="EM33">
        <f t="shared" si="52"/>
        <v>8</v>
      </c>
      <c r="EN33">
        <f t="shared" si="53"/>
        <v>39.244273719264676</v>
      </c>
      <c r="EO33">
        <f t="shared" si="54"/>
        <v>0</v>
      </c>
      <c r="EP33">
        <f t="shared" si="26"/>
        <v>5.2828875306510916</v>
      </c>
      <c r="EQ33" s="10">
        <f t="shared" si="27"/>
        <v>44.527161249915764</v>
      </c>
      <c r="ER33" s="1">
        <f t="shared" si="28"/>
        <v>0.88135584253844423</v>
      </c>
      <c r="ES33" s="1">
        <f t="shared" si="29"/>
        <v>0</v>
      </c>
      <c r="ET33" s="1">
        <f t="shared" si="30"/>
        <v>0.11864415746155579</v>
      </c>
      <c r="EX33">
        <f t="shared" si="31"/>
        <v>0</v>
      </c>
      <c r="EY33">
        <f t="shared" si="55"/>
        <v>0</v>
      </c>
      <c r="EZ33">
        <f t="shared" si="32"/>
        <v>0</v>
      </c>
      <c r="FA33">
        <f t="shared" si="33"/>
        <v>0</v>
      </c>
      <c r="FB33" s="7">
        <f t="shared" si="34"/>
        <v>0.74660542629335869</v>
      </c>
      <c r="FC33">
        <f t="shared" si="35"/>
        <v>0.74660542629335869</v>
      </c>
      <c r="FD33">
        <f t="shared" si="36"/>
        <v>0.74660542629335869</v>
      </c>
      <c r="FF33" s="9">
        <f t="shared" si="37"/>
        <v>1.6723961548971236</v>
      </c>
      <c r="FG33" s="9">
        <f t="shared" si="38"/>
        <v>0</v>
      </c>
      <c r="FJ33">
        <f t="shared" si="39"/>
        <v>0</v>
      </c>
      <c r="FK33">
        <f t="shared" si="40"/>
        <v>0.86522108073966253</v>
      </c>
      <c r="FN33" s="15">
        <f t="shared" si="41"/>
        <v>0</v>
      </c>
      <c r="FP33" s="15">
        <f t="shared" si="42"/>
        <v>0</v>
      </c>
      <c r="FQ33" s="15">
        <f t="shared" si="43"/>
        <v>1.9380952208568443</v>
      </c>
      <c r="FS33">
        <f t="shared" si="44"/>
        <v>0</v>
      </c>
      <c r="FT33">
        <f t="shared" si="45"/>
        <v>3.6104913757539681</v>
      </c>
      <c r="FU33">
        <f t="shared" si="46"/>
        <v>22.263580624957882</v>
      </c>
      <c r="FV33">
        <f t="shared" si="47"/>
        <v>22.263580624957882</v>
      </c>
      <c r="FW33" s="8">
        <f t="shared" si="48"/>
        <v>22.263580624957882</v>
      </c>
      <c r="FY33" s="5">
        <f t="shared" si="49"/>
        <v>-18.653089249203916</v>
      </c>
      <c r="GA33" s="11">
        <f t="shared" si="50"/>
        <v>0</v>
      </c>
      <c r="GB33" s="11">
        <f t="shared" si="51"/>
        <v>0</v>
      </c>
    </row>
    <row r="34" spans="1:184" x14ac:dyDescent="0.15">
      <c r="A34" s="17">
        <v>1</v>
      </c>
      <c r="B34">
        <v>9</v>
      </c>
      <c r="D34">
        <v>15</v>
      </c>
      <c r="E34" s="8">
        <v>8.75</v>
      </c>
      <c r="I34" s="8">
        <v>36</v>
      </c>
      <c r="J34" s="8">
        <v>9</v>
      </c>
      <c r="K34" s="8">
        <v>2</v>
      </c>
      <c r="L34">
        <v>2</v>
      </c>
      <c r="M34">
        <v>5</v>
      </c>
      <c r="N34">
        <v>10</v>
      </c>
      <c r="O34" s="12">
        <v>15</v>
      </c>
      <c r="P34">
        <f>2.54*5.3</f>
        <v>13.462</v>
      </c>
      <c r="R34" s="17">
        <v>3</v>
      </c>
      <c r="U34" s="3"/>
      <c r="DB34" s="1">
        <f t="shared" si="56"/>
        <v>1.0038208256456926</v>
      </c>
      <c r="DC34">
        <v>11.64</v>
      </c>
      <c r="DD34">
        <f t="shared" si="0"/>
        <v>36</v>
      </c>
      <c r="DE34" s="38">
        <v>0.122</v>
      </c>
      <c r="DF34">
        <v>0.48</v>
      </c>
      <c r="DG34">
        <v>1.1499999999999999</v>
      </c>
      <c r="DH34">
        <f t="shared" si="1"/>
        <v>6.56</v>
      </c>
      <c r="DI34">
        <f t="shared" si="2"/>
        <v>4.3182397575097697</v>
      </c>
      <c r="DJ34">
        <f t="shared" si="3"/>
        <v>9</v>
      </c>
      <c r="DK34">
        <v>0.28899999999999998</v>
      </c>
      <c r="DL34">
        <f t="shared" si="4"/>
        <v>0.48</v>
      </c>
      <c r="DM34">
        <f t="shared" si="5"/>
        <v>1.1299999999999999</v>
      </c>
      <c r="DN34">
        <f t="shared" si="6"/>
        <v>16.399999999999999</v>
      </c>
      <c r="DO34">
        <f t="shared" si="7"/>
        <v>1.0051372470491557</v>
      </c>
      <c r="DP34">
        <f t="shared" si="8"/>
        <v>2</v>
      </c>
      <c r="DQ34">
        <v>2.76</v>
      </c>
      <c r="DR34">
        <f t="shared" si="9"/>
        <v>0.4</v>
      </c>
      <c r="DS34">
        <v>1.1000000000000001</v>
      </c>
      <c r="DT34">
        <f t="shared" si="10"/>
        <v>32.799999999999997</v>
      </c>
      <c r="DU34">
        <f t="shared" si="11"/>
        <v>0.86522108073966253</v>
      </c>
      <c r="DV34">
        <f t="shared" si="12"/>
        <v>28.09</v>
      </c>
      <c r="DW34">
        <f t="shared" si="13"/>
        <v>28.09</v>
      </c>
      <c r="DX34">
        <v>0.40500000000000003</v>
      </c>
      <c r="DY34">
        <v>1</v>
      </c>
      <c r="DZ34">
        <f t="shared" si="14"/>
        <v>49.199999999999996</v>
      </c>
      <c r="EA34">
        <f t="shared" si="15"/>
        <v>2.7017853436486425</v>
      </c>
      <c r="EB34">
        <f t="shared" si="16"/>
        <v>0</v>
      </c>
      <c r="EC34">
        <f t="shared" si="17"/>
        <v>0</v>
      </c>
      <c r="ED34">
        <f t="shared" si="18"/>
        <v>0.3</v>
      </c>
      <c r="EE34">
        <f>1</f>
        <v>1</v>
      </c>
      <c r="EF34">
        <f t="shared" si="19"/>
        <v>49.199999999999996</v>
      </c>
      <c r="EG34">
        <f t="shared" si="20"/>
        <v>0</v>
      </c>
      <c r="EH34">
        <f t="shared" si="21"/>
        <v>2.7017853436486425</v>
      </c>
      <c r="EI34">
        <f t="shared" si="22"/>
        <v>2.7017853436486425</v>
      </c>
      <c r="EJ34">
        <f t="shared" si="23"/>
        <v>6.1885980852985885</v>
      </c>
      <c r="EK34">
        <f t="shared" si="24"/>
        <v>8.8903834289472314</v>
      </c>
      <c r="EL34" s="16">
        <f t="shared" si="25"/>
        <v>1</v>
      </c>
      <c r="EM34">
        <f t="shared" si="52"/>
        <v>9</v>
      </c>
      <c r="EN34">
        <f t="shared" si="53"/>
        <v>6.0519991697729596</v>
      </c>
      <c r="EO34">
        <f t="shared" si="54"/>
        <v>0</v>
      </c>
      <c r="EP34">
        <f t="shared" si="26"/>
        <v>13.862459711068839</v>
      </c>
      <c r="EQ34" s="10">
        <f t="shared" si="27"/>
        <v>19.914458880841799</v>
      </c>
      <c r="ER34" s="1">
        <f t="shared" si="28"/>
        <v>0.30389975474528874</v>
      </c>
      <c r="ES34" s="1">
        <f t="shared" si="29"/>
        <v>0</v>
      </c>
      <c r="ET34" s="1">
        <f t="shared" si="30"/>
        <v>0.69610024525471126</v>
      </c>
      <c r="EX34">
        <f t="shared" si="31"/>
        <v>0</v>
      </c>
      <c r="EY34">
        <f t="shared" si="55"/>
        <v>0</v>
      </c>
      <c r="EZ34">
        <f t="shared" si="32"/>
        <v>0</v>
      </c>
      <c r="FA34">
        <f t="shared" si="33"/>
        <v>0</v>
      </c>
      <c r="FB34" s="7">
        <f t="shared" si="34"/>
        <v>2.6616885022794627</v>
      </c>
      <c r="FC34">
        <f t="shared" si="35"/>
        <v>2.6616885022794627</v>
      </c>
      <c r="FD34">
        <f t="shared" si="36"/>
        <v>2.6616885022794627</v>
      </c>
      <c r="FF34" s="9">
        <f t="shared" si="37"/>
        <v>5.9621822451059971</v>
      </c>
      <c r="FG34" s="9">
        <f t="shared" si="38"/>
        <v>0</v>
      </c>
      <c r="FJ34">
        <f t="shared" si="39"/>
        <v>0</v>
      </c>
      <c r="FK34">
        <f t="shared" si="40"/>
        <v>0.86522108073966253</v>
      </c>
      <c r="FN34" s="15">
        <f t="shared" si="41"/>
        <v>0</v>
      </c>
      <c r="FP34" s="15">
        <f t="shared" si="42"/>
        <v>0</v>
      </c>
      <c r="FQ34" s="15">
        <f t="shared" si="43"/>
        <v>1.9380952208568443</v>
      </c>
      <c r="FS34">
        <f t="shared" si="44"/>
        <v>0</v>
      </c>
      <c r="FT34">
        <f t="shared" si="45"/>
        <v>7.9002774659628416</v>
      </c>
      <c r="FU34">
        <f t="shared" si="46"/>
        <v>9.9572294404208996</v>
      </c>
      <c r="FV34">
        <f t="shared" si="47"/>
        <v>9.9572294404208996</v>
      </c>
      <c r="FW34" s="8">
        <f t="shared" si="48"/>
        <v>9.9572294404208996</v>
      </c>
      <c r="FY34" s="5">
        <f t="shared" si="49"/>
        <v>-2.056951974458058</v>
      </c>
      <c r="GA34" s="11">
        <f t="shared" si="50"/>
        <v>0</v>
      </c>
      <c r="GB34" s="11">
        <f t="shared" si="51"/>
        <v>0</v>
      </c>
    </row>
    <row r="35" spans="1:184" x14ac:dyDescent="0.15">
      <c r="A35" s="17">
        <v>2</v>
      </c>
      <c r="B35">
        <v>9</v>
      </c>
      <c r="D35">
        <v>15</v>
      </c>
      <c r="E35" s="8">
        <v>8.75</v>
      </c>
      <c r="I35" s="8">
        <v>20</v>
      </c>
      <c r="J35" s="8">
        <v>7</v>
      </c>
      <c r="K35" s="8">
        <v>1</v>
      </c>
      <c r="L35">
        <v>2</v>
      </c>
      <c r="M35">
        <v>5</v>
      </c>
      <c r="N35">
        <v>10</v>
      </c>
      <c r="O35" s="12">
        <v>15</v>
      </c>
      <c r="P35">
        <f>2.54*20</f>
        <v>50.8</v>
      </c>
      <c r="R35" s="17">
        <v>3</v>
      </c>
      <c r="U35" s="3"/>
      <c r="DB35" s="1">
        <f t="shared" si="56"/>
        <v>1.0038208256456926</v>
      </c>
      <c r="DC35">
        <v>11.64</v>
      </c>
      <c r="DD35">
        <f t="shared" si="0"/>
        <v>20</v>
      </c>
      <c r="DE35" s="38">
        <v>0.122</v>
      </c>
      <c r="DF35">
        <v>0.48</v>
      </c>
      <c r="DG35">
        <v>1.1499999999999999</v>
      </c>
      <c r="DH35">
        <f t="shared" si="1"/>
        <v>6.56</v>
      </c>
      <c r="DI35">
        <f t="shared" si="2"/>
        <v>2.3990220875054273</v>
      </c>
      <c r="DJ35">
        <f t="shared" si="3"/>
        <v>7</v>
      </c>
      <c r="DK35">
        <v>0.28899999999999998</v>
      </c>
      <c r="DL35">
        <f t="shared" si="4"/>
        <v>0.48</v>
      </c>
      <c r="DM35">
        <f t="shared" si="5"/>
        <v>1.1299999999999999</v>
      </c>
      <c r="DN35">
        <f t="shared" si="6"/>
        <v>16.399999999999999</v>
      </c>
      <c r="DO35">
        <f t="shared" si="7"/>
        <v>0.78177341437156544</v>
      </c>
      <c r="DP35">
        <f t="shared" si="8"/>
        <v>1</v>
      </c>
      <c r="DQ35">
        <v>2.76</v>
      </c>
      <c r="DR35">
        <f t="shared" si="9"/>
        <v>0.4</v>
      </c>
      <c r="DS35">
        <v>1.1000000000000001</v>
      </c>
      <c r="DT35">
        <f t="shared" si="10"/>
        <v>32.799999999999997</v>
      </c>
      <c r="DU35">
        <f t="shared" si="11"/>
        <v>0.43261054036983126</v>
      </c>
      <c r="DV35">
        <f t="shared" si="12"/>
        <v>400</v>
      </c>
      <c r="DW35">
        <f t="shared" si="13"/>
        <v>400</v>
      </c>
      <c r="DX35">
        <v>0.40500000000000003</v>
      </c>
      <c r="DY35">
        <v>1</v>
      </c>
      <c r="DZ35">
        <f t="shared" si="14"/>
        <v>49.199999999999996</v>
      </c>
      <c r="EA35">
        <f t="shared" si="15"/>
        <v>38.473269400479069</v>
      </c>
      <c r="EB35">
        <f t="shared" si="16"/>
        <v>0</v>
      </c>
      <c r="EC35">
        <f t="shared" si="17"/>
        <v>0</v>
      </c>
      <c r="ED35">
        <f t="shared" si="18"/>
        <v>0.3</v>
      </c>
      <c r="EE35">
        <f>1</f>
        <v>1</v>
      </c>
      <c r="EF35">
        <f t="shared" si="19"/>
        <v>49.199999999999996</v>
      </c>
      <c r="EG35">
        <f t="shared" si="20"/>
        <v>0</v>
      </c>
      <c r="EH35">
        <f t="shared" si="21"/>
        <v>38.473269400479069</v>
      </c>
      <c r="EI35">
        <f t="shared" si="22"/>
        <v>38.473269400479069</v>
      </c>
      <c r="EJ35">
        <f t="shared" si="23"/>
        <v>3.6134060422468242</v>
      </c>
      <c r="EK35">
        <f t="shared" si="24"/>
        <v>42.086675442725891</v>
      </c>
      <c r="EL35" s="16">
        <f t="shared" si="25"/>
        <v>2</v>
      </c>
      <c r="EM35">
        <f t="shared" si="52"/>
        <v>9</v>
      </c>
      <c r="EN35">
        <f t="shared" si="53"/>
        <v>86.180123457073122</v>
      </c>
      <c r="EO35">
        <f t="shared" si="54"/>
        <v>0</v>
      </c>
      <c r="EP35">
        <f t="shared" si="26"/>
        <v>8.0940295346328863</v>
      </c>
      <c r="EQ35" s="10">
        <f t="shared" si="27"/>
        <v>94.274152991706003</v>
      </c>
      <c r="ER35" s="1">
        <f t="shared" si="28"/>
        <v>0.91414370452795291</v>
      </c>
      <c r="ES35" s="1">
        <f t="shared" si="29"/>
        <v>0</v>
      </c>
      <c r="ET35" s="1">
        <f t="shared" si="30"/>
        <v>8.5856295472047123E-2</v>
      </c>
      <c r="EX35">
        <f t="shared" si="31"/>
        <v>0</v>
      </c>
      <c r="EY35">
        <f t="shared" si="55"/>
        <v>0</v>
      </c>
      <c r="EZ35">
        <f t="shared" si="32"/>
        <v>0</v>
      </c>
      <c r="FA35">
        <f t="shared" si="33"/>
        <v>0</v>
      </c>
      <c r="FB35" s="7">
        <f t="shared" si="34"/>
        <v>1.5903977509384963</v>
      </c>
      <c r="FC35">
        <f t="shared" si="35"/>
        <v>1.5903977509384963</v>
      </c>
      <c r="FD35">
        <f t="shared" si="36"/>
        <v>1.5903977509384963</v>
      </c>
      <c r="FF35" s="9">
        <f t="shared" si="37"/>
        <v>3.562490962102232</v>
      </c>
      <c r="FG35" s="9">
        <f t="shared" si="38"/>
        <v>0</v>
      </c>
      <c r="FJ35">
        <f t="shared" si="39"/>
        <v>0</v>
      </c>
      <c r="FK35">
        <f t="shared" si="40"/>
        <v>0.43261054036983126</v>
      </c>
      <c r="FN35" s="15">
        <f t="shared" si="41"/>
        <v>0</v>
      </c>
      <c r="FP35" s="15">
        <f t="shared" si="42"/>
        <v>0</v>
      </c>
      <c r="FQ35" s="15">
        <f t="shared" si="43"/>
        <v>0.96904761042842213</v>
      </c>
      <c r="FS35">
        <f t="shared" si="44"/>
        <v>0</v>
      </c>
      <c r="FT35">
        <f t="shared" si="45"/>
        <v>4.5315385725306543</v>
      </c>
      <c r="FU35">
        <f t="shared" si="46"/>
        <v>47.137076495853002</v>
      </c>
      <c r="FV35">
        <f t="shared" si="47"/>
        <v>47.137076495853002</v>
      </c>
      <c r="FW35" s="8">
        <f t="shared" si="48"/>
        <v>47.137076495853002</v>
      </c>
      <c r="FY35" s="5">
        <f t="shared" si="49"/>
        <v>-42.605537923322345</v>
      </c>
      <c r="GA35" s="11">
        <f t="shared" si="50"/>
        <v>0</v>
      </c>
      <c r="GB35" s="11">
        <f t="shared" si="51"/>
        <v>0</v>
      </c>
    </row>
    <row r="36" spans="1:184" s="21" customFormat="1" x14ac:dyDescent="0.15">
      <c r="A36" s="20">
        <v>3</v>
      </c>
      <c r="B36" s="21">
        <v>9</v>
      </c>
      <c r="D36">
        <v>15</v>
      </c>
      <c r="E36" s="8">
        <v>8.75</v>
      </c>
      <c r="I36" s="22">
        <v>65</v>
      </c>
      <c r="J36" s="22">
        <v>16</v>
      </c>
      <c r="K36" s="22">
        <v>4</v>
      </c>
      <c r="L36">
        <v>2</v>
      </c>
      <c r="M36">
        <v>5</v>
      </c>
      <c r="N36">
        <v>10</v>
      </c>
      <c r="O36" s="12">
        <v>15</v>
      </c>
      <c r="P36" s="21">
        <f>2.54*19.5</f>
        <v>49.53</v>
      </c>
      <c r="R36" s="21">
        <v>3</v>
      </c>
      <c r="S36" s="21">
        <f>2.54*6.4</f>
        <v>16.256</v>
      </c>
      <c r="U36">
        <v>4</v>
      </c>
      <c r="V36" s="21">
        <f>2.54*7.4</f>
        <v>18.796000000000003</v>
      </c>
      <c r="X36" s="21">
        <v>4</v>
      </c>
      <c r="Y36" s="21">
        <f>2.54*7.5</f>
        <v>19.05</v>
      </c>
      <c r="AA36" s="21">
        <v>4</v>
      </c>
      <c r="CF36" s="23"/>
      <c r="DB36" s="1">
        <f t="shared" si="56"/>
        <v>1.0038208256456926</v>
      </c>
      <c r="DC36">
        <v>11.64</v>
      </c>
      <c r="DD36">
        <f t="shared" si="0"/>
        <v>65</v>
      </c>
      <c r="DE36" s="38">
        <v>0.122</v>
      </c>
      <c r="DF36">
        <v>0.48</v>
      </c>
      <c r="DG36">
        <v>1.1499999999999999</v>
      </c>
      <c r="DH36">
        <f t="shared" si="1"/>
        <v>6.56</v>
      </c>
      <c r="DI36">
        <f t="shared" si="2"/>
        <v>7.7968217843926384</v>
      </c>
      <c r="DJ36">
        <f t="shared" si="3"/>
        <v>16</v>
      </c>
      <c r="DK36">
        <v>0.28899999999999998</v>
      </c>
      <c r="DL36">
        <f t="shared" si="4"/>
        <v>0.48</v>
      </c>
      <c r="DM36">
        <f t="shared" si="5"/>
        <v>1.1299999999999999</v>
      </c>
      <c r="DN36">
        <f t="shared" si="6"/>
        <v>16.399999999999999</v>
      </c>
      <c r="DO36">
        <f t="shared" si="7"/>
        <v>1.7869106614207211</v>
      </c>
      <c r="DP36">
        <f t="shared" si="8"/>
        <v>4</v>
      </c>
      <c r="DQ36">
        <v>2.76</v>
      </c>
      <c r="DR36">
        <f t="shared" si="9"/>
        <v>0.4</v>
      </c>
      <c r="DS36">
        <v>1.1000000000000001</v>
      </c>
      <c r="DT36">
        <f t="shared" si="10"/>
        <v>32.799999999999997</v>
      </c>
      <c r="DU36">
        <f t="shared" si="11"/>
        <v>1.7304421614793251</v>
      </c>
      <c r="DV36">
        <f t="shared" si="12"/>
        <v>532.22</v>
      </c>
      <c r="DW36">
        <f t="shared" si="13"/>
        <v>532.22</v>
      </c>
      <c r="DX36">
        <v>0.40500000000000003</v>
      </c>
      <c r="DY36">
        <v>1</v>
      </c>
      <c r="DZ36">
        <f t="shared" si="14"/>
        <v>49.199999999999996</v>
      </c>
      <c r="EA36">
        <f t="shared" si="15"/>
        <v>51.190608600807415</v>
      </c>
      <c r="EB36">
        <f t="shared" si="16"/>
        <v>0</v>
      </c>
      <c r="EC36">
        <f t="shared" si="17"/>
        <v>0</v>
      </c>
      <c r="ED36">
        <f t="shared" si="18"/>
        <v>0.3</v>
      </c>
      <c r="EE36">
        <f>1</f>
        <v>1</v>
      </c>
      <c r="EF36">
        <f t="shared" si="19"/>
        <v>49.199999999999996</v>
      </c>
      <c r="EG36">
        <f t="shared" si="20"/>
        <v>0</v>
      </c>
      <c r="EH36">
        <f t="shared" si="21"/>
        <v>51.190608600807415</v>
      </c>
      <c r="EI36">
        <f t="shared" si="22"/>
        <v>51.190608600807415</v>
      </c>
      <c r="EJ36">
        <f t="shared" si="23"/>
        <v>11.314174607292685</v>
      </c>
      <c r="EK36">
        <f t="shared" si="24"/>
        <v>62.5047832081001</v>
      </c>
      <c r="EL36" s="16">
        <f t="shared" si="25"/>
        <v>3</v>
      </c>
      <c r="EM36">
        <f t="shared" si="52"/>
        <v>9</v>
      </c>
      <c r="EN36">
        <f t="shared" si="53"/>
        <v>114.66696326580862</v>
      </c>
      <c r="EO36">
        <f t="shared" si="54"/>
        <v>0</v>
      </c>
      <c r="EP36">
        <f t="shared" si="26"/>
        <v>25.343751120335618</v>
      </c>
      <c r="EQ36" s="10">
        <f t="shared" si="27"/>
        <v>140.01071438614423</v>
      </c>
      <c r="ER36" s="1">
        <f t="shared" si="28"/>
        <v>0.81898705944433292</v>
      </c>
      <c r="ES36" s="1">
        <f t="shared" si="29"/>
        <v>0</v>
      </c>
      <c r="ET36" s="1">
        <f t="shared" si="30"/>
        <v>0.18101294055566716</v>
      </c>
      <c r="EV36" s="24"/>
      <c r="EW36" s="25"/>
      <c r="EX36">
        <f t="shared" si="31"/>
        <v>0</v>
      </c>
      <c r="EY36">
        <f t="shared" si="55"/>
        <v>0</v>
      </c>
      <c r="EZ36">
        <f t="shared" si="32"/>
        <v>0</v>
      </c>
      <c r="FA36">
        <f t="shared" si="33"/>
        <v>0</v>
      </c>
      <c r="FB36" s="7">
        <f t="shared" si="34"/>
        <v>4.7918662229066795</v>
      </c>
      <c r="FC36">
        <f t="shared" si="35"/>
        <v>4.7918662229066795</v>
      </c>
      <c r="FD36">
        <f t="shared" si="36"/>
        <v>4.7918662229066795</v>
      </c>
      <c r="FE36"/>
      <c r="FF36" s="9">
        <f t="shared" si="37"/>
        <v>10.733780339310963</v>
      </c>
      <c r="FG36" s="9">
        <f t="shared" si="38"/>
        <v>0</v>
      </c>
      <c r="FI36" s="35"/>
      <c r="FJ36">
        <f t="shared" si="39"/>
        <v>0</v>
      </c>
      <c r="FK36">
        <f t="shared" si="40"/>
        <v>1.7304421614793251</v>
      </c>
      <c r="FM36" s="14"/>
      <c r="FN36" s="15">
        <f t="shared" si="41"/>
        <v>0</v>
      </c>
      <c r="FO36" s="27"/>
      <c r="FP36" s="15">
        <f t="shared" si="42"/>
        <v>0</v>
      </c>
      <c r="FQ36" s="15">
        <f t="shared" si="43"/>
        <v>3.8761904417136885</v>
      </c>
      <c r="FR36"/>
      <c r="FS36">
        <f t="shared" si="44"/>
        <v>0</v>
      </c>
      <c r="FT36">
        <f t="shared" si="45"/>
        <v>14.609970781024652</v>
      </c>
      <c r="FU36">
        <f t="shared" si="46"/>
        <v>70.005357193072115</v>
      </c>
      <c r="FV36">
        <f t="shared" si="47"/>
        <v>70.005357193072115</v>
      </c>
      <c r="FW36" s="8">
        <f t="shared" si="48"/>
        <v>70.005357193072115</v>
      </c>
      <c r="FX36"/>
      <c r="FY36" s="5">
        <f t="shared" si="49"/>
        <v>-55.395386412047465</v>
      </c>
      <c r="FZ36"/>
      <c r="GA36" s="11">
        <f t="shared" si="50"/>
        <v>0</v>
      </c>
      <c r="GB36" s="11">
        <f t="shared" si="51"/>
        <v>0</v>
      </c>
    </row>
    <row r="37" spans="1:184" x14ac:dyDescent="0.15">
      <c r="A37" s="19">
        <v>4</v>
      </c>
      <c r="B37" s="4">
        <v>9</v>
      </c>
      <c r="D37">
        <v>15</v>
      </c>
      <c r="E37" s="8">
        <v>8.75</v>
      </c>
      <c r="I37" s="8">
        <v>13</v>
      </c>
      <c r="J37" s="8">
        <v>2</v>
      </c>
      <c r="K37" s="8">
        <v>6</v>
      </c>
      <c r="L37">
        <v>2</v>
      </c>
      <c r="M37">
        <v>5</v>
      </c>
      <c r="N37">
        <v>10</v>
      </c>
      <c r="O37" s="12">
        <v>15</v>
      </c>
      <c r="P37">
        <f>2.54*12</f>
        <v>30.48</v>
      </c>
      <c r="R37" s="17">
        <v>3</v>
      </c>
      <c r="S37">
        <f>2.54*15.6</f>
        <v>39.624000000000002</v>
      </c>
      <c r="U37" s="3">
        <v>3</v>
      </c>
      <c r="V37">
        <f>2.54*13</f>
        <v>33.020000000000003</v>
      </c>
      <c r="X37">
        <v>4</v>
      </c>
      <c r="DB37" s="1">
        <f t="shared" si="56"/>
        <v>1.0038208256456926</v>
      </c>
      <c r="DC37">
        <v>11.64</v>
      </c>
      <c r="DD37">
        <f t="shared" si="0"/>
        <v>13</v>
      </c>
      <c r="DE37" s="38">
        <v>0.122</v>
      </c>
      <c r="DF37">
        <v>0.48</v>
      </c>
      <c r="DG37">
        <v>1.1499999999999999</v>
      </c>
      <c r="DH37">
        <f t="shared" si="1"/>
        <v>6.56</v>
      </c>
      <c r="DI37">
        <f t="shared" si="2"/>
        <v>1.5593643568785276</v>
      </c>
      <c r="DJ37">
        <f t="shared" si="3"/>
        <v>2</v>
      </c>
      <c r="DK37">
        <v>0.28899999999999998</v>
      </c>
      <c r="DL37">
        <f t="shared" si="4"/>
        <v>0.48</v>
      </c>
      <c r="DM37">
        <f t="shared" si="5"/>
        <v>1.1299999999999999</v>
      </c>
      <c r="DN37">
        <f t="shared" si="6"/>
        <v>16.399999999999999</v>
      </c>
      <c r="DO37">
        <f t="shared" si="7"/>
        <v>0.22336383267759014</v>
      </c>
      <c r="DP37">
        <f t="shared" si="8"/>
        <v>6</v>
      </c>
      <c r="DQ37">
        <v>2.76</v>
      </c>
      <c r="DR37">
        <f t="shared" si="9"/>
        <v>0.4</v>
      </c>
      <c r="DS37">
        <v>1.1000000000000001</v>
      </c>
      <c r="DT37">
        <f t="shared" si="10"/>
        <v>32.799999999999997</v>
      </c>
      <c r="DU37">
        <f t="shared" si="11"/>
        <v>2.5956632422189876</v>
      </c>
      <c r="DV37">
        <f t="shared" si="12"/>
        <v>556.36000000000013</v>
      </c>
      <c r="DW37">
        <f t="shared" si="13"/>
        <v>556.36000000000013</v>
      </c>
      <c r="DX37">
        <v>0.40500000000000003</v>
      </c>
      <c r="DY37">
        <v>1</v>
      </c>
      <c r="DZ37">
        <f t="shared" si="14"/>
        <v>49.199999999999996</v>
      </c>
      <c r="EA37">
        <f t="shared" si="15"/>
        <v>53.512470409126344</v>
      </c>
      <c r="EB37">
        <f t="shared" si="16"/>
        <v>0</v>
      </c>
      <c r="EC37">
        <f t="shared" si="17"/>
        <v>0</v>
      </c>
      <c r="ED37">
        <f t="shared" si="18"/>
        <v>0.3</v>
      </c>
      <c r="EE37">
        <f>1</f>
        <v>1</v>
      </c>
      <c r="EF37">
        <f t="shared" si="19"/>
        <v>49.199999999999996</v>
      </c>
      <c r="EG37">
        <f t="shared" si="20"/>
        <v>0</v>
      </c>
      <c r="EH37">
        <f t="shared" si="21"/>
        <v>53.512470409126344</v>
      </c>
      <c r="EI37">
        <f t="shared" si="22"/>
        <v>53.512470409126344</v>
      </c>
      <c r="EJ37">
        <f t="shared" si="23"/>
        <v>4.3783914317751051</v>
      </c>
      <c r="EK37">
        <f t="shared" si="24"/>
        <v>57.890861840901451</v>
      </c>
      <c r="EL37" s="16">
        <f t="shared" si="25"/>
        <v>4</v>
      </c>
      <c r="EM37">
        <f t="shared" si="52"/>
        <v>9</v>
      </c>
      <c r="EN37">
        <f t="shared" si="53"/>
        <v>119.86793371644302</v>
      </c>
      <c r="EO37">
        <f t="shared" si="54"/>
        <v>0</v>
      </c>
      <c r="EP37">
        <f t="shared" si="26"/>
        <v>9.8075968071762372</v>
      </c>
      <c r="EQ37" s="10">
        <f t="shared" si="27"/>
        <v>129.67553052361924</v>
      </c>
      <c r="ER37" s="1">
        <f t="shared" si="28"/>
        <v>0.92436817672868621</v>
      </c>
      <c r="ES37" s="1">
        <f t="shared" si="29"/>
        <v>0</v>
      </c>
      <c r="ET37" s="1">
        <f t="shared" si="30"/>
        <v>7.5631823271313861E-2</v>
      </c>
      <c r="EX37">
        <f t="shared" si="31"/>
        <v>0</v>
      </c>
      <c r="EY37">
        <f t="shared" si="55"/>
        <v>0</v>
      </c>
      <c r="EZ37">
        <f t="shared" si="32"/>
        <v>0</v>
      </c>
      <c r="FA37">
        <f t="shared" si="33"/>
        <v>0</v>
      </c>
      <c r="FB37" s="7">
        <f t="shared" si="34"/>
        <v>0.89136409477805889</v>
      </c>
      <c r="FC37">
        <f t="shared" si="35"/>
        <v>0.89136409477805889</v>
      </c>
      <c r="FD37">
        <f t="shared" si="36"/>
        <v>0.89136409477805889</v>
      </c>
      <c r="FF37" s="9">
        <f t="shared" si="37"/>
        <v>1.9966555723028521</v>
      </c>
      <c r="FG37" s="9">
        <f t="shared" si="38"/>
        <v>0</v>
      </c>
      <c r="FJ37">
        <f t="shared" si="39"/>
        <v>0</v>
      </c>
      <c r="FK37">
        <f t="shared" si="40"/>
        <v>2.5956632422189876</v>
      </c>
      <c r="FN37" s="15">
        <f t="shared" si="41"/>
        <v>0</v>
      </c>
      <c r="FP37" s="15">
        <f t="shared" si="42"/>
        <v>0</v>
      </c>
      <c r="FQ37" s="15">
        <f t="shared" si="43"/>
        <v>5.8142856625705326</v>
      </c>
      <c r="FS37">
        <f t="shared" si="44"/>
        <v>0</v>
      </c>
      <c r="FT37">
        <f t="shared" si="45"/>
        <v>7.8109412348733844</v>
      </c>
      <c r="FU37">
        <f t="shared" si="46"/>
        <v>64.837765261809622</v>
      </c>
      <c r="FV37">
        <f t="shared" si="47"/>
        <v>64.837765261809622</v>
      </c>
      <c r="FW37" s="8">
        <f t="shared" si="48"/>
        <v>64.837765261809622</v>
      </c>
      <c r="FY37" s="5">
        <f t="shared" si="49"/>
        <v>-57.026824026936239</v>
      </c>
      <c r="GA37" s="11">
        <f t="shared" si="50"/>
        <v>0</v>
      </c>
      <c r="GB37" s="11">
        <f t="shared" si="51"/>
        <v>0</v>
      </c>
    </row>
    <row r="38" spans="1:184" x14ac:dyDescent="0.15">
      <c r="A38" s="19">
        <v>1</v>
      </c>
      <c r="B38">
        <v>10</v>
      </c>
      <c r="D38">
        <v>15</v>
      </c>
      <c r="E38" s="8">
        <v>8.75</v>
      </c>
      <c r="I38" s="8">
        <v>14</v>
      </c>
      <c r="J38" s="8">
        <v>2</v>
      </c>
      <c r="K38" s="8">
        <v>1</v>
      </c>
      <c r="L38">
        <v>2</v>
      </c>
      <c r="M38">
        <v>5</v>
      </c>
      <c r="N38">
        <v>10</v>
      </c>
      <c r="O38" s="12">
        <v>15</v>
      </c>
      <c r="P38">
        <f>2.54*4.4</f>
        <v>11.176000000000002</v>
      </c>
      <c r="R38" s="17">
        <v>1</v>
      </c>
      <c r="S38">
        <f>2.54*5</f>
        <v>12.7</v>
      </c>
      <c r="U38">
        <v>3</v>
      </c>
      <c r="V38">
        <f>2.54*8.8</f>
        <v>22.352000000000004</v>
      </c>
      <c r="X38">
        <v>3</v>
      </c>
      <c r="Y38">
        <f>2.54*4.5</f>
        <v>11.43</v>
      </c>
      <c r="AA38">
        <v>3</v>
      </c>
      <c r="AB38">
        <v>7.5</v>
      </c>
      <c r="AD38">
        <v>4</v>
      </c>
      <c r="DB38" s="1">
        <f t="shared" si="56"/>
        <v>1.0038208256456926</v>
      </c>
      <c r="DC38">
        <v>11.64</v>
      </c>
      <c r="DD38">
        <f t="shared" si="0"/>
        <v>14</v>
      </c>
      <c r="DE38" s="38">
        <v>0.122</v>
      </c>
      <c r="DF38">
        <v>0.48</v>
      </c>
      <c r="DG38">
        <v>1.1499999999999999</v>
      </c>
      <c r="DH38">
        <f t="shared" si="1"/>
        <v>6.56</v>
      </c>
      <c r="DI38">
        <f t="shared" si="2"/>
        <v>1.6793154612537995</v>
      </c>
      <c r="DJ38">
        <f t="shared" si="3"/>
        <v>2</v>
      </c>
      <c r="DK38">
        <v>0.28899999999999998</v>
      </c>
      <c r="DL38">
        <f t="shared" si="4"/>
        <v>0.48</v>
      </c>
      <c r="DM38">
        <f t="shared" si="5"/>
        <v>1.1299999999999999</v>
      </c>
      <c r="DN38">
        <f t="shared" si="6"/>
        <v>16.399999999999999</v>
      </c>
      <c r="DO38">
        <f t="shared" si="7"/>
        <v>0.22336383267759014</v>
      </c>
      <c r="DP38">
        <f t="shared" si="8"/>
        <v>1</v>
      </c>
      <c r="DQ38">
        <v>2.76</v>
      </c>
      <c r="DR38">
        <f t="shared" si="9"/>
        <v>0.4</v>
      </c>
      <c r="DS38">
        <v>1.1000000000000001</v>
      </c>
      <c r="DT38">
        <f t="shared" si="10"/>
        <v>32.799999999999997</v>
      </c>
      <c r="DU38">
        <f t="shared" si="11"/>
        <v>0.43261054036983126</v>
      </c>
      <c r="DV38">
        <f t="shared" si="12"/>
        <v>150.76876743753488</v>
      </c>
      <c r="DW38">
        <f t="shared" si="13"/>
        <v>150.76876743753488</v>
      </c>
      <c r="DX38">
        <v>0.40500000000000003</v>
      </c>
      <c r="DY38">
        <v>1</v>
      </c>
      <c r="DZ38">
        <f t="shared" si="14"/>
        <v>49.199999999999996</v>
      </c>
      <c r="EA38">
        <f t="shared" si="15"/>
        <v>14.501418517006137</v>
      </c>
      <c r="EB38">
        <f t="shared" si="16"/>
        <v>0</v>
      </c>
      <c r="EC38">
        <f t="shared" si="17"/>
        <v>0</v>
      </c>
      <c r="ED38">
        <f t="shared" si="18"/>
        <v>0.3</v>
      </c>
      <c r="EE38">
        <f>1</f>
        <v>1</v>
      </c>
      <c r="EF38">
        <f t="shared" si="19"/>
        <v>49.199999999999996</v>
      </c>
      <c r="EG38">
        <f t="shared" si="20"/>
        <v>0</v>
      </c>
      <c r="EH38">
        <f t="shared" si="21"/>
        <v>14.501418517006137</v>
      </c>
      <c r="EI38">
        <f t="shared" si="22"/>
        <v>14.501418517006137</v>
      </c>
      <c r="EJ38">
        <f t="shared" si="23"/>
        <v>2.3352898343012209</v>
      </c>
      <c r="EK38">
        <f t="shared" si="24"/>
        <v>16.836708351307358</v>
      </c>
      <c r="EL38" s="16">
        <f t="shared" si="25"/>
        <v>1</v>
      </c>
      <c r="EM38">
        <f t="shared" si="52"/>
        <v>10</v>
      </c>
      <c r="EN38">
        <f t="shared" si="53"/>
        <v>32.483177478093751</v>
      </c>
      <c r="EO38">
        <f t="shared" si="54"/>
        <v>0</v>
      </c>
      <c r="EP38">
        <f t="shared" si="26"/>
        <v>5.2310492288347357</v>
      </c>
      <c r="EQ38" s="10">
        <f t="shared" si="27"/>
        <v>37.714226706928486</v>
      </c>
      <c r="ER38" s="1">
        <f t="shared" si="28"/>
        <v>0.86129772010216665</v>
      </c>
      <c r="ES38" s="1">
        <f t="shared" si="29"/>
        <v>0</v>
      </c>
      <c r="ET38" s="1">
        <f t="shared" si="30"/>
        <v>0.13870227989783332</v>
      </c>
      <c r="EX38">
        <f t="shared" si="31"/>
        <v>0</v>
      </c>
      <c r="EY38">
        <f t="shared" si="55"/>
        <v>0</v>
      </c>
      <c r="EZ38">
        <f t="shared" si="32"/>
        <v>0</v>
      </c>
      <c r="FA38">
        <f t="shared" si="33"/>
        <v>0</v>
      </c>
      <c r="FB38" s="7">
        <f t="shared" si="34"/>
        <v>0.95133964696569484</v>
      </c>
      <c r="FC38">
        <f t="shared" si="35"/>
        <v>0.95133964696569484</v>
      </c>
      <c r="FD38">
        <f t="shared" si="36"/>
        <v>0.95133964696569484</v>
      </c>
      <c r="FF38" s="9">
        <f t="shared" si="37"/>
        <v>2.1310008092031567</v>
      </c>
      <c r="FG38" s="9">
        <f t="shared" si="38"/>
        <v>0</v>
      </c>
      <c r="FJ38">
        <f t="shared" si="39"/>
        <v>0</v>
      </c>
      <c r="FK38">
        <f t="shared" si="40"/>
        <v>0.43261054036983126</v>
      </c>
      <c r="FN38" s="15">
        <f t="shared" si="41"/>
        <v>0</v>
      </c>
      <c r="FP38" s="15">
        <f t="shared" si="42"/>
        <v>0</v>
      </c>
      <c r="FQ38" s="15">
        <f t="shared" si="43"/>
        <v>0.96904761042842213</v>
      </c>
      <c r="FS38">
        <f t="shared" si="44"/>
        <v>0</v>
      </c>
      <c r="FT38">
        <f t="shared" si="45"/>
        <v>3.100048419631579</v>
      </c>
      <c r="FU38">
        <f t="shared" si="46"/>
        <v>18.857113353464243</v>
      </c>
      <c r="FV38">
        <f t="shared" si="47"/>
        <v>18.857113353464243</v>
      </c>
      <c r="FW38" s="8">
        <f t="shared" si="48"/>
        <v>18.857113353464243</v>
      </c>
      <c r="FY38" s="5">
        <f t="shared" si="49"/>
        <v>-15.757064933832664</v>
      </c>
      <c r="GA38" s="11">
        <f t="shared" si="50"/>
        <v>0</v>
      </c>
      <c r="GB38" s="11">
        <f t="shared" si="51"/>
        <v>0</v>
      </c>
    </row>
    <row r="39" spans="1:184" x14ac:dyDescent="0.15">
      <c r="A39" s="19">
        <v>2</v>
      </c>
      <c r="B39">
        <v>10</v>
      </c>
      <c r="D39">
        <v>15</v>
      </c>
      <c r="E39" s="8">
        <v>8.75</v>
      </c>
      <c r="I39" s="8">
        <v>10</v>
      </c>
      <c r="J39" s="8">
        <v>1</v>
      </c>
      <c r="L39">
        <v>2</v>
      </c>
      <c r="M39">
        <v>5</v>
      </c>
      <c r="N39">
        <v>10</v>
      </c>
      <c r="O39" s="12">
        <v>15</v>
      </c>
      <c r="P39">
        <f>2.54*8.8</f>
        <v>22.352000000000004</v>
      </c>
      <c r="R39">
        <v>3</v>
      </c>
      <c r="DB39" s="1">
        <f t="shared" si="56"/>
        <v>1.0038208256456926</v>
      </c>
      <c r="DC39">
        <v>11.64</v>
      </c>
      <c r="DD39">
        <f t="shared" si="0"/>
        <v>10</v>
      </c>
      <c r="DE39" s="38">
        <v>0.122</v>
      </c>
      <c r="DF39">
        <v>0.48</v>
      </c>
      <c r="DG39">
        <v>1.1499999999999999</v>
      </c>
      <c r="DH39">
        <f t="shared" si="1"/>
        <v>6.56</v>
      </c>
      <c r="DI39">
        <f t="shared" si="2"/>
        <v>1.1995110437527137</v>
      </c>
      <c r="DJ39">
        <f t="shared" si="3"/>
        <v>1</v>
      </c>
      <c r="DK39">
        <v>0.28899999999999998</v>
      </c>
      <c r="DL39">
        <f t="shared" si="4"/>
        <v>0.48</v>
      </c>
      <c r="DM39">
        <f t="shared" si="5"/>
        <v>1.1299999999999999</v>
      </c>
      <c r="DN39">
        <f t="shared" si="6"/>
        <v>16.399999999999999</v>
      </c>
      <c r="DO39">
        <f t="shared" si="7"/>
        <v>0.11168191633879507</v>
      </c>
      <c r="DP39">
        <f t="shared" si="8"/>
        <v>0</v>
      </c>
      <c r="DQ39">
        <v>2.76</v>
      </c>
      <c r="DR39">
        <f t="shared" si="9"/>
        <v>0.4</v>
      </c>
      <c r="DS39">
        <v>1.1000000000000001</v>
      </c>
      <c r="DT39">
        <f t="shared" si="10"/>
        <v>32.799999999999997</v>
      </c>
      <c r="DU39">
        <f t="shared" si="11"/>
        <v>0</v>
      </c>
      <c r="DV39">
        <f t="shared" si="12"/>
        <v>77.440000000000012</v>
      </c>
      <c r="DW39">
        <f t="shared" si="13"/>
        <v>77.440000000000012</v>
      </c>
      <c r="DX39">
        <v>0.40500000000000003</v>
      </c>
      <c r="DY39">
        <v>1</v>
      </c>
      <c r="DZ39">
        <f t="shared" si="14"/>
        <v>49.199999999999996</v>
      </c>
      <c r="EA39">
        <f t="shared" si="15"/>
        <v>7.4484249559327491</v>
      </c>
      <c r="EB39">
        <f t="shared" si="16"/>
        <v>0</v>
      </c>
      <c r="EC39">
        <f t="shared" si="17"/>
        <v>0</v>
      </c>
      <c r="ED39">
        <f t="shared" si="18"/>
        <v>0.3</v>
      </c>
      <c r="EE39">
        <f>1</f>
        <v>1</v>
      </c>
      <c r="EF39">
        <f t="shared" si="19"/>
        <v>49.199999999999996</v>
      </c>
      <c r="EG39">
        <f t="shared" si="20"/>
        <v>0</v>
      </c>
      <c r="EH39">
        <f t="shared" si="21"/>
        <v>7.4484249559327491</v>
      </c>
      <c r="EI39">
        <f t="shared" si="22"/>
        <v>7.4484249559327491</v>
      </c>
      <c r="EJ39">
        <f t="shared" si="23"/>
        <v>1.3111929600915087</v>
      </c>
      <c r="EK39">
        <f t="shared" si="24"/>
        <v>8.7596179160242578</v>
      </c>
      <c r="EL39" s="16">
        <f t="shared" si="25"/>
        <v>2</v>
      </c>
      <c r="EM39">
        <f t="shared" si="52"/>
        <v>10</v>
      </c>
      <c r="EN39">
        <f t="shared" si="53"/>
        <v>16.68447190128936</v>
      </c>
      <c r="EO39">
        <f t="shared" si="54"/>
        <v>0</v>
      </c>
      <c r="EP39">
        <f t="shared" si="26"/>
        <v>2.9370722306049797</v>
      </c>
      <c r="EQ39" s="10">
        <f t="shared" si="27"/>
        <v>19.621544131894339</v>
      </c>
      <c r="ER39" s="1">
        <f t="shared" si="28"/>
        <v>0.85031390950364394</v>
      </c>
      <c r="ES39" s="1">
        <f t="shared" si="29"/>
        <v>0</v>
      </c>
      <c r="ET39" s="1">
        <f t="shared" si="30"/>
        <v>0.14968609049635603</v>
      </c>
      <c r="EX39">
        <f t="shared" si="31"/>
        <v>0</v>
      </c>
      <c r="EY39">
        <f t="shared" si="55"/>
        <v>0</v>
      </c>
      <c r="EZ39">
        <f t="shared" si="32"/>
        <v>0</v>
      </c>
      <c r="FA39">
        <f t="shared" si="33"/>
        <v>0</v>
      </c>
      <c r="FB39" s="7">
        <f t="shared" si="34"/>
        <v>0.65559648004575433</v>
      </c>
      <c r="FC39">
        <f t="shared" si="35"/>
        <v>0.65559648004575433</v>
      </c>
      <c r="FD39">
        <f t="shared" si="36"/>
        <v>0.65559648004575433</v>
      </c>
      <c r="FF39" s="9">
        <f t="shared" si="37"/>
        <v>1.4685361153024898</v>
      </c>
      <c r="FG39" s="9">
        <f t="shared" si="38"/>
        <v>0</v>
      </c>
      <c r="FJ39">
        <f t="shared" si="39"/>
        <v>0</v>
      </c>
      <c r="FK39">
        <f t="shared" si="40"/>
        <v>0</v>
      </c>
      <c r="FN39" s="15">
        <f t="shared" si="41"/>
        <v>0</v>
      </c>
      <c r="FP39" s="15">
        <f t="shared" si="42"/>
        <v>0</v>
      </c>
      <c r="FQ39" s="15">
        <f t="shared" si="43"/>
        <v>0</v>
      </c>
      <c r="FS39">
        <f t="shared" si="44"/>
        <v>0</v>
      </c>
      <c r="FT39">
        <f t="shared" si="45"/>
        <v>1.4685361153024898</v>
      </c>
      <c r="FU39">
        <f t="shared" si="46"/>
        <v>9.8107720659471696</v>
      </c>
      <c r="FV39">
        <f t="shared" si="47"/>
        <v>9.8107720659471696</v>
      </c>
      <c r="FW39" s="8">
        <f t="shared" si="48"/>
        <v>9.8107720659471696</v>
      </c>
      <c r="FY39" s="5">
        <f t="shared" si="49"/>
        <v>-8.3422359506446799</v>
      </c>
      <c r="GA39" s="11">
        <f t="shared" si="50"/>
        <v>0</v>
      </c>
      <c r="GB39" s="11">
        <f t="shared" si="51"/>
        <v>0</v>
      </c>
    </row>
    <row r="40" spans="1:184" x14ac:dyDescent="0.15">
      <c r="A40" s="19">
        <v>3</v>
      </c>
      <c r="B40">
        <v>10</v>
      </c>
      <c r="D40">
        <v>15</v>
      </c>
      <c r="E40" s="8">
        <v>8.75</v>
      </c>
      <c r="I40" s="8">
        <v>18</v>
      </c>
      <c r="J40" s="8">
        <v>3</v>
      </c>
      <c r="K40" s="8">
        <v>6</v>
      </c>
      <c r="L40">
        <v>2</v>
      </c>
      <c r="M40">
        <v>5</v>
      </c>
      <c r="N40">
        <v>10</v>
      </c>
      <c r="O40" s="12">
        <v>15</v>
      </c>
      <c r="P40">
        <f>2.54*8.1</f>
        <v>20.573999999999998</v>
      </c>
      <c r="R40" s="17">
        <v>4</v>
      </c>
      <c r="S40">
        <f>2.54*4.5</f>
        <v>11.43</v>
      </c>
      <c r="U40">
        <v>4</v>
      </c>
      <c r="DB40" s="1">
        <f t="shared" si="56"/>
        <v>1.0038208256456926</v>
      </c>
      <c r="DC40">
        <v>11.64</v>
      </c>
      <c r="DD40">
        <f t="shared" si="0"/>
        <v>18</v>
      </c>
      <c r="DE40" s="38">
        <v>0.122</v>
      </c>
      <c r="DF40">
        <v>0.48</v>
      </c>
      <c r="DG40">
        <v>1.1499999999999999</v>
      </c>
      <c r="DH40">
        <f t="shared" si="1"/>
        <v>6.56</v>
      </c>
      <c r="DI40">
        <f t="shared" si="2"/>
        <v>2.1591198787548849</v>
      </c>
      <c r="DJ40">
        <f t="shared" si="3"/>
        <v>3</v>
      </c>
      <c r="DK40">
        <v>0.28899999999999998</v>
      </c>
      <c r="DL40">
        <f t="shared" si="4"/>
        <v>0.48</v>
      </c>
      <c r="DM40">
        <f t="shared" si="5"/>
        <v>1.1299999999999999</v>
      </c>
      <c r="DN40">
        <f t="shared" si="6"/>
        <v>16.399999999999999</v>
      </c>
      <c r="DO40">
        <f t="shared" si="7"/>
        <v>0.33504574901638523</v>
      </c>
      <c r="DP40">
        <f t="shared" si="8"/>
        <v>6</v>
      </c>
      <c r="DQ40">
        <v>2.76</v>
      </c>
      <c r="DR40">
        <f t="shared" si="9"/>
        <v>0.4</v>
      </c>
      <c r="DS40">
        <v>1.1000000000000001</v>
      </c>
      <c r="DT40">
        <f t="shared" si="10"/>
        <v>32.799999999999997</v>
      </c>
      <c r="DU40">
        <f t="shared" si="11"/>
        <v>2.5956632422189876</v>
      </c>
      <c r="DV40">
        <f t="shared" si="12"/>
        <v>85.86</v>
      </c>
      <c r="DW40">
        <f t="shared" si="13"/>
        <v>85.86</v>
      </c>
      <c r="DX40">
        <v>0.40500000000000003</v>
      </c>
      <c r="DY40">
        <v>1</v>
      </c>
      <c r="DZ40">
        <f t="shared" si="14"/>
        <v>49.199999999999996</v>
      </c>
      <c r="EA40">
        <f t="shared" si="15"/>
        <v>8.2582872768128315</v>
      </c>
      <c r="EB40">
        <f t="shared" si="16"/>
        <v>0</v>
      </c>
      <c r="EC40">
        <f t="shared" si="17"/>
        <v>0</v>
      </c>
      <c r="ED40">
        <f t="shared" si="18"/>
        <v>0.3</v>
      </c>
      <c r="EE40">
        <f>1</f>
        <v>1</v>
      </c>
      <c r="EF40">
        <f t="shared" si="19"/>
        <v>49.199999999999996</v>
      </c>
      <c r="EG40">
        <f t="shared" si="20"/>
        <v>0</v>
      </c>
      <c r="EH40">
        <f t="shared" si="21"/>
        <v>8.2582872768128315</v>
      </c>
      <c r="EI40">
        <f t="shared" si="22"/>
        <v>8.2582872768128315</v>
      </c>
      <c r="EJ40">
        <f t="shared" si="23"/>
        <v>5.0898288699902583</v>
      </c>
      <c r="EK40">
        <f t="shared" si="24"/>
        <v>13.34811614680309</v>
      </c>
      <c r="EL40" s="16">
        <f t="shared" si="25"/>
        <v>3</v>
      </c>
      <c r="EM40">
        <f t="shared" si="52"/>
        <v>10</v>
      </c>
      <c r="EN40">
        <f t="shared" si="53"/>
        <v>18.498563500060744</v>
      </c>
      <c r="EO40">
        <f t="shared" si="54"/>
        <v>0</v>
      </c>
      <c r="EP40">
        <f t="shared" si="26"/>
        <v>11.401216668778179</v>
      </c>
      <c r="EQ40" s="10">
        <f t="shared" si="27"/>
        <v>29.899780168838923</v>
      </c>
      <c r="ER40" s="1">
        <f t="shared" si="28"/>
        <v>0.61868560222190705</v>
      </c>
      <c r="ES40" s="1">
        <f t="shared" si="29"/>
        <v>0</v>
      </c>
      <c r="ET40" s="1">
        <f t="shared" si="30"/>
        <v>0.3813143977780929</v>
      </c>
      <c r="EX40">
        <f t="shared" si="31"/>
        <v>0</v>
      </c>
      <c r="EY40">
        <f t="shared" si="55"/>
        <v>0</v>
      </c>
      <c r="EZ40">
        <f t="shared" si="32"/>
        <v>0</v>
      </c>
      <c r="FA40">
        <f t="shared" si="33"/>
        <v>0</v>
      </c>
      <c r="FB40" s="7">
        <f t="shared" si="34"/>
        <v>1.2470828138856351</v>
      </c>
      <c r="FC40">
        <f t="shared" si="35"/>
        <v>1.2470828138856351</v>
      </c>
      <c r="FD40">
        <f t="shared" si="36"/>
        <v>1.2470828138856351</v>
      </c>
      <c r="FF40" s="9">
        <f t="shared" si="37"/>
        <v>2.7934655031038229</v>
      </c>
      <c r="FG40" s="9">
        <f t="shared" si="38"/>
        <v>0</v>
      </c>
      <c r="FJ40">
        <f t="shared" si="39"/>
        <v>0</v>
      </c>
      <c r="FK40">
        <f t="shared" si="40"/>
        <v>2.5956632422189876</v>
      </c>
      <c r="FN40" s="15">
        <f t="shared" si="41"/>
        <v>0</v>
      </c>
      <c r="FP40" s="15">
        <f t="shared" si="42"/>
        <v>0</v>
      </c>
      <c r="FQ40" s="15">
        <f t="shared" si="43"/>
        <v>5.8142856625705326</v>
      </c>
      <c r="FS40">
        <f t="shared" si="44"/>
        <v>0</v>
      </c>
      <c r="FT40">
        <f t="shared" si="45"/>
        <v>8.6077511656743546</v>
      </c>
      <c r="FU40">
        <f t="shared" si="46"/>
        <v>14.949890084419462</v>
      </c>
      <c r="FV40">
        <f t="shared" si="47"/>
        <v>14.949890084419462</v>
      </c>
      <c r="FW40" s="8">
        <f t="shared" si="48"/>
        <v>14.949890084419462</v>
      </c>
      <c r="FY40" s="5">
        <f t="shared" si="49"/>
        <v>-6.3421389187451069</v>
      </c>
      <c r="GA40" s="11">
        <f t="shared" si="50"/>
        <v>0</v>
      </c>
      <c r="GB40" s="11">
        <f t="shared" si="51"/>
        <v>0</v>
      </c>
    </row>
    <row r="41" spans="1:184" x14ac:dyDescent="0.15">
      <c r="A41" s="19">
        <v>4</v>
      </c>
      <c r="B41">
        <v>10</v>
      </c>
      <c r="D41">
        <v>15</v>
      </c>
      <c r="E41" s="8">
        <v>8.75</v>
      </c>
      <c r="I41" s="8">
        <v>15</v>
      </c>
      <c r="J41" s="8">
        <v>2</v>
      </c>
      <c r="L41">
        <v>2</v>
      </c>
      <c r="M41">
        <v>5</v>
      </c>
      <c r="N41">
        <v>10</v>
      </c>
      <c r="O41" s="12">
        <v>15</v>
      </c>
      <c r="P41">
        <f>2.54*3.9</f>
        <v>9.9060000000000006</v>
      </c>
      <c r="R41">
        <v>4</v>
      </c>
      <c r="S41">
        <f>2.54*3.6</f>
        <v>9.1440000000000001</v>
      </c>
      <c r="U41">
        <v>4</v>
      </c>
      <c r="V41">
        <f>2.54*8.9</f>
        <v>22.606000000000002</v>
      </c>
      <c r="X41">
        <v>4</v>
      </c>
      <c r="DB41" s="1">
        <f t="shared" si="56"/>
        <v>1.0038208256456926</v>
      </c>
      <c r="DC41">
        <v>11.64</v>
      </c>
      <c r="DD41">
        <f t="shared" si="0"/>
        <v>15</v>
      </c>
      <c r="DE41" s="38">
        <v>0.122</v>
      </c>
      <c r="DF41">
        <v>0.48</v>
      </c>
      <c r="DG41">
        <v>1.1499999999999999</v>
      </c>
      <c r="DH41">
        <f t="shared" si="1"/>
        <v>6.56</v>
      </c>
      <c r="DI41">
        <f t="shared" si="2"/>
        <v>1.7992665656290707</v>
      </c>
      <c r="DJ41">
        <f t="shared" si="3"/>
        <v>2</v>
      </c>
      <c r="DK41">
        <v>0.28899999999999998</v>
      </c>
      <c r="DL41">
        <f t="shared" si="4"/>
        <v>0.48</v>
      </c>
      <c r="DM41">
        <f t="shared" si="5"/>
        <v>1.1299999999999999</v>
      </c>
      <c r="DN41">
        <f t="shared" si="6"/>
        <v>16.399999999999999</v>
      </c>
      <c r="DO41">
        <f t="shared" si="7"/>
        <v>0.22336383267759014</v>
      </c>
      <c r="DP41">
        <f t="shared" si="8"/>
        <v>0</v>
      </c>
      <c r="DQ41">
        <v>2.76</v>
      </c>
      <c r="DR41">
        <f t="shared" si="9"/>
        <v>0.4</v>
      </c>
      <c r="DS41">
        <v>1.1000000000000001</v>
      </c>
      <c r="DT41">
        <f t="shared" si="10"/>
        <v>32.799999999999997</v>
      </c>
      <c r="DU41">
        <f t="shared" si="11"/>
        <v>0</v>
      </c>
      <c r="DV41">
        <f t="shared" si="12"/>
        <v>107.38000000000001</v>
      </c>
      <c r="DW41">
        <f t="shared" si="13"/>
        <v>107.38000000000001</v>
      </c>
      <c r="DX41">
        <v>0.40500000000000003</v>
      </c>
      <c r="DY41">
        <v>1</v>
      </c>
      <c r="DZ41">
        <f t="shared" si="14"/>
        <v>49.199999999999996</v>
      </c>
      <c r="EA41">
        <f t="shared" si="15"/>
        <v>10.328149170558605</v>
      </c>
      <c r="EB41">
        <f t="shared" si="16"/>
        <v>0</v>
      </c>
      <c r="EC41">
        <f t="shared" si="17"/>
        <v>0</v>
      </c>
      <c r="ED41">
        <f t="shared" si="18"/>
        <v>0.3</v>
      </c>
      <c r="EE41">
        <f>1</f>
        <v>1</v>
      </c>
      <c r="EF41">
        <f t="shared" si="19"/>
        <v>49.199999999999996</v>
      </c>
      <c r="EG41">
        <f t="shared" si="20"/>
        <v>0</v>
      </c>
      <c r="EH41">
        <f t="shared" si="21"/>
        <v>10.328149170558605</v>
      </c>
      <c r="EI41">
        <f t="shared" si="22"/>
        <v>10.328149170558605</v>
      </c>
      <c r="EJ41">
        <f t="shared" si="23"/>
        <v>2.0226303983066609</v>
      </c>
      <c r="EK41">
        <f t="shared" si="24"/>
        <v>12.350779568865267</v>
      </c>
      <c r="EL41" s="16">
        <f t="shared" si="25"/>
        <v>4</v>
      </c>
      <c r="EM41">
        <f t="shared" si="52"/>
        <v>10</v>
      </c>
      <c r="EN41">
        <f t="shared" si="53"/>
        <v>23.135054142051278</v>
      </c>
      <c r="EO41">
        <f t="shared" si="54"/>
        <v>0</v>
      </c>
      <c r="EP41">
        <f t="shared" si="26"/>
        <v>4.5306920922069205</v>
      </c>
      <c r="EQ41" s="10">
        <f t="shared" si="27"/>
        <v>27.665746234258197</v>
      </c>
      <c r="ER41" s="1">
        <f t="shared" si="28"/>
        <v>0.83623459660753297</v>
      </c>
      <c r="ES41" s="1">
        <f t="shared" si="29"/>
        <v>0</v>
      </c>
      <c r="ET41" s="1">
        <f t="shared" si="30"/>
        <v>0.16376540339246706</v>
      </c>
      <c r="EX41">
        <f t="shared" si="31"/>
        <v>0</v>
      </c>
      <c r="EY41">
        <f t="shared" si="55"/>
        <v>0</v>
      </c>
      <c r="EZ41">
        <f t="shared" si="32"/>
        <v>0</v>
      </c>
      <c r="FA41">
        <f t="shared" si="33"/>
        <v>0</v>
      </c>
      <c r="FB41" s="7">
        <f t="shared" si="34"/>
        <v>1.0113151991533305</v>
      </c>
      <c r="FC41">
        <f t="shared" si="35"/>
        <v>1.0113151991533305</v>
      </c>
      <c r="FD41">
        <f t="shared" si="36"/>
        <v>1.0113151991533305</v>
      </c>
      <c r="FF41" s="9">
        <f t="shared" si="37"/>
        <v>2.2653460461034602</v>
      </c>
      <c r="FG41" s="9">
        <f t="shared" si="38"/>
        <v>0</v>
      </c>
      <c r="FJ41">
        <f t="shared" si="39"/>
        <v>0</v>
      </c>
      <c r="FK41">
        <f t="shared" si="40"/>
        <v>0</v>
      </c>
      <c r="FN41" s="15">
        <f t="shared" si="41"/>
        <v>0</v>
      </c>
      <c r="FP41" s="15">
        <f t="shared" si="42"/>
        <v>0</v>
      </c>
      <c r="FQ41" s="15">
        <f t="shared" si="43"/>
        <v>0</v>
      </c>
      <c r="FS41">
        <f t="shared" si="44"/>
        <v>0</v>
      </c>
      <c r="FT41">
        <f t="shared" si="45"/>
        <v>2.2653460461034602</v>
      </c>
      <c r="FU41">
        <f t="shared" si="46"/>
        <v>13.832873117129099</v>
      </c>
      <c r="FV41">
        <f t="shared" si="47"/>
        <v>13.832873117129099</v>
      </c>
      <c r="FW41" s="8">
        <f t="shared" si="48"/>
        <v>13.832873117129099</v>
      </c>
      <c r="FY41" s="5">
        <f t="shared" si="49"/>
        <v>-11.567527071025639</v>
      </c>
      <c r="GA41" s="11">
        <f t="shared" si="50"/>
        <v>0</v>
      </c>
      <c r="GB41" s="11">
        <f t="shared" si="51"/>
        <v>0</v>
      </c>
    </row>
    <row r="42" spans="1:184" x14ac:dyDescent="0.15">
      <c r="A42" s="19">
        <v>1</v>
      </c>
      <c r="B42">
        <v>11</v>
      </c>
      <c r="D42">
        <v>15</v>
      </c>
      <c r="E42" s="8">
        <v>8.75</v>
      </c>
      <c r="I42" s="8">
        <v>18</v>
      </c>
      <c r="J42" s="8">
        <v>4</v>
      </c>
      <c r="K42" s="8">
        <v>4</v>
      </c>
      <c r="L42">
        <v>2</v>
      </c>
      <c r="M42">
        <v>5</v>
      </c>
      <c r="N42">
        <v>10</v>
      </c>
      <c r="O42" s="12">
        <v>15</v>
      </c>
      <c r="P42">
        <f>2.54*9.5</f>
        <v>24.13</v>
      </c>
      <c r="R42">
        <v>5</v>
      </c>
      <c r="S42">
        <f>2.54*7</f>
        <v>17.78</v>
      </c>
      <c r="U42" s="3">
        <v>5</v>
      </c>
      <c r="V42">
        <f>2.54*3.6</f>
        <v>9.1440000000000001</v>
      </c>
      <c r="X42">
        <v>4</v>
      </c>
      <c r="Y42">
        <f>2.54*7.1</f>
        <v>18.033999999999999</v>
      </c>
      <c r="AA42">
        <v>4</v>
      </c>
      <c r="AB42">
        <f>2.54*16.5</f>
        <v>41.910000000000004</v>
      </c>
      <c r="AD42">
        <v>5</v>
      </c>
      <c r="DB42" s="1">
        <f t="shared" si="56"/>
        <v>1.0038208256456926</v>
      </c>
      <c r="DC42">
        <v>11.64</v>
      </c>
      <c r="DD42">
        <f t="shared" si="0"/>
        <v>18</v>
      </c>
      <c r="DE42" s="38">
        <v>0.122</v>
      </c>
      <c r="DF42">
        <v>0.48</v>
      </c>
      <c r="DG42">
        <v>1.1499999999999999</v>
      </c>
      <c r="DH42">
        <f t="shared" si="1"/>
        <v>6.56</v>
      </c>
      <c r="DI42">
        <f t="shared" si="2"/>
        <v>2.1591198787548849</v>
      </c>
      <c r="DJ42">
        <f t="shared" si="3"/>
        <v>4</v>
      </c>
      <c r="DK42">
        <v>0.28899999999999998</v>
      </c>
      <c r="DL42">
        <f t="shared" si="4"/>
        <v>0.48</v>
      </c>
      <c r="DM42">
        <f t="shared" si="5"/>
        <v>1.1299999999999999</v>
      </c>
      <c r="DN42">
        <f t="shared" si="6"/>
        <v>16.399999999999999</v>
      </c>
      <c r="DO42">
        <f t="shared" si="7"/>
        <v>0.44672766535518027</v>
      </c>
      <c r="DP42">
        <f t="shared" si="8"/>
        <v>4</v>
      </c>
      <c r="DQ42">
        <v>2.76</v>
      </c>
      <c r="DR42">
        <f t="shared" si="9"/>
        <v>0.4</v>
      </c>
      <c r="DS42">
        <v>1.1000000000000001</v>
      </c>
      <c r="DT42">
        <f t="shared" si="10"/>
        <v>32.799999999999997</v>
      </c>
      <c r="DU42">
        <f t="shared" si="11"/>
        <v>1.7304421614793251</v>
      </c>
      <c r="DV42">
        <f t="shared" si="12"/>
        <v>474.87</v>
      </c>
      <c r="DW42">
        <f t="shared" si="13"/>
        <v>474.87</v>
      </c>
      <c r="DX42">
        <v>0.40500000000000003</v>
      </c>
      <c r="DY42">
        <v>1</v>
      </c>
      <c r="DZ42">
        <f t="shared" si="14"/>
        <v>49.199999999999996</v>
      </c>
      <c r="EA42">
        <f t="shared" si="15"/>
        <v>45.674503600513738</v>
      </c>
      <c r="EB42">
        <f t="shared" si="16"/>
        <v>0</v>
      </c>
      <c r="EC42">
        <f t="shared" si="17"/>
        <v>0</v>
      </c>
      <c r="ED42">
        <f t="shared" si="18"/>
        <v>0.3</v>
      </c>
      <c r="EE42">
        <f>1</f>
        <v>1</v>
      </c>
      <c r="EF42">
        <f t="shared" si="19"/>
        <v>49.199999999999996</v>
      </c>
      <c r="EG42">
        <f t="shared" si="20"/>
        <v>0</v>
      </c>
      <c r="EH42">
        <f t="shared" si="21"/>
        <v>45.674503600513738</v>
      </c>
      <c r="EI42">
        <f t="shared" si="22"/>
        <v>45.674503600513738</v>
      </c>
      <c r="EJ42">
        <f t="shared" si="23"/>
        <v>4.3362897055893903</v>
      </c>
      <c r="EK42">
        <f t="shared" si="24"/>
        <v>50.010793306103125</v>
      </c>
      <c r="EL42" s="16">
        <f t="shared" si="25"/>
        <v>1</v>
      </c>
      <c r="EM42">
        <f t="shared" si="52"/>
        <v>11</v>
      </c>
      <c r="EN42">
        <f t="shared" si="53"/>
        <v>102.31088806515078</v>
      </c>
      <c r="EO42">
        <f t="shared" si="54"/>
        <v>0</v>
      </c>
      <c r="EP42">
        <f t="shared" si="26"/>
        <v>9.7132889405202345</v>
      </c>
      <c r="EQ42" s="10">
        <f t="shared" si="27"/>
        <v>112.02417700567101</v>
      </c>
      <c r="ER42" s="1">
        <f t="shared" si="28"/>
        <v>0.9132929230086777</v>
      </c>
      <c r="ES42" s="1">
        <f t="shared" si="29"/>
        <v>0</v>
      </c>
      <c r="ET42" s="1">
        <f t="shared" si="30"/>
        <v>8.670707699132231E-2</v>
      </c>
      <c r="EX42">
        <f t="shared" si="31"/>
        <v>0</v>
      </c>
      <c r="EY42">
        <f t="shared" si="55"/>
        <v>0</v>
      </c>
      <c r="EZ42">
        <f t="shared" si="32"/>
        <v>0</v>
      </c>
      <c r="FA42">
        <f t="shared" si="33"/>
        <v>0</v>
      </c>
      <c r="FB42" s="7">
        <f t="shared" si="34"/>
        <v>1.3029237720550326</v>
      </c>
      <c r="FC42">
        <f t="shared" si="35"/>
        <v>1.3029237720550326</v>
      </c>
      <c r="FD42">
        <f t="shared" si="36"/>
        <v>1.3029237720550326</v>
      </c>
      <c r="FF42" s="9">
        <f t="shared" si="37"/>
        <v>2.9185492494032732</v>
      </c>
      <c r="FG42" s="9">
        <f t="shared" si="38"/>
        <v>0</v>
      </c>
      <c r="FJ42">
        <f t="shared" si="39"/>
        <v>0</v>
      </c>
      <c r="FK42">
        <f t="shared" si="40"/>
        <v>1.7304421614793251</v>
      </c>
      <c r="FN42" s="15">
        <f t="shared" si="41"/>
        <v>0</v>
      </c>
      <c r="FP42" s="15">
        <f t="shared" si="42"/>
        <v>0</v>
      </c>
      <c r="FQ42" s="15">
        <f t="shared" si="43"/>
        <v>3.8761904417136885</v>
      </c>
      <c r="FS42">
        <f t="shared" si="44"/>
        <v>0</v>
      </c>
      <c r="FT42">
        <f t="shared" si="45"/>
        <v>6.7947396911169617</v>
      </c>
      <c r="FU42">
        <f t="shared" si="46"/>
        <v>56.012088502835503</v>
      </c>
      <c r="FV42">
        <f t="shared" si="47"/>
        <v>56.012088502835503</v>
      </c>
      <c r="FW42" s="8">
        <f t="shared" si="48"/>
        <v>56.012088502835503</v>
      </c>
      <c r="FY42" s="5">
        <f t="shared" si="49"/>
        <v>-49.217348811718544</v>
      </c>
      <c r="GA42" s="11">
        <f t="shared" si="50"/>
        <v>0</v>
      </c>
      <c r="GB42" s="11">
        <f t="shared" si="51"/>
        <v>0</v>
      </c>
    </row>
    <row r="43" spans="1:184" s="21" customFormat="1" x14ac:dyDescent="0.15">
      <c r="A43" s="20">
        <v>2</v>
      </c>
      <c r="B43" s="21">
        <v>11</v>
      </c>
      <c r="D43">
        <v>15</v>
      </c>
      <c r="E43" s="8">
        <v>8.75</v>
      </c>
      <c r="I43" s="22">
        <v>13</v>
      </c>
      <c r="J43" s="22">
        <v>4</v>
      </c>
      <c r="K43" s="22">
        <v>3</v>
      </c>
      <c r="L43">
        <v>2</v>
      </c>
      <c r="M43">
        <v>5</v>
      </c>
      <c r="N43">
        <v>10</v>
      </c>
      <c r="O43" s="12">
        <v>15</v>
      </c>
      <c r="P43" s="21">
        <f>2.54*9.6</f>
        <v>24.384</v>
      </c>
      <c r="R43" s="21">
        <v>3</v>
      </c>
      <c r="S43" s="21">
        <f>2.54*12</f>
        <v>30.48</v>
      </c>
      <c r="U43" s="3">
        <v>3</v>
      </c>
      <c r="V43" s="21">
        <f>2.54*3.4</f>
        <v>8.6359999999999992</v>
      </c>
      <c r="X43" s="21">
        <v>5</v>
      </c>
      <c r="CF43" s="23"/>
      <c r="DB43" s="1">
        <f t="shared" si="56"/>
        <v>1.0038208256456926</v>
      </c>
      <c r="DC43">
        <v>11.64</v>
      </c>
      <c r="DD43">
        <f t="shared" si="0"/>
        <v>13</v>
      </c>
      <c r="DE43" s="38">
        <v>0.122</v>
      </c>
      <c r="DF43">
        <v>0.48</v>
      </c>
      <c r="DG43">
        <v>1.1499999999999999</v>
      </c>
      <c r="DH43">
        <f t="shared" si="1"/>
        <v>6.56</v>
      </c>
      <c r="DI43">
        <f t="shared" si="2"/>
        <v>1.5593643568785276</v>
      </c>
      <c r="DJ43">
        <f t="shared" si="3"/>
        <v>4</v>
      </c>
      <c r="DK43">
        <v>0.28899999999999998</v>
      </c>
      <c r="DL43">
        <f t="shared" si="4"/>
        <v>0.48</v>
      </c>
      <c r="DM43">
        <f t="shared" si="5"/>
        <v>1.1299999999999999</v>
      </c>
      <c r="DN43">
        <f t="shared" si="6"/>
        <v>16.399999999999999</v>
      </c>
      <c r="DO43">
        <f t="shared" si="7"/>
        <v>0.44672766535518027</v>
      </c>
      <c r="DP43">
        <f t="shared" si="8"/>
        <v>3</v>
      </c>
      <c r="DQ43">
        <v>2.76</v>
      </c>
      <c r="DR43">
        <f t="shared" si="9"/>
        <v>0.4</v>
      </c>
      <c r="DS43">
        <v>1.1000000000000001</v>
      </c>
      <c r="DT43">
        <f t="shared" si="10"/>
        <v>32.799999999999997</v>
      </c>
      <c r="DU43">
        <f t="shared" si="11"/>
        <v>1.2978316211094938</v>
      </c>
      <c r="DV43">
        <f t="shared" si="12"/>
        <v>247.72</v>
      </c>
      <c r="DW43">
        <f t="shared" si="13"/>
        <v>247.72</v>
      </c>
      <c r="DX43">
        <v>0.40500000000000003</v>
      </c>
      <c r="DY43">
        <v>1</v>
      </c>
      <c r="DZ43">
        <f t="shared" si="14"/>
        <v>49.199999999999996</v>
      </c>
      <c r="EA43">
        <f t="shared" si="15"/>
        <v>23.826495739716687</v>
      </c>
      <c r="EB43">
        <f t="shared" si="16"/>
        <v>0</v>
      </c>
      <c r="EC43">
        <f t="shared" si="17"/>
        <v>0</v>
      </c>
      <c r="ED43">
        <f t="shared" si="18"/>
        <v>0.3</v>
      </c>
      <c r="EE43">
        <f>1</f>
        <v>1</v>
      </c>
      <c r="EF43">
        <f t="shared" si="19"/>
        <v>49.199999999999996</v>
      </c>
      <c r="EG43">
        <f t="shared" si="20"/>
        <v>0</v>
      </c>
      <c r="EH43">
        <f t="shared" si="21"/>
        <v>23.826495739716687</v>
      </c>
      <c r="EI43">
        <f t="shared" si="22"/>
        <v>23.826495739716687</v>
      </c>
      <c r="EJ43">
        <f t="shared" si="23"/>
        <v>3.3039236433432015</v>
      </c>
      <c r="EK43">
        <f t="shared" si="24"/>
        <v>27.130419383059888</v>
      </c>
      <c r="EL43" s="16">
        <f t="shared" si="25"/>
        <v>2</v>
      </c>
      <c r="EM43">
        <f t="shared" si="52"/>
        <v>11</v>
      </c>
      <c r="EN43">
        <f t="shared" si="53"/>
        <v>53.371350456965388</v>
      </c>
      <c r="EO43">
        <f t="shared" si="54"/>
        <v>0</v>
      </c>
      <c r="EP43">
        <f t="shared" si="26"/>
        <v>7.4007889610887725</v>
      </c>
      <c r="EQ43" s="10">
        <f t="shared" si="27"/>
        <v>60.772139418054159</v>
      </c>
      <c r="ER43" s="1">
        <f t="shared" si="28"/>
        <v>0.87822069402266023</v>
      </c>
      <c r="ES43" s="1">
        <f t="shared" si="29"/>
        <v>0</v>
      </c>
      <c r="ET43" s="1">
        <f t="shared" si="30"/>
        <v>0.12177930597733984</v>
      </c>
      <c r="EV43" s="24"/>
      <c r="EW43" s="25"/>
      <c r="EX43">
        <f t="shared" si="31"/>
        <v>0</v>
      </c>
      <c r="EY43">
        <f t="shared" si="55"/>
        <v>0</v>
      </c>
      <c r="EZ43">
        <f t="shared" si="32"/>
        <v>0</v>
      </c>
      <c r="FA43">
        <f t="shared" si="33"/>
        <v>0</v>
      </c>
      <c r="FB43" s="7">
        <f t="shared" si="34"/>
        <v>1.003046011116854</v>
      </c>
      <c r="FC43">
        <f t="shared" si="35"/>
        <v>1.003046011116854</v>
      </c>
      <c r="FD43">
        <f t="shared" si="36"/>
        <v>1.003046011116854</v>
      </c>
      <c r="FE43"/>
      <c r="FF43" s="9">
        <f t="shared" si="37"/>
        <v>2.2468230649017533</v>
      </c>
      <c r="FG43" s="9">
        <f t="shared" si="38"/>
        <v>0</v>
      </c>
      <c r="FI43" s="35"/>
      <c r="FJ43">
        <f t="shared" si="39"/>
        <v>0</v>
      </c>
      <c r="FK43">
        <f t="shared" si="40"/>
        <v>1.2978316211094938</v>
      </c>
      <c r="FM43" s="14"/>
      <c r="FN43" s="15">
        <f t="shared" si="41"/>
        <v>0</v>
      </c>
      <c r="FO43" s="27"/>
      <c r="FP43" s="15">
        <f t="shared" si="42"/>
        <v>0</v>
      </c>
      <c r="FQ43" s="15">
        <f t="shared" si="43"/>
        <v>2.9071428312852663</v>
      </c>
      <c r="FR43"/>
      <c r="FS43">
        <f t="shared" si="44"/>
        <v>0</v>
      </c>
      <c r="FT43">
        <f t="shared" si="45"/>
        <v>5.1539658961870192</v>
      </c>
      <c r="FU43">
        <f t="shared" si="46"/>
        <v>30.38606970902708</v>
      </c>
      <c r="FV43">
        <f t="shared" si="47"/>
        <v>30.38606970902708</v>
      </c>
      <c r="FW43" s="8">
        <f t="shared" si="48"/>
        <v>30.38606970902708</v>
      </c>
      <c r="FX43"/>
      <c r="FY43" s="5">
        <f t="shared" si="49"/>
        <v>-25.232103812840059</v>
      </c>
      <c r="FZ43"/>
      <c r="GA43" s="11">
        <f t="shared" si="50"/>
        <v>0</v>
      </c>
      <c r="GB43" s="11">
        <f t="shared" si="51"/>
        <v>0</v>
      </c>
    </row>
    <row r="44" spans="1:184" s="29" customFormat="1" x14ac:dyDescent="0.15">
      <c r="A44" s="28">
        <v>3</v>
      </c>
      <c r="B44" s="4">
        <v>11</v>
      </c>
      <c r="D44">
        <v>15</v>
      </c>
      <c r="E44" s="8">
        <v>8.75</v>
      </c>
      <c r="I44" s="30">
        <v>21</v>
      </c>
      <c r="J44" s="30">
        <v>5</v>
      </c>
      <c r="K44" s="30">
        <v>1</v>
      </c>
      <c r="L44">
        <v>2</v>
      </c>
      <c r="M44">
        <v>5</v>
      </c>
      <c r="N44">
        <v>10</v>
      </c>
      <c r="O44" s="12">
        <v>15</v>
      </c>
      <c r="P44" s="29">
        <f>2.54*6.1</f>
        <v>15.494</v>
      </c>
      <c r="R44" s="4">
        <v>4</v>
      </c>
      <c r="S44" s="29">
        <f>2.54*6.4</f>
        <v>16.256</v>
      </c>
      <c r="U44" s="3">
        <v>4</v>
      </c>
      <c r="V44" s="29">
        <f>2.54*5.4</f>
        <v>13.716000000000001</v>
      </c>
      <c r="X44" s="4">
        <v>4</v>
      </c>
      <c r="Y44" s="29">
        <f>2.54*12</f>
        <v>30.48</v>
      </c>
      <c r="AA44" s="29">
        <v>4</v>
      </c>
      <c r="AB44" s="29">
        <f>2.54*8.3</f>
        <v>21.082000000000001</v>
      </c>
      <c r="AD44" s="29">
        <v>4</v>
      </c>
      <c r="CF44" s="12"/>
      <c r="DB44" s="1">
        <f t="shared" si="56"/>
        <v>1.0038208256456926</v>
      </c>
      <c r="DC44">
        <v>11.64</v>
      </c>
      <c r="DD44">
        <f t="shared" si="0"/>
        <v>21</v>
      </c>
      <c r="DE44" s="38">
        <v>0.122</v>
      </c>
      <c r="DF44">
        <v>0.48</v>
      </c>
      <c r="DG44">
        <v>1.1499999999999999</v>
      </c>
      <c r="DH44">
        <f t="shared" si="1"/>
        <v>6.56</v>
      </c>
      <c r="DI44">
        <f t="shared" si="2"/>
        <v>2.5189731918806988</v>
      </c>
      <c r="DJ44">
        <f t="shared" si="3"/>
        <v>5</v>
      </c>
      <c r="DK44">
        <v>0.28899999999999998</v>
      </c>
      <c r="DL44">
        <f t="shared" si="4"/>
        <v>0.48</v>
      </c>
      <c r="DM44">
        <f t="shared" si="5"/>
        <v>1.1299999999999999</v>
      </c>
      <c r="DN44">
        <f t="shared" si="6"/>
        <v>16.399999999999999</v>
      </c>
      <c r="DO44">
        <f t="shared" si="7"/>
        <v>0.55840958169397537</v>
      </c>
      <c r="DP44">
        <f t="shared" si="8"/>
        <v>1</v>
      </c>
      <c r="DQ44">
        <v>2.76</v>
      </c>
      <c r="DR44">
        <f t="shared" si="9"/>
        <v>0.4</v>
      </c>
      <c r="DS44">
        <v>1.1000000000000001</v>
      </c>
      <c r="DT44">
        <f t="shared" si="10"/>
        <v>32.799999999999997</v>
      </c>
      <c r="DU44">
        <f t="shared" si="11"/>
        <v>0.43261054036983126</v>
      </c>
      <c r="DV44">
        <f t="shared" si="12"/>
        <v>320.22000000000003</v>
      </c>
      <c r="DW44">
        <f t="shared" si="13"/>
        <v>320.22000000000003</v>
      </c>
      <c r="DX44">
        <v>0.40500000000000003</v>
      </c>
      <c r="DY44">
        <v>1</v>
      </c>
      <c r="DZ44">
        <f t="shared" si="14"/>
        <v>49.199999999999996</v>
      </c>
      <c r="EA44">
        <f t="shared" si="15"/>
        <v>30.79977581855352</v>
      </c>
      <c r="EB44">
        <f t="shared" si="16"/>
        <v>0</v>
      </c>
      <c r="EC44">
        <f t="shared" si="17"/>
        <v>0</v>
      </c>
      <c r="ED44">
        <f t="shared" si="18"/>
        <v>0.3</v>
      </c>
      <c r="EE44">
        <f>1</f>
        <v>1</v>
      </c>
      <c r="EF44">
        <f t="shared" si="19"/>
        <v>49.199999999999996</v>
      </c>
      <c r="EG44">
        <f t="shared" si="20"/>
        <v>0</v>
      </c>
      <c r="EH44">
        <f t="shared" si="21"/>
        <v>30.79977581855352</v>
      </c>
      <c r="EI44">
        <f t="shared" si="22"/>
        <v>30.79977581855352</v>
      </c>
      <c r="EJ44">
        <f t="shared" si="23"/>
        <v>3.5099933139445056</v>
      </c>
      <c r="EK44">
        <f t="shared" si="24"/>
        <v>34.309769132498026</v>
      </c>
      <c r="EL44" s="16">
        <f t="shared" si="25"/>
        <v>3</v>
      </c>
      <c r="EM44">
        <f t="shared" si="52"/>
        <v>11</v>
      </c>
      <c r="EN44">
        <f t="shared" si="53"/>
        <v>68.99149783355989</v>
      </c>
      <c r="EO44">
        <f t="shared" si="54"/>
        <v>0</v>
      </c>
      <c r="EP44">
        <f t="shared" si="26"/>
        <v>7.8623850232356931</v>
      </c>
      <c r="EQ44" s="10">
        <f t="shared" si="27"/>
        <v>76.853882856795579</v>
      </c>
      <c r="ER44" s="1">
        <f t="shared" si="28"/>
        <v>0.89769697078433974</v>
      </c>
      <c r="ES44" s="1">
        <f t="shared" si="29"/>
        <v>0</v>
      </c>
      <c r="ET44" s="1">
        <f t="shared" si="30"/>
        <v>0.10230302921566031</v>
      </c>
      <c r="EV44" s="31"/>
      <c r="EW44" s="32"/>
      <c r="EX44">
        <f t="shared" si="31"/>
        <v>0</v>
      </c>
      <c r="EY44">
        <f t="shared" si="55"/>
        <v>0</v>
      </c>
      <c r="EZ44">
        <f t="shared" si="32"/>
        <v>0</v>
      </c>
      <c r="FA44">
        <f t="shared" si="33"/>
        <v>0</v>
      </c>
      <c r="FB44" s="7">
        <f t="shared" si="34"/>
        <v>1.5386913867873371</v>
      </c>
      <c r="FC44">
        <f t="shared" si="35"/>
        <v>1.5386913867873371</v>
      </c>
      <c r="FD44">
        <f t="shared" si="36"/>
        <v>1.5386913867873371</v>
      </c>
      <c r="FF44" s="9">
        <f t="shared" si="37"/>
        <v>3.4466687064036354</v>
      </c>
      <c r="FG44" s="9">
        <f t="shared" si="38"/>
        <v>0</v>
      </c>
      <c r="FI44" s="35"/>
      <c r="FJ44">
        <f t="shared" si="39"/>
        <v>0</v>
      </c>
      <c r="FK44">
        <f t="shared" si="40"/>
        <v>0.43261054036983126</v>
      </c>
      <c r="FM44" s="14"/>
      <c r="FN44" s="15">
        <f t="shared" si="41"/>
        <v>0</v>
      </c>
      <c r="FO44" s="33"/>
      <c r="FP44" s="15">
        <f t="shared" si="42"/>
        <v>0</v>
      </c>
      <c r="FQ44" s="15">
        <f t="shared" si="43"/>
        <v>0.96904761042842213</v>
      </c>
      <c r="FS44">
        <f t="shared" si="44"/>
        <v>0</v>
      </c>
      <c r="FT44">
        <f t="shared" si="45"/>
        <v>4.4157163168320572</v>
      </c>
      <c r="FU44">
        <f t="shared" si="46"/>
        <v>38.426941428397789</v>
      </c>
      <c r="FV44">
        <f t="shared" si="47"/>
        <v>38.426941428397789</v>
      </c>
      <c r="FW44" s="8">
        <f t="shared" si="48"/>
        <v>38.426941428397789</v>
      </c>
      <c r="FY44" s="5">
        <f t="shared" si="49"/>
        <v>-34.011225111565736</v>
      </c>
      <c r="GA44" s="11">
        <f t="shared" si="50"/>
        <v>0</v>
      </c>
      <c r="GB44" s="11">
        <f t="shared" si="51"/>
        <v>0</v>
      </c>
    </row>
    <row r="45" spans="1:184" x14ac:dyDescent="0.15">
      <c r="A45" s="28">
        <v>4</v>
      </c>
      <c r="B45" s="4">
        <v>11</v>
      </c>
      <c r="D45">
        <v>15</v>
      </c>
      <c r="E45" s="8">
        <v>8.75</v>
      </c>
      <c r="I45" s="8">
        <v>35</v>
      </c>
      <c r="J45" s="8">
        <v>5</v>
      </c>
      <c r="K45" s="8">
        <v>6</v>
      </c>
      <c r="L45">
        <v>2</v>
      </c>
      <c r="M45">
        <v>5</v>
      </c>
      <c r="N45">
        <v>10</v>
      </c>
      <c r="O45" s="12">
        <v>15</v>
      </c>
      <c r="P45">
        <f>2.54*5.6</f>
        <v>14.223999999999998</v>
      </c>
      <c r="R45" s="4">
        <v>3</v>
      </c>
      <c r="S45">
        <f>2.54*7.6</f>
        <v>19.303999999999998</v>
      </c>
      <c r="U45" s="3">
        <v>2</v>
      </c>
      <c r="V45">
        <f>2.54*3.5</f>
        <v>8.89</v>
      </c>
      <c r="X45" s="4">
        <v>3</v>
      </c>
      <c r="DB45" s="1">
        <f t="shared" si="56"/>
        <v>1.0038208256456926</v>
      </c>
      <c r="DC45">
        <v>11.64</v>
      </c>
      <c r="DD45">
        <f t="shared" si="0"/>
        <v>35</v>
      </c>
      <c r="DE45" s="38">
        <v>0.122</v>
      </c>
      <c r="DF45">
        <v>0.48</v>
      </c>
      <c r="DG45">
        <v>1.1499999999999999</v>
      </c>
      <c r="DH45">
        <f t="shared" si="1"/>
        <v>6.56</v>
      </c>
      <c r="DI45">
        <f t="shared" si="2"/>
        <v>4.1982886531344983</v>
      </c>
      <c r="DJ45">
        <f t="shared" si="3"/>
        <v>5</v>
      </c>
      <c r="DK45">
        <v>0.28899999999999998</v>
      </c>
      <c r="DL45">
        <f t="shared" si="4"/>
        <v>0.48</v>
      </c>
      <c r="DM45">
        <f t="shared" si="5"/>
        <v>1.1299999999999999</v>
      </c>
      <c r="DN45">
        <f t="shared" si="6"/>
        <v>16.399999999999999</v>
      </c>
      <c r="DO45">
        <f t="shared" si="7"/>
        <v>0.55840958169397537</v>
      </c>
      <c r="DP45">
        <f t="shared" si="8"/>
        <v>6</v>
      </c>
      <c r="DQ45">
        <v>2.76</v>
      </c>
      <c r="DR45">
        <f t="shared" si="9"/>
        <v>0.4</v>
      </c>
      <c r="DS45">
        <v>1.1000000000000001</v>
      </c>
      <c r="DT45">
        <f t="shared" si="10"/>
        <v>32.799999999999997</v>
      </c>
      <c r="DU45">
        <f t="shared" si="11"/>
        <v>2.5956632422189876</v>
      </c>
      <c r="DV45">
        <f t="shared" si="12"/>
        <v>101.36999999999999</v>
      </c>
      <c r="DW45">
        <f t="shared" si="13"/>
        <v>101.36999999999999</v>
      </c>
      <c r="DX45">
        <v>0.40500000000000003</v>
      </c>
      <c r="DY45">
        <v>1</v>
      </c>
      <c r="DZ45">
        <f t="shared" si="14"/>
        <v>49.199999999999996</v>
      </c>
      <c r="EA45">
        <f t="shared" si="15"/>
        <v>9.7500882978164061</v>
      </c>
      <c r="EB45">
        <f t="shared" si="16"/>
        <v>0</v>
      </c>
      <c r="EC45">
        <f t="shared" si="17"/>
        <v>0</v>
      </c>
      <c r="ED45">
        <f t="shared" si="18"/>
        <v>0.3</v>
      </c>
      <c r="EE45">
        <f>1</f>
        <v>1</v>
      </c>
      <c r="EF45">
        <f t="shared" si="19"/>
        <v>49.199999999999996</v>
      </c>
      <c r="EG45">
        <f t="shared" si="20"/>
        <v>0</v>
      </c>
      <c r="EH45">
        <f t="shared" si="21"/>
        <v>9.7500882978164061</v>
      </c>
      <c r="EI45">
        <f t="shared" si="22"/>
        <v>9.7500882978164061</v>
      </c>
      <c r="EJ45">
        <f t="shared" si="23"/>
        <v>7.3523614770474612</v>
      </c>
      <c r="EK45">
        <f t="shared" si="24"/>
        <v>17.102449774863867</v>
      </c>
      <c r="EL45" s="16">
        <f t="shared" si="25"/>
        <v>4</v>
      </c>
      <c r="EM45">
        <f t="shared" si="52"/>
        <v>11</v>
      </c>
      <c r="EN45">
        <f t="shared" si="53"/>
        <v>21.840197787108753</v>
      </c>
      <c r="EO45">
        <f t="shared" si="54"/>
        <v>0</v>
      </c>
      <c r="EP45">
        <f t="shared" si="26"/>
        <v>16.469289708586313</v>
      </c>
      <c r="EQ45" s="10">
        <f t="shared" si="27"/>
        <v>38.309487495695066</v>
      </c>
      <c r="ER45" s="1">
        <f t="shared" si="28"/>
        <v>0.57009892887663904</v>
      </c>
      <c r="ES45" s="1">
        <f t="shared" si="29"/>
        <v>0</v>
      </c>
      <c r="ET45" s="1">
        <f t="shared" si="30"/>
        <v>0.42990107112336101</v>
      </c>
      <c r="EX45">
        <f t="shared" si="31"/>
        <v>0</v>
      </c>
      <c r="EY45">
        <f t="shared" si="55"/>
        <v>0</v>
      </c>
      <c r="EZ45">
        <f t="shared" si="32"/>
        <v>0</v>
      </c>
      <c r="FA45">
        <f t="shared" si="33"/>
        <v>0</v>
      </c>
      <c r="FB45" s="7">
        <f t="shared" si="34"/>
        <v>2.3783491174142366</v>
      </c>
      <c r="FC45">
        <f t="shared" si="35"/>
        <v>2.3783491174142366</v>
      </c>
      <c r="FD45">
        <f t="shared" si="36"/>
        <v>2.3783491174142366</v>
      </c>
      <c r="FF45" s="9">
        <f t="shared" si="37"/>
        <v>5.3275020230078907</v>
      </c>
      <c r="FG45" s="9">
        <f t="shared" si="38"/>
        <v>0</v>
      </c>
      <c r="FJ45">
        <f t="shared" si="39"/>
        <v>0</v>
      </c>
      <c r="FK45">
        <f t="shared" si="40"/>
        <v>2.5956632422189876</v>
      </c>
      <c r="FN45" s="15">
        <f t="shared" si="41"/>
        <v>0</v>
      </c>
      <c r="FP45" s="15">
        <f t="shared" si="42"/>
        <v>0</v>
      </c>
      <c r="FQ45" s="15">
        <f t="shared" si="43"/>
        <v>5.8142856625705326</v>
      </c>
      <c r="FS45">
        <f t="shared" si="44"/>
        <v>0</v>
      </c>
      <c r="FT45">
        <f t="shared" si="45"/>
        <v>11.141787685578423</v>
      </c>
      <c r="FU45">
        <f t="shared" si="46"/>
        <v>19.154743747847533</v>
      </c>
      <c r="FV45">
        <f t="shared" si="47"/>
        <v>19.154743747847533</v>
      </c>
      <c r="FW45" s="8">
        <f t="shared" si="48"/>
        <v>19.154743747847533</v>
      </c>
      <c r="FY45" s="5">
        <f t="shared" si="49"/>
        <v>-8.0129560622691098</v>
      </c>
      <c r="GA45" s="11">
        <f t="shared" si="50"/>
        <v>0</v>
      </c>
      <c r="GB45" s="11">
        <f t="shared" si="51"/>
        <v>0</v>
      </c>
    </row>
    <row r="46" spans="1:184" x14ac:dyDescent="0.15">
      <c r="A46" s="19">
        <v>1</v>
      </c>
      <c r="B46">
        <v>12</v>
      </c>
      <c r="D46">
        <v>15</v>
      </c>
      <c r="E46" s="8">
        <v>8.75</v>
      </c>
      <c r="I46" s="8">
        <v>37</v>
      </c>
      <c r="J46" s="8">
        <v>3</v>
      </c>
      <c r="K46" s="8">
        <v>2</v>
      </c>
      <c r="L46">
        <v>2</v>
      </c>
      <c r="M46">
        <v>5</v>
      </c>
      <c r="N46">
        <v>10</v>
      </c>
      <c r="O46" s="12">
        <v>15</v>
      </c>
      <c r="P46">
        <f>2.54*9.5</f>
        <v>24.13</v>
      </c>
      <c r="R46">
        <v>5</v>
      </c>
      <c r="S46">
        <f>2.54*14.5</f>
        <v>36.83</v>
      </c>
      <c r="U46" s="3">
        <v>3</v>
      </c>
      <c r="DB46" s="1">
        <f t="shared" si="56"/>
        <v>1.0038208256456926</v>
      </c>
      <c r="DC46">
        <v>11.64</v>
      </c>
      <c r="DD46">
        <f t="shared" si="0"/>
        <v>37</v>
      </c>
      <c r="DE46" s="38">
        <v>0.122</v>
      </c>
      <c r="DF46">
        <v>0.48</v>
      </c>
      <c r="DG46">
        <v>1.1499999999999999</v>
      </c>
      <c r="DH46">
        <f t="shared" si="1"/>
        <v>6.56</v>
      </c>
      <c r="DI46">
        <f t="shared" si="2"/>
        <v>4.4381908618850403</v>
      </c>
      <c r="DJ46">
        <f t="shared" si="3"/>
        <v>3</v>
      </c>
      <c r="DK46">
        <v>0.28899999999999998</v>
      </c>
      <c r="DL46">
        <f t="shared" si="4"/>
        <v>0.48</v>
      </c>
      <c r="DM46">
        <f t="shared" si="5"/>
        <v>1.1299999999999999</v>
      </c>
      <c r="DN46">
        <f t="shared" si="6"/>
        <v>16.399999999999999</v>
      </c>
      <c r="DO46">
        <f t="shared" si="7"/>
        <v>0.33504574901638523</v>
      </c>
      <c r="DP46">
        <f t="shared" si="8"/>
        <v>2</v>
      </c>
      <c r="DQ46">
        <v>2.76</v>
      </c>
      <c r="DR46">
        <f t="shared" si="9"/>
        <v>0.4</v>
      </c>
      <c r="DS46">
        <v>1.1000000000000001</v>
      </c>
      <c r="DT46">
        <f t="shared" si="10"/>
        <v>32.799999999999997</v>
      </c>
      <c r="DU46">
        <f t="shared" si="11"/>
        <v>0.86522108073966253</v>
      </c>
      <c r="DV46">
        <f t="shared" si="12"/>
        <v>300.5</v>
      </c>
      <c r="DW46">
        <f t="shared" si="13"/>
        <v>300.5</v>
      </c>
      <c r="DX46">
        <v>0.40500000000000003</v>
      </c>
      <c r="DY46">
        <v>1</v>
      </c>
      <c r="DZ46">
        <f t="shared" si="14"/>
        <v>49.199999999999996</v>
      </c>
      <c r="EA46">
        <f t="shared" si="15"/>
        <v>28.903043637109896</v>
      </c>
      <c r="EB46">
        <f t="shared" si="16"/>
        <v>0</v>
      </c>
      <c r="EC46">
        <f t="shared" si="17"/>
        <v>0</v>
      </c>
      <c r="ED46">
        <f t="shared" si="18"/>
        <v>0.3</v>
      </c>
      <c r="EE46">
        <f>1</f>
        <v>1</v>
      </c>
      <c r="EF46">
        <f t="shared" si="19"/>
        <v>49.199999999999996</v>
      </c>
      <c r="EG46">
        <f t="shared" si="20"/>
        <v>0</v>
      </c>
      <c r="EH46">
        <f t="shared" si="21"/>
        <v>28.903043637109896</v>
      </c>
      <c r="EI46">
        <f t="shared" si="22"/>
        <v>28.903043637109896</v>
      </c>
      <c r="EJ46">
        <f t="shared" si="23"/>
        <v>5.6384576916410882</v>
      </c>
      <c r="EK46">
        <f t="shared" si="24"/>
        <v>34.541501328750982</v>
      </c>
      <c r="EL46" s="16">
        <f t="shared" si="25"/>
        <v>1</v>
      </c>
      <c r="EM46">
        <f t="shared" si="52"/>
        <v>12</v>
      </c>
      <c r="EN46">
        <f t="shared" si="53"/>
        <v>64.742817747126168</v>
      </c>
      <c r="EO46">
        <f t="shared" si="54"/>
        <v>0</v>
      </c>
      <c r="EP46">
        <f t="shared" si="26"/>
        <v>12.630145229276039</v>
      </c>
      <c r="EQ46" s="10">
        <f t="shared" si="27"/>
        <v>77.372962976402206</v>
      </c>
      <c r="ER46" s="1">
        <f t="shared" si="28"/>
        <v>0.83676280778948486</v>
      </c>
      <c r="ES46" s="1">
        <f t="shared" si="29"/>
        <v>0</v>
      </c>
      <c r="ET46" s="1">
        <f t="shared" si="30"/>
        <v>0.16323719221051514</v>
      </c>
      <c r="EX46">
        <f t="shared" si="31"/>
        <v>0</v>
      </c>
      <c r="EY46">
        <f t="shared" si="55"/>
        <v>0</v>
      </c>
      <c r="EZ46">
        <f t="shared" si="32"/>
        <v>0</v>
      </c>
      <c r="FA46">
        <f t="shared" si="33"/>
        <v>0</v>
      </c>
      <c r="FB46" s="7">
        <f t="shared" si="34"/>
        <v>2.3866183054507126</v>
      </c>
      <c r="FC46">
        <f t="shared" si="35"/>
        <v>2.3866183054507126</v>
      </c>
      <c r="FD46">
        <f t="shared" si="36"/>
        <v>2.3866183054507126</v>
      </c>
      <c r="FF46" s="9">
        <f t="shared" si="37"/>
        <v>5.3460250042095971</v>
      </c>
      <c r="FG46" s="9">
        <f t="shared" si="38"/>
        <v>0</v>
      </c>
      <c r="FJ46">
        <f t="shared" si="39"/>
        <v>0</v>
      </c>
      <c r="FK46">
        <f t="shared" si="40"/>
        <v>0.86522108073966253</v>
      </c>
      <c r="FN46" s="15">
        <f t="shared" si="41"/>
        <v>0</v>
      </c>
      <c r="FP46" s="15">
        <f t="shared" si="42"/>
        <v>0</v>
      </c>
      <c r="FQ46" s="15">
        <f t="shared" si="43"/>
        <v>1.9380952208568443</v>
      </c>
      <c r="FS46">
        <f t="shared" si="44"/>
        <v>0</v>
      </c>
      <c r="FT46">
        <f t="shared" si="45"/>
        <v>7.2841202250664416</v>
      </c>
      <c r="FU46">
        <f t="shared" si="46"/>
        <v>38.686481488201103</v>
      </c>
      <c r="FV46">
        <f t="shared" si="47"/>
        <v>38.686481488201103</v>
      </c>
      <c r="FW46" s="8">
        <f t="shared" si="48"/>
        <v>38.686481488201103</v>
      </c>
      <c r="FY46" s="5">
        <f t="shared" si="49"/>
        <v>-31.402361263134662</v>
      </c>
      <c r="GA46" s="11">
        <f t="shared" si="50"/>
        <v>0</v>
      </c>
      <c r="GB46" s="11">
        <f t="shared" si="51"/>
        <v>0</v>
      </c>
    </row>
    <row r="47" spans="1:184" x14ac:dyDescent="0.15">
      <c r="A47" s="19">
        <v>2</v>
      </c>
      <c r="B47">
        <v>12</v>
      </c>
      <c r="D47">
        <v>15</v>
      </c>
      <c r="E47" s="8">
        <v>8.75</v>
      </c>
      <c r="I47" s="8">
        <v>15</v>
      </c>
      <c r="J47" s="8">
        <v>8</v>
      </c>
      <c r="K47" s="8">
        <v>6</v>
      </c>
      <c r="L47">
        <v>2</v>
      </c>
      <c r="M47">
        <v>5</v>
      </c>
      <c r="N47">
        <v>10</v>
      </c>
      <c r="O47" s="12">
        <v>15</v>
      </c>
      <c r="P47">
        <f>2.54*7.4</f>
        <v>18.796000000000003</v>
      </c>
      <c r="R47">
        <v>2</v>
      </c>
      <c r="S47">
        <f>2.54*7.6</f>
        <v>19.303999999999998</v>
      </c>
      <c r="U47" s="3">
        <v>2</v>
      </c>
      <c r="V47">
        <f>2.54*5</f>
        <v>12.7</v>
      </c>
      <c r="X47">
        <v>4</v>
      </c>
      <c r="Y47">
        <f>2.54*12.5</f>
        <v>31.75</v>
      </c>
      <c r="AA47">
        <v>3</v>
      </c>
      <c r="DB47" s="1">
        <f t="shared" si="56"/>
        <v>1.0038208256456926</v>
      </c>
      <c r="DC47">
        <v>11.64</v>
      </c>
      <c r="DD47">
        <f t="shared" si="0"/>
        <v>15</v>
      </c>
      <c r="DE47" s="38">
        <v>0.122</v>
      </c>
      <c r="DF47">
        <v>0.48</v>
      </c>
      <c r="DG47">
        <v>1.1499999999999999</v>
      </c>
      <c r="DH47">
        <f t="shared" si="1"/>
        <v>6.56</v>
      </c>
      <c r="DI47">
        <f t="shared" si="2"/>
        <v>1.7992665656290707</v>
      </c>
      <c r="DJ47">
        <f t="shared" si="3"/>
        <v>8</v>
      </c>
      <c r="DK47">
        <v>0.28899999999999998</v>
      </c>
      <c r="DL47">
        <f t="shared" si="4"/>
        <v>0.48</v>
      </c>
      <c r="DM47">
        <f t="shared" si="5"/>
        <v>1.1299999999999999</v>
      </c>
      <c r="DN47">
        <f t="shared" si="6"/>
        <v>16.399999999999999</v>
      </c>
      <c r="DO47">
        <f t="shared" si="7"/>
        <v>0.89345533071036054</v>
      </c>
      <c r="DP47">
        <f t="shared" si="8"/>
        <v>6</v>
      </c>
      <c r="DQ47">
        <v>2.76</v>
      </c>
      <c r="DR47">
        <f t="shared" si="9"/>
        <v>0.4</v>
      </c>
      <c r="DS47">
        <v>1.1000000000000001</v>
      </c>
      <c r="DT47">
        <f t="shared" si="10"/>
        <v>32.799999999999997</v>
      </c>
      <c r="DU47">
        <f t="shared" si="11"/>
        <v>2.5956632422189876</v>
      </c>
      <c r="DV47">
        <f t="shared" si="12"/>
        <v>293.77</v>
      </c>
      <c r="DW47">
        <f t="shared" si="13"/>
        <v>293.77</v>
      </c>
      <c r="DX47">
        <v>0.40500000000000003</v>
      </c>
      <c r="DY47">
        <v>1</v>
      </c>
      <c r="DZ47">
        <f t="shared" si="14"/>
        <v>49.199999999999996</v>
      </c>
      <c r="EA47">
        <f t="shared" si="15"/>
        <v>28.255730879446833</v>
      </c>
      <c r="EB47">
        <f t="shared" si="16"/>
        <v>0</v>
      </c>
      <c r="EC47">
        <f t="shared" si="17"/>
        <v>0</v>
      </c>
      <c r="ED47">
        <f t="shared" si="18"/>
        <v>0.3</v>
      </c>
      <c r="EE47">
        <f>1</f>
        <v>1</v>
      </c>
      <c r="EF47">
        <f t="shared" si="19"/>
        <v>49.199999999999996</v>
      </c>
      <c r="EG47">
        <f t="shared" si="20"/>
        <v>0</v>
      </c>
      <c r="EH47">
        <f t="shared" si="21"/>
        <v>28.255730879446833</v>
      </c>
      <c r="EI47">
        <f t="shared" si="22"/>
        <v>28.255730879446833</v>
      </c>
      <c r="EJ47">
        <f t="shared" si="23"/>
        <v>5.2883851385584189</v>
      </c>
      <c r="EK47">
        <f t="shared" si="24"/>
        <v>33.544116018005255</v>
      </c>
      <c r="EL47" s="16">
        <f t="shared" si="25"/>
        <v>2</v>
      </c>
      <c r="EM47">
        <f t="shared" si="52"/>
        <v>12</v>
      </c>
      <c r="EN47">
        <f t="shared" si="53"/>
        <v>63.292837169960912</v>
      </c>
      <c r="EO47">
        <f t="shared" si="54"/>
        <v>0</v>
      </c>
      <c r="EP47">
        <f t="shared" si="26"/>
        <v>11.84598271037086</v>
      </c>
      <c r="EQ47" s="10">
        <f t="shared" si="27"/>
        <v>75.138819880331766</v>
      </c>
      <c r="ER47" s="1">
        <f t="shared" si="28"/>
        <v>0.84234537181663083</v>
      </c>
      <c r="ES47" s="1">
        <f t="shared" si="29"/>
        <v>0</v>
      </c>
      <c r="ET47" s="1">
        <f t="shared" si="30"/>
        <v>0.15765462818336928</v>
      </c>
      <c r="EX47">
        <f t="shared" si="31"/>
        <v>0</v>
      </c>
      <c r="EY47">
        <f t="shared" si="55"/>
        <v>0</v>
      </c>
      <c r="EZ47">
        <f t="shared" si="32"/>
        <v>0</v>
      </c>
      <c r="FA47">
        <f t="shared" si="33"/>
        <v>0</v>
      </c>
      <c r="FB47" s="7">
        <f t="shared" si="34"/>
        <v>1.3463609481697156</v>
      </c>
      <c r="FC47">
        <f t="shared" si="35"/>
        <v>1.3463609481697156</v>
      </c>
      <c r="FD47">
        <f t="shared" si="36"/>
        <v>1.3463609481697156</v>
      </c>
      <c r="FF47" s="9">
        <f t="shared" si="37"/>
        <v>3.0158485239001633</v>
      </c>
      <c r="FG47" s="9">
        <f t="shared" si="38"/>
        <v>0</v>
      </c>
      <c r="FJ47">
        <f t="shared" si="39"/>
        <v>0</v>
      </c>
      <c r="FK47">
        <f t="shared" si="40"/>
        <v>2.5956632422189876</v>
      </c>
      <c r="FN47" s="15">
        <f t="shared" si="41"/>
        <v>0</v>
      </c>
      <c r="FP47" s="15">
        <f t="shared" si="42"/>
        <v>0</v>
      </c>
      <c r="FQ47" s="15">
        <f t="shared" si="43"/>
        <v>5.8142856625705326</v>
      </c>
      <c r="FS47">
        <f t="shared" si="44"/>
        <v>0</v>
      </c>
      <c r="FT47">
        <f t="shared" si="45"/>
        <v>8.8301341864706959</v>
      </c>
      <c r="FU47">
        <f t="shared" si="46"/>
        <v>37.569409940165883</v>
      </c>
      <c r="FV47">
        <f t="shared" si="47"/>
        <v>37.569409940165883</v>
      </c>
      <c r="FW47" s="8">
        <f t="shared" si="48"/>
        <v>37.569409940165883</v>
      </c>
      <c r="FY47" s="5">
        <f t="shared" si="49"/>
        <v>-28.739275753695189</v>
      </c>
      <c r="GA47" s="11">
        <f t="shared" si="50"/>
        <v>0</v>
      </c>
      <c r="GB47" s="11">
        <f t="shared" si="51"/>
        <v>0</v>
      </c>
    </row>
    <row r="48" spans="1:184" x14ac:dyDescent="0.15">
      <c r="A48" s="19">
        <v>3</v>
      </c>
      <c r="B48">
        <v>12</v>
      </c>
      <c r="D48">
        <v>15</v>
      </c>
      <c r="E48" s="8">
        <v>8.75</v>
      </c>
      <c r="I48" s="8">
        <v>40</v>
      </c>
      <c r="J48" s="8">
        <v>9</v>
      </c>
      <c r="K48" s="8">
        <v>5</v>
      </c>
      <c r="L48">
        <v>2</v>
      </c>
      <c r="M48">
        <v>5</v>
      </c>
      <c r="N48">
        <v>10</v>
      </c>
      <c r="O48" s="12">
        <v>15</v>
      </c>
      <c r="P48">
        <f>2.54*4.6</f>
        <v>11.683999999999999</v>
      </c>
      <c r="R48">
        <v>5</v>
      </c>
      <c r="S48">
        <f>2.54*26</f>
        <v>66.040000000000006</v>
      </c>
      <c r="U48" s="3">
        <v>3</v>
      </c>
      <c r="V48">
        <f>2.54*6.3</f>
        <v>16.001999999999999</v>
      </c>
      <c r="X48">
        <v>3</v>
      </c>
      <c r="Y48">
        <f>2.54*7.2</f>
        <v>18.288</v>
      </c>
      <c r="AA48">
        <v>3</v>
      </c>
      <c r="AB48">
        <f>2.54*17.4</f>
        <v>44.195999999999998</v>
      </c>
      <c r="AD48">
        <v>3</v>
      </c>
      <c r="DB48" s="1">
        <f t="shared" si="56"/>
        <v>1.0038208256456926</v>
      </c>
      <c r="DC48">
        <v>11.64</v>
      </c>
      <c r="DD48">
        <f t="shared" si="0"/>
        <v>40</v>
      </c>
      <c r="DE48" s="38">
        <v>0.122</v>
      </c>
      <c r="DF48">
        <v>0.48</v>
      </c>
      <c r="DG48">
        <v>1.1499999999999999</v>
      </c>
      <c r="DH48">
        <f t="shared" si="1"/>
        <v>6.56</v>
      </c>
      <c r="DI48">
        <f t="shared" si="2"/>
        <v>4.7980441750108547</v>
      </c>
      <c r="DJ48">
        <f t="shared" si="3"/>
        <v>9</v>
      </c>
      <c r="DK48">
        <v>0.28899999999999998</v>
      </c>
      <c r="DL48">
        <f t="shared" si="4"/>
        <v>0.48</v>
      </c>
      <c r="DM48">
        <f t="shared" si="5"/>
        <v>1.1299999999999999</v>
      </c>
      <c r="DN48">
        <f t="shared" si="6"/>
        <v>16.399999999999999</v>
      </c>
      <c r="DO48">
        <f t="shared" si="7"/>
        <v>1.0051372470491557</v>
      </c>
      <c r="DP48">
        <f t="shared" si="8"/>
        <v>5</v>
      </c>
      <c r="DQ48">
        <v>2.76</v>
      </c>
      <c r="DR48">
        <f t="shared" si="9"/>
        <v>0.4</v>
      </c>
      <c r="DS48">
        <v>1.1000000000000001</v>
      </c>
      <c r="DT48">
        <f t="shared" si="10"/>
        <v>32.799999999999997</v>
      </c>
      <c r="DU48">
        <f t="shared" si="11"/>
        <v>2.1630527018491561</v>
      </c>
      <c r="DV48">
        <f t="shared" si="12"/>
        <v>1091.45</v>
      </c>
      <c r="DW48">
        <f t="shared" si="13"/>
        <v>1091.45</v>
      </c>
      <c r="DX48">
        <v>0.40500000000000003</v>
      </c>
      <c r="DY48">
        <v>1</v>
      </c>
      <c r="DZ48">
        <f t="shared" si="14"/>
        <v>49.199999999999996</v>
      </c>
      <c r="EA48">
        <f t="shared" si="15"/>
        <v>104.97912471788221</v>
      </c>
      <c r="EB48">
        <f t="shared" si="16"/>
        <v>0</v>
      </c>
      <c r="EC48">
        <f t="shared" si="17"/>
        <v>0</v>
      </c>
      <c r="ED48">
        <f t="shared" si="18"/>
        <v>0.3</v>
      </c>
      <c r="EE48">
        <f>1</f>
        <v>1</v>
      </c>
      <c r="EF48">
        <f t="shared" si="19"/>
        <v>49.199999999999996</v>
      </c>
      <c r="EG48">
        <f t="shared" si="20"/>
        <v>0</v>
      </c>
      <c r="EH48">
        <f t="shared" si="21"/>
        <v>104.97912471788221</v>
      </c>
      <c r="EI48">
        <f t="shared" si="22"/>
        <v>104.97912471788221</v>
      </c>
      <c r="EJ48">
        <f t="shared" si="23"/>
        <v>7.9662341239091665</v>
      </c>
      <c r="EK48">
        <f t="shared" si="24"/>
        <v>112.94535884179137</v>
      </c>
      <c r="EL48" s="16">
        <f t="shared" si="25"/>
        <v>3</v>
      </c>
      <c r="EM48">
        <f t="shared" si="52"/>
        <v>12</v>
      </c>
      <c r="EN48">
        <f t="shared" si="53"/>
        <v>235.15323936805618</v>
      </c>
      <c r="EO48">
        <f t="shared" si="54"/>
        <v>0</v>
      </c>
      <c r="EP48">
        <f t="shared" si="26"/>
        <v>17.844364437556536</v>
      </c>
      <c r="EQ48" s="10">
        <f t="shared" si="27"/>
        <v>252.9976038056127</v>
      </c>
      <c r="ER48" s="1">
        <f t="shared" si="28"/>
        <v>0.92946824725159449</v>
      </c>
      <c r="ES48" s="1">
        <f t="shared" si="29"/>
        <v>0</v>
      </c>
      <c r="ET48" s="1">
        <f t="shared" si="30"/>
        <v>7.0531752748405521E-2</v>
      </c>
      <c r="EX48">
        <f t="shared" si="31"/>
        <v>0</v>
      </c>
      <c r="EY48">
        <f t="shared" si="55"/>
        <v>0</v>
      </c>
      <c r="EZ48">
        <f t="shared" si="32"/>
        <v>0</v>
      </c>
      <c r="FA48">
        <f t="shared" si="33"/>
        <v>0</v>
      </c>
      <c r="FB48" s="7">
        <f t="shared" si="34"/>
        <v>2.9015907110300052</v>
      </c>
      <c r="FC48">
        <f t="shared" si="35"/>
        <v>2.9015907110300052</v>
      </c>
      <c r="FD48">
        <f t="shared" si="36"/>
        <v>2.9015907110300052</v>
      </c>
      <c r="FF48" s="9">
        <f t="shared" si="37"/>
        <v>6.4995631927072122</v>
      </c>
      <c r="FG48" s="9">
        <f t="shared" si="38"/>
        <v>0</v>
      </c>
      <c r="FJ48">
        <f t="shared" si="39"/>
        <v>0</v>
      </c>
      <c r="FK48">
        <f t="shared" si="40"/>
        <v>2.1630527018491561</v>
      </c>
      <c r="FN48" s="15">
        <f t="shared" si="41"/>
        <v>0</v>
      </c>
      <c r="FP48" s="15">
        <f t="shared" si="42"/>
        <v>0</v>
      </c>
      <c r="FQ48" s="15">
        <f t="shared" si="43"/>
        <v>4.8452380521421103</v>
      </c>
      <c r="FS48">
        <f t="shared" si="44"/>
        <v>0</v>
      </c>
      <c r="FT48">
        <f t="shared" si="45"/>
        <v>11.344801244849322</v>
      </c>
      <c r="FU48">
        <f t="shared" si="46"/>
        <v>126.49880190280635</v>
      </c>
      <c r="FV48">
        <f t="shared" si="47"/>
        <v>126.49880190280635</v>
      </c>
      <c r="FW48" s="8">
        <f t="shared" si="48"/>
        <v>126.49880190280635</v>
      </c>
      <c r="FY48" s="5">
        <f t="shared" si="49"/>
        <v>-115.15400065795703</v>
      </c>
      <c r="GA48" s="11">
        <f t="shared" si="50"/>
        <v>0</v>
      </c>
      <c r="GB48" s="11">
        <f t="shared" si="51"/>
        <v>0</v>
      </c>
    </row>
    <row r="49" spans="1:184" x14ac:dyDescent="0.15">
      <c r="A49" s="19">
        <v>4</v>
      </c>
      <c r="B49">
        <v>12</v>
      </c>
      <c r="D49">
        <v>15</v>
      </c>
      <c r="E49" s="8">
        <v>8.75</v>
      </c>
      <c r="I49" s="8">
        <v>25</v>
      </c>
      <c r="J49" s="8">
        <v>2</v>
      </c>
      <c r="K49" s="8">
        <v>2</v>
      </c>
      <c r="L49">
        <v>2</v>
      </c>
      <c r="M49">
        <v>5</v>
      </c>
      <c r="N49">
        <v>10</v>
      </c>
      <c r="O49" s="12">
        <v>15</v>
      </c>
      <c r="P49">
        <f>2.54*5.4</f>
        <v>13.716000000000001</v>
      </c>
      <c r="R49">
        <v>3</v>
      </c>
      <c r="S49">
        <f>2.54*24</f>
        <v>60.96</v>
      </c>
      <c r="U49" s="3">
        <v>3</v>
      </c>
      <c r="V49">
        <f>2.54*9.8</f>
        <v>24.892000000000003</v>
      </c>
      <c r="X49">
        <v>3</v>
      </c>
      <c r="Y49">
        <f>2.54*6</f>
        <v>15.24</v>
      </c>
      <c r="AA49">
        <v>4</v>
      </c>
      <c r="AB49">
        <f>2.54*4.3</f>
        <v>10.921999999999999</v>
      </c>
      <c r="AD49">
        <v>3</v>
      </c>
      <c r="AE49">
        <f>2.54*18.7</f>
        <v>47.497999999999998</v>
      </c>
      <c r="AG49">
        <v>3</v>
      </c>
      <c r="AH49">
        <f>2.54*9.8</f>
        <v>24.892000000000003</v>
      </c>
      <c r="AJ49">
        <v>3</v>
      </c>
      <c r="DB49" s="1">
        <f t="shared" si="56"/>
        <v>1.0038208256456926</v>
      </c>
      <c r="DC49">
        <v>11.64</v>
      </c>
      <c r="DD49">
        <f t="shared" si="0"/>
        <v>25</v>
      </c>
      <c r="DE49" s="38">
        <v>0.122</v>
      </c>
      <c r="DF49">
        <v>0.48</v>
      </c>
      <c r="DG49">
        <v>1.1499999999999999</v>
      </c>
      <c r="DH49">
        <f t="shared" si="1"/>
        <v>6.56</v>
      </c>
      <c r="DI49">
        <f t="shared" si="2"/>
        <v>2.9987776093817851</v>
      </c>
      <c r="DJ49">
        <f t="shared" si="3"/>
        <v>2</v>
      </c>
      <c r="DK49">
        <v>0.28899999999999998</v>
      </c>
      <c r="DL49">
        <f t="shared" si="4"/>
        <v>0.48</v>
      </c>
      <c r="DM49">
        <f t="shared" si="5"/>
        <v>1.1299999999999999</v>
      </c>
      <c r="DN49">
        <f t="shared" si="6"/>
        <v>16.399999999999999</v>
      </c>
      <c r="DO49">
        <f t="shared" si="7"/>
        <v>0.22336383267759014</v>
      </c>
      <c r="DP49">
        <f t="shared" si="8"/>
        <v>2</v>
      </c>
      <c r="DQ49">
        <v>2.76</v>
      </c>
      <c r="DR49">
        <f t="shared" si="9"/>
        <v>0.4</v>
      </c>
      <c r="DS49">
        <v>1.1000000000000001</v>
      </c>
      <c r="DT49">
        <f t="shared" si="10"/>
        <v>32.799999999999997</v>
      </c>
      <c r="DU49">
        <f t="shared" si="11"/>
        <v>0.86522108073966253</v>
      </c>
      <c r="DV49">
        <f t="shared" si="12"/>
        <v>1201.42</v>
      </c>
      <c r="DW49">
        <f t="shared" si="13"/>
        <v>1201.42</v>
      </c>
      <c r="DX49">
        <v>0.40500000000000003</v>
      </c>
      <c r="DY49">
        <v>1</v>
      </c>
      <c r="DZ49">
        <f t="shared" si="14"/>
        <v>49.199999999999996</v>
      </c>
      <c r="EA49">
        <f t="shared" si="15"/>
        <v>115.5563883078089</v>
      </c>
      <c r="EB49">
        <f t="shared" si="16"/>
        <v>0</v>
      </c>
      <c r="EC49">
        <f t="shared" si="17"/>
        <v>0</v>
      </c>
      <c r="ED49">
        <f t="shared" si="18"/>
        <v>0.3</v>
      </c>
      <c r="EE49">
        <f>1</f>
        <v>1</v>
      </c>
      <c r="EF49">
        <f t="shared" si="19"/>
        <v>49.199999999999996</v>
      </c>
      <c r="EG49">
        <f t="shared" si="20"/>
        <v>0</v>
      </c>
      <c r="EH49">
        <f t="shared" si="21"/>
        <v>115.5563883078089</v>
      </c>
      <c r="EI49">
        <f t="shared" si="22"/>
        <v>115.5563883078089</v>
      </c>
      <c r="EJ49">
        <f t="shared" si="23"/>
        <v>4.0873625227990376</v>
      </c>
      <c r="EK49">
        <f t="shared" si="24"/>
        <v>119.64375083060794</v>
      </c>
      <c r="EL49" s="16">
        <f t="shared" si="25"/>
        <v>4</v>
      </c>
      <c r="EM49">
        <f t="shared" si="52"/>
        <v>12</v>
      </c>
      <c r="EN49">
        <f t="shared" si="53"/>
        <v>258.84630980949197</v>
      </c>
      <c r="EO49">
        <f t="shared" si="54"/>
        <v>0</v>
      </c>
      <c r="EP49">
        <f t="shared" si="26"/>
        <v>9.1556920510698454</v>
      </c>
      <c r="EQ49" s="10">
        <f t="shared" si="27"/>
        <v>268.00200186056179</v>
      </c>
      <c r="ER49" s="1">
        <f t="shared" si="28"/>
        <v>0.96583722514194725</v>
      </c>
      <c r="ES49" s="1">
        <f t="shared" si="29"/>
        <v>0</v>
      </c>
      <c r="ET49" s="1">
        <f t="shared" si="30"/>
        <v>3.4162774858052893E-2</v>
      </c>
      <c r="EX49">
        <f t="shared" si="31"/>
        <v>0</v>
      </c>
      <c r="EY49">
        <f t="shared" si="55"/>
        <v>0</v>
      </c>
      <c r="EZ49">
        <f t="shared" si="32"/>
        <v>0</v>
      </c>
      <c r="FA49">
        <f t="shared" si="33"/>
        <v>0</v>
      </c>
      <c r="FB49" s="7">
        <f t="shared" si="34"/>
        <v>1.6110707210296875</v>
      </c>
      <c r="FC49">
        <f t="shared" si="35"/>
        <v>1.6110707210296875</v>
      </c>
      <c r="FD49">
        <f t="shared" si="36"/>
        <v>1.6110707210296875</v>
      </c>
      <c r="FF49" s="9">
        <f t="shared" si="37"/>
        <v>3.6087984151065005</v>
      </c>
      <c r="FG49" s="9">
        <f t="shared" si="38"/>
        <v>0</v>
      </c>
      <c r="FJ49">
        <f t="shared" si="39"/>
        <v>0</v>
      </c>
      <c r="FK49">
        <f t="shared" si="40"/>
        <v>0.86522108073966253</v>
      </c>
      <c r="FN49" s="15">
        <f t="shared" si="41"/>
        <v>0</v>
      </c>
      <c r="FP49" s="15">
        <f t="shared" si="42"/>
        <v>0</v>
      </c>
      <c r="FQ49" s="15">
        <f t="shared" si="43"/>
        <v>1.9380952208568443</v>
      </c>
      <c r="FS49">
        <f t="shared" si="44"/>
        <v>0</v>
      </c>
      <c r="FT49">
        <f t="shared" si="45"/>
        <v>5.5468936359633449</v>
      </c>
      <c r="FU49">
        <f t="shared" si="46"/>
        <v>134.0010009302809</v>
      </c>
      <c r="FV49">
        <f t="shared" si="47"/>
        <v>134.0010009302809</v>
      </c>
      <c r="FW49" s="8">
        <f t="shared" si="48"/>
        <v>134.0010009302809</v>
      </c>
      <c r="FY49" s="5">
        <f t="shared" si="49"/>
        <v>-128.45410729431754</v>
      </c>
      <c r="GA49" s="11">
        <f t="shared" si="50"/>
        <v>0</v>
      </c>
      <c r="GB49" s="11">
        <f t="shared" si="51"/>
        <v>0</v>
      </c>
    </row>
    <row r="50" spans="1:184" s="21" customFormat="1" x14ac:dyDescent="0.15">
      <c r="A50" s="20">
        <v>1</v>
      </c>
      <c r="B50" s="21">
        <v>13</v>
      </c>
      <c r="D50">
        <v>15</v>
      </c>
      <c r="E50" s="8">
        <v>8.75</v>
      </c>
      <c r="I50" s="22">
        <v>21</v>
      </c>
      <c r="J50" s="22">
        <v>7</v>
      </c>
      <c r="K50" s="22">
        <v>5</v>
      </c>
      <c r="L50">
        <v>2</v>
      </c>
      <c r="M50">
        <v>5</v>
      </c>
      <c r="N50">
        <v>10</v>
      </c>
      <c r="O50" s="12">
        <v>15</v>
      </c>
      <c r="P50" s="21">
        <f>2.54*6.9</f>
        <v>17.526</v>
      </c>
      <c r="R50" s="21">
        <v>2</v>
      </c>
      <c r="S50" s="21">
        <f>2.54*9.8</f>
        <v>24.892000000000003</v>
      </c>
      <c r="U50" s="3">
        <v>5</v>
      </c>
      <c r="CF50" s="23"/>
      <c r="DB50" s="1">
        <f t="shared" si="56"/>
        <v>1.0038208256456926</v>
      </c>
      <c r="DC50">
        <v>11.64</v>
      </c>
      <c r="DD50">
        <f t="shared" si="0"/>
        <v>21</v>
      </c>
      <c r="DE50" s="38">
        <v>0.122</v>
      </c>
      <c r="DF50">
        <v>0.48</v>
      </c>
      <c r="DG50">
        <v>1.1499999999999999</v>
      </c>
      <c r="DH50">
        <f t="shared" si="1"/>
        <v>6.56</v>
      </c>
      <c r="DI50">
        <f t="shared" si="2"/>
        <v>2.5189731918806988</v>
      </c>
      <c r="DJ50">
        <f t="shared" si="3"/>
        <v>7</v>
      </c>
      <c r="DK50">
        <v>0.28899999999999998</v>
      </c>
      <c r="DL50">
        <f t="shared" si="4"/>
        <v>0.48</v>
      </c>
      <c r="DM50">
        <f t="shared" si="5"/>
        <v>1.1299999999999999</v>
      </c>
      <c r="DN50">
        <f t="shared" si="6"/>
        <v>16.399999999999999</v>
      </c>
      <c r="DO50">
        <f t="shared" si="7"/>
        <v>0.78177341437156544</v>
      </c>
      <c r="DP50">
        <f t="shared" si="8"/>
        <v>5</v>
      </c>
      <c r="DQ50">
        <v>2.76</v>
      </c>
      <c r="DR50">
        <f t="shared" si="9"/>
        <v>0.4</v>
      </c>
      <c r="DS50">
        <v>1.1000000000000001</v>
      </c>
      <c r="DT50">
        <f t="shared" si="10"/>
        <v>32.799999999999997</v>
      </c>
      <c r="DU50">
        <f t="shared" si="11"/>
        <v>2.1630527018491561</v>
      </c>
      <c r="DV50">
        <f t="shared" si="12"/>
        <v>143.65</v>
      </c>
      <c r="DW50">
        <f t="shared" si="13"/>
        <v>143.65</v>
      </c>
      <c r="DX50">
        <v>0.40500000000000003</v>
      </c>
      <c r="DY50">
        <v>1</v>
      </c>
      <c r="DZ50">
        <f t="shared" si="14"/>
        <v>49.199999999999996</v>
      </c>
      <c r="EA50">
        <f t="shared" si="15"/>
        <v>13.816712873447047</v>
      </c>
      <c r="EB50">
        <f t="shared" si="16"/>
        <v>0</v>
      </c>
      <c r="EC50">
        <f t="shared" si="17"/>
        <v>0</v>
      </c>
      <c r="ED50">
        <f t="shared" si="18"/>
        <v>0.3</v>
      </c>
      <c r="EE50">
        <f>1</f>
        <v>1</v>
      </c>
      <c r="EF50">
        <f t="shared" si="19"/>
        <v>49.199999999999996</v>
      </c>
      <c r="EG50">
        <f t="shared" si="20"/>
        <v>0</v>
      </c>
      <c r="EH50">
        <f t="shared" si="21"/>
        <v>13.816712873447047</v>
      </c>
      <c r="EI50">
        <f t="shared" si="22"/>
        <v>13.816712873447047</v>
      </c>
      <c r="EJ50">
        <f t="shared" si="23"/>
        <v>5.4637993081014198</v>
      </c>
      <c r="EK50">
        <f t="shared" si="24"/>
        <v>19.280512181548467</v>
      </c>
      <c r="EL50" s="16">
        <f t="shared" si="25"/>
        <v>1</v>
      </c>
      <c r="EM50">
        <f t="shared" si="52"/>
        <v>13</v>
      </c>
      <c r="EN50">
        <f t="shared" si="53"/>
        <v>30.949436836521389</v>
      </c>
      <c r="EO50">
        <f t="shared" si="54"/>
        <v>0</v>
      </c>
      <c r="EP50">
        <f t="shared" si="26"/>
        <v>12.238910450147181</v>
      </c>
      <c r="EQ50" s="10">
        <f t="shared" si="27"/>
        <v>43.188347286668574</v>
      </c>
      <c r="ER50" s="1">
        <f t="shared" si="28"/>
        <v>0.71661544793761756</v>
      </c>
      <c r="ES50" s="1">
        <f t="shared" si="29"/>
        <v>0</v>
      </c>
      <c r="ET50" s="1">
        <f t="shared" si="30"/>
        <v>0.28338455206238239</v>
      </c>
      <c r="EV50" s="24"/>
      <c r="EW50" s="25"/>
      <c r="EX50">
        <f t="shared" si="31"/>
        <v>0</v>
      </c>
      <c r="EY50">
        <f t="shared" si="55"/>
        <v>0</v>
      </c>
      <c r="EZ50">
        <f t="shared" si="32"/>
        <v>0</v>
      </c>
      <c r="FA50">
        <f t="shared" si="33"/>
        <v>0</v>
      </c>
      <c r="FB50" s="7">
        <f t="shared" si="34"/>
        <v>1.6503733031261321</v>
      </c>
      <c r="FC50">
        <f t="shared" si="35"/>
        <v>1.6503733031261321</v>
      </c>
      <c r="FD50">
        <f t="shared" si="36"/>
        <v>1.6503733031261321</v>
      </c>
      <c r="FE50"/>
      <c r="FF50" s="9">
        <f t="shared" si="37"/>
        <v>3.696836199002536</v>
      </c>
      <c r="FG50" s="9">
        <f t="shared" si="38"/>
        <v>0</v>
      </c>
      <c r="FI50" s="35"/>
      <c r="FJ50">
        <f t="shared" si="39"/>
        <v>0</v>
      </c>
      <c r="FK50">
        <f t="shared" si="40"/>
        <v>2.1630527018491561</v>
      </c>
      <c r="FM50" s="14"/>
      <c r="FN50" s="15">
        <f t="shared" si="41"/>
        <v>0</v>
      </c>
      <c r="FO50" s="27"/>
      <c r="FP50" s="15">
        <f t="shared" si="42"/>
        <v>0</v>
      </c>
      <c r="FQ50" s="15">
        <f t="shared" si="43"/>
        <v>4.8452380521421103</v>
      </c>
      <c r="FR50"/>
      <c r="FS50">
        <f t="shared" si="44"/>
        <v>0</v>
      </c>
      <c r="FT50">
        <f t="shared" si="45"/>
        <v>8.5420742511446459</v>
      </c>
      <c r="FU50">
        <f t="shared" si="46"/>
        <v>21.594173643334287</v>
      </c>
      <c r="FV50">
        <f t="shared" si="47"/>
        <v>21.594173643334287</v>
      </c>
      <c r="FW50" s="8">
        <f t="shared" si="48"/>
        <v>21.594173643334287</v>
      </c>
      <c r="FX50"/>
      <c r="FY50" s="5">
        <f t="shared" si="49"/>
        <v>-13.052099392189641</v>
      </c>
      <c r="FZ50"/>
      <c r="GA50" s="11">
        <f t="shared" si="50"/>
        <v>0</v>
      </c>
      <c r="GB50" s="11">
        <f t="shared" si="51"/>
        <v>0</v>
      </c>
    </row>
    <row r="51" spans="1:184" x14ac:dyDescent="0.15">
      <c r="A51" s="19">
        <v>2</v>
      </c>
      <c r="B51" s="4">
        <v>13</v>
      </c>
      <c r="D51">
        <v>15</v>
      </c>
      <c r="E51" s="8">
        <v>8.75</v>
      </c>
      <c r="I51" s="8">
        <v>13</v>
      </c>
      <c r="J51" s="8">
        <v>0</v>
      </c>
      <c r="K51" s="8">
        <v>5</v>
      </c>
      <c r="L51">
        <v>2</v>
      </c>
      <c r="M51">
        <v>5</v>
      </c>
      <c r="N51">
        <v>10</v>
      </c>
      <c r="O51" s="12">
        <v>15</v>
      </c>
      <c r="R51" s="4"/>
      <c r="U51" s="3"/>
      <c r="DB51" s="1">
        <f t="shared" si="56"/>
        <v>1.0038208256456926</v>
      </c>
      <c r="DC51">
        <v>11.64</v>
      </c>
      <c r="DD51">
        <f t="shared" si="0"/>
        <v>13</v>
      </c>
      <c r="DE51" s="38">
        <v>0.122</v>
      </c>
      <c r="DF51">
        <v>0.48</v>
      </c>
      <c r="DG51">
        <v>1.1499999999999999</v>
      </c>
      <c r="DH51">
        <f t="shared" si="1"/>
        <v>6.56</v>
      </c>
      <c r="DI51">
        <f t="shared" si="2"/>
        <v>1.5593643568785276</v>
      </c>
      <c r="DJ51">
        <f t="shared" si="3"/>
        <v>0</v>
      </c>
      <c r="DK51">
        <v>0.28899999999999998</v>
      </c>
      <c r="DL51">
        <f t="shared" si="4"/>
        <v>0.48</v>
      </c>
      <c r="DM51">
        <f t="shared" si="5"/>
        <v>1.1299999999999999</v>
      </c>
      <c r="DN51">
        <f t="shared" si="6"/>
        <v>16.399999999999999</v>
      </c>
      <c r="DO51">
        <f t="shared" si="7"/>
        <v>0</v>
      </c>
      <c r="DP51">
        <f t="shared" si="8"/>
        <v>5</v>
      </c>
      <c r="DQ51">
        <v>2.76</v>
      </c>
      <c r="DR51">
        <f t="shared" si="9"/>
        <v>0.4</v>
      </c>
      <c r="DS51">
        <v>1.1000000000000001</v>
      </c>
      <c r="DT51">
        <f t="shared" si="10"/>
        <v>32.799999999999997</v>
      </c>
      <c r="DU51">
        <f t="shared" si="11"/>
        <v>2.1630527018491561</v>
      </c>
      <c r="DV51">
        <f t="shared" si="12"/>
        <v>0</v>
      </c>
      <c r="DW51">
        <f t="shared" si="13"/>
        <v>0</v>
      </c>
      <c r="DX51">
        <v>0.40500000000000003</v>
      </c>
      <c r="DY51">
        <v>1</v>
      </c>
      <c r="DZ51">
        <f t="shared" si="14"/>
        <v>49.199999999999996</v>
      </c>
      <c r="EA51">
        <f t="shared" si="15"/>
        <v>0</v>
      </c>
      <c r="EB51">
        <f t="shared" si="16"/>
        <v>0</v>
      </c>
      <c r="EC51">
        <f t="shared" si="17"/>
        <v>0</v>
      </c>
      <c r="ED51">
        <f t="shared" si="18"/>
        <v>0.3</v>
      </c>
      <c r="EE51">
        <f>1</f>
        <v>1</v>
      </c>
      <c r="EF51">
        <f t="shared" si="19"/>
        <v>49.199999999999996</v>
      </c>
      <c r="EG51">
        <f t="shared" si="20"/>
        <v>0</v>
      </c>
      <c r="EH51">
        <f t="shared" si="21"/>
        <v>0</v>
      </c>
      <c r="EI51">
        <f t="shared" si="22"/>
        <v>0</v>
      </c>
      <c r="EJ51">
        <f t="shared" si="23"/>
        <v>3.7224170587276837</v>
      </c>
      <c r="EK51">
        <f t="shared" si="24"/>
        <v>3.7224170587276837</v>
      </c>
      <c r="EL51" s="16">
        <f t="shared" si="25"/>
        <v>2</v>
      </c>
      <c r="EM51">
        <f t="shared" si="52"/>
        <v>13</v>
      </c>
      <c r="EN51">
        <f t="shared" si="53"/>
        <v>0</v>
      </c>
      <c r="EO51">
        <f t="shared" si="54"/>
        <v>0</v>
      </c>
      <c r="EP51">
        <f t="shared" si="26"/>
        <v>8.338214211550012</v>
      </c>
      <c r="EQ51" s="10">
        <f t="shared" si="27"/>
        <v>8.338214211550012</v>
      </c>
      <c r="ER51" s="1">
        <f t="shared" si="28"/>
        <v>0</v>
      </c>
      <c r="ES51" s="1">
        <f t="shared" si="29"/>
        <v>0</v>
      </c>
      <c r="ET51" s="1">
        <f t="shared" si="30"/>
        <v>1</v>
      </c>
      <c r="EX51">
        <f t="shared" si="31"/>
        <v>0</v>
      </c>
      <c r="EY51">
        <f t="shared" si="55"/>
        <v>0</v>
      </c>
      <c r="EZ51">
        <f t="shared" si="32"/>
        <v>0</v>
      </c>
      <c r="FA51">
        <f t="shared" si="33"/>
        <v>0</v>
      </c>
      <c r="FB51" s="7">
        <f t="shared" si="34"/>
        <v>0.7796821784392638</v>
      </c>
      <c r="FC51">
        <f t="shared" si="35"/>
        <v>0.7796821784392638</v>
      </c>
      <c r="FD51">
        <f t="shared" si="36"/>
        <v>0.7796821784392638</v>
      </c>
      <c r="FF51" s="9">
        <f t="shared" si="37"/>
        <v>1.746488079703951</v>
      </c>
      <c r="FG51" s="9">
        <f t="shared" si="38"/>
        <v>0</v>
      </c>
      <c r="FJ51">
        <f t="shared" si="39"/>
        <v>0</v>
      </c>
      <c r="FK51">
        <f t="shared" si="40"/>
        <v>2.1630527018491561</v>
      </c>
      <c r="FN51" s="15">
        <f t="shared" si="41"/>
        <v>0</v>
      </c>
      <c r="FP51" s="15">
        <f t="shared" si="42"/>
        <v>0</v>
      </c>
      <c r="FQ51" s="15">
        <f t="shared" si="43"/>
        <v>4.8452380521421103</v>
      </c>
      <c r="FS51">
        <f t="shared" si="44"/>
        <v>0</v>
      </c>
      <c r="FT51">
        <f t="shared" si="45"/>
        <v>6.5917261318460616</v>
      </c>
      <c r="FU51">
        <f t="shared" si="46"/>
        <v>4.169107105775006</v>
      </c>
      <c r="FV51">
        <f t="shared" si="47"/>
        <v>4.169107105775006</v>
      </c>
      <c r="FW51" s="8">
        <f t="shared" si="48"/>
        <v>4.169107105775006</v>
      </c>
      <c r="FY51" s="5">
        <f t="shared" si="49"/>
        <v>2.4226190260710556</v>
      </c>
      <c r="GA51" s="11">
        <f t="shared" si="50"/>
        <v>0</v>
      </c>
      <c r="GB51" s="11">
        <f t="shared" si="51"/>
        <v>0</v>
      </c>
    </row>
    <row r="52" spans="1:184" x14ac:dyDescent="0.15">
      <c r="A52" s="19">
        <v>3</v>
      </c>
      <c r="B52" s="4">
        <v>13</v>
      </c>
      <c r="D52">
        <v>15</v>
      </c>
      <c r="E52" s="8">
        <v>8.75</v>
      </c>
      <c r="I52" s="8">
        <v>25</v>
      </c>
      <c r="J52" s="8">
        <v>5</v>
      </c>
      <c r="K52" s="8">
        <v>5</v>
      </c>
      <c r="L52">
        <v>2</v>
      </c>
      <c r="M52">
        <v>5</v>
      </c>
      <c r="N52">
        <v>10</v>
      </c>
      <c r="O52" s="12">
        <v>15</v>
      </c>
      <c r="P52">
        <f>2.54*13</f>
        <v>33.020000000000003</v>
      </c>
      <c r="R52" s="4">
        <v>3</v>
      </c>
      <c r="S52">
        <f>2.54*5</f>
        <v>12.7</v>
      </c>
      <c r="U52" s="3">
        <v>3</v>
      </c>
      <c r="DB52" s="1">
        <f t="shared" si="56"/>
        <v>1.0038208256456926</v>
      </c>
      <c r="DC52">
        <v>11.64</v>
      </c>
      <c r="DD52">
        <f t="shared" si="0"/>
        <v>25</v>
      </c>
      <c r="DE52" s="38">
        <v>0.122</v>
      </c>
      <c r="DF52">
        <v>0.48</v>
      </c>
      <c r="DG52">
        <v>1.1499999999999999</v>
      </c>
      <c r="DH52">
        <f t="shared" si="1"/>
        <v>6.56</v>
      </c>
      <c r="DI52">
        <f t="shared" si="2"/>
        <v>2.9987776093817851</v>
      </c>
      <c r="DJ52">
        <f t="shared" si="3"/>
        <v>5</v>
      </c>
      <c r="DK52">
        <v>0.28899999999999998</v>
      </c>
      <c r="DL52">
        <f t="shared" si="4"/>
        <v>0.48</v>
      </c>
      <c r="DM52">
        <f t="shared" si="5"/>
        <v>1.1299999999999999</v>
      </c>
      <c r="DN52">
        <f t="shared" si="6"/>
        <v>16.399999999999999</v>
      </c>
      <c r="DO52">
        <f t="shared" si="7"/>
        <v>0.55840958169397537</v>
      </c>
      <c r="DP52">
        <f t="shared" si="8"/>
        <v>5</v>
      </c>
      <c r="DQ52">
        <v>2.76</v>
      </c>
      <c r="DR52">
        <f t="shared" si="9"/>
        <v>0.4</v>
      </c>
      <c r="DS52">
        <v>1.1000000000000001</v>
      </c>
      <c r="DT52">
        <f t="shared" si="10"/>
        <v>32.799999999999997</v>
      </c>
      <c r="DU52">
        <f t="shared" si="11"/>
        <v>2.1630527018491561</v>
      </c>
      <c r="DV52">
        <f t="shared" si="12"/>
        <v>194.00000000000006</v>
      </c>
      <c r="DW52">
        <f t="shared" si="13"/>
        <v>194.00000000000006</v>
      </c>
      <c r="DX52">
        <v>0.40500000000000003</v>
      </c>
      <c r="DY52">
        <v>1</v>
      </c>
      <c r="DZ52">
        <f t="shared" si="14"/>
        <v>49.199999999999996</v>
      </c>
      <c r="EA52">
        <f t="shared" si="15"/>
        <v>18.659535659232354</v>
      </c>
      <c r="EB52">
        <f t="shared" si="16"/>
        <v>0</v>
      </c>
      <c r="EC52">
        <f t="shared" si="17"/>
        <v>0</v>
      </c>
      <c r="ED52">
        <f t="shared" si="18"/>
        <v>0.3</v>
      </c>
      <c r="EE52">
        <f>1</f>
        <v>1</v>
      </c>
      <c r="EF52">
        <f t="shared" si="19"/>
        <v>49.199999999999996</v>
      </c>
      <c r="EG52">
        <f t="shared" si="20"/>
        <v>0</v>
      </c>
      <c r="EH52">
        <f t="shared" si="21"/>
        <v>18.659535659232354</v>
      </c>
      <c r="EI52">
        <f t="shared" si="22"/>
        <v>18.659535659232354</v>
      </c>
      <c r="EJ52">
        <f t="shared" si="23"/>
        <v>5.7202398929249165</v>
      </c>
      <c r="EK52">
        <f t="shared" si="24"/>
        <v>24.37977555215727</v>
      </c>
      <c r="EL52" s="16">
        <f t="shared" si="25"/>
        <v>3</v>
      </c>
      <c r="EM52">
        <f t="shared" si="52"/>
        <v>13</v>
      </c>
      <c r="EN52">
        <f t="shared" si="53"/>
        <v>41.797359876680474</v>
      </c>
      <c r="EO52">
        <f t="shared" si="54"/>
        <v>0</v>
      </c>
      <c r="EP52">
        <f t="shared" si="26"/>
        <v>12.813337360151815</v>
      </c>
      <c r="EQ52" s="10">
        <f t="shared" si="27"/>
        <v>54.610697236832287</v>
      </c>
      <c r="ER52" s="1">
        <f t="shared" si="28"/>
        <v>0.76536946040839349</v>
      </c>
      <c r="ES52" s="1">
        <f t="shared" si="29"/>
        <v>0</v>
      </c>
      <c r="ET52" s="1">
        <f t="shared" si="30"/>
        <v>0.23463053959160651</v>
      </c>
      <c r="EX52">
        <f t="shared" si="31"/>
        <v>0</v>
      </c>
      <c r="EY52">
        <f t="shared" si="55"/>
        <v>0</v>
      </c>
      <c r="EZ52">
        <f t="shared" si="32"/>
        <v>0</v>
      </c>
      <c r="FA52">
        <f t="shared" si="33"/>
        <v>0</v>
      </c>
      <c r="FB52" s="7">
        <f t="shared" si="34"/>
        <v>1.7785935955378802</v>
      </c>
      <c r="FC52">
        <f t="shared" si="35"/>
        <v>1.7785935955378802</v>
      </c>
      <c r="FD52">
        <f t="shared" si="36"/>
        <v>1.7785935955378802</v>
      </c>
      <c r="FF52" s="9">
        <f t="shared" si="37"/>
        <v>3.9840496540048522</v>
      </c>
      <c r="FG52" s="9">
        <f t="shared" si="38"/>
        <v>0</v>
      </c>
      <c r="FJ52">
        <f t="shared" si="39"/>
        <v>0</v>
      </c>
      <c r="FK52">
        <f t="shared" si="40"/>
        <v>2.1630527018491561</v>
      </c>
      <c r="FN52" s="15">
        <f t="shared" si="41"/>
        <v>0</v>
      </c>
      <c r="FP52" s="15">
        <f t="shared" si="42"/>
        <v>0</v>
      </c>
      <c r="FQ52" s="15">
        <f t="shared" si="43"/>
        <v>4.8452380521421103</v>
      </c>
      <c r="FS52">
        <f t="shared" si="44"/>
        <v>0</v>
      </c>
      <c r="FT52">
        <f t="shared" si="45"/>
        <v>8.8292877061469621</v>
      </c>
      <c r="FU52">
        <f t="shared" si="46"/>
        <v>27.305348618416144</v>
      </c>
      <c r="FV52">
        <f t="shared" si="47"/>
        <v>27.305348618416144</v>
      </c>
      <c r="FW52" s="8">
        <f t="shared" si="48"/>
        <v>27.305348618416144</v>
      </c>
      <c r="FY52" s="5">
        <f t="shared" si="49"/>
        <v>-18.476060912269183</v>
      </c>
      <c r="GA52" s="11">
        <f t="shared" si="50"/>
        <v>0</v>
      </c>
      <c r="GB52" s="11">
        <f t="shared" si="51"/>
        <v>0</v>
      </c>
    </row>
    <row r="53" spans="1:184" x14ac:dyDescent="0.15">
      <c r="A53" s="19">
        <v>4</v>
      </c>
      <c r="B53" s="4">
        <v>13</v>
      </c>
      <c r="D53">
        <v>15</v>
      </c>
      <c r="E53" s="8">
        <v>8.75</v>
      </c>
      <c r="I53" s="8">
        <v>17</v>
      </c>
      <c r="J53" s="8">
        <v>8</v>
      </c>
      <c r="K53" s="8">
        <v>7</v>
      </c>
      <c r="L53">
        <v>2</v>
      </c>
      <c r="M53">
        <v>5</v>
      </c>
      <c r="N53">
        <v>10</v>
      </c>
      <c r="O53" s="12">
        <v>15</v>
      </c>
      <c r="P53">
        <f>2.54*12</f>
        <v>30.48</v>
      </c>
      <c r="R53" s="4">
        <v>4</v>
      </c>
      <c r="S53">
        <f>2.54*12.5</f>
        <v>31.75</v>
      </c>
      <c r="U53" s="3">
        <v>3</v>
      </c>
      <c r="V53">
        <f>2.54*8.3</f>
        <v>21.082000000000001</v>
      </c>
      <c r="X53">
        <v>3</v>
      </c>
      <c r="Y53">
        <f>2.54*6.1</f>
        <v>15.494</v>
      </c>
      <c r="AA53">
        <v>3</v>
      </c>
      <c r="AB53">
        <f>2.54*6.7</f>
        <v>17.018000000000001</v>
      </c>
      <c r="AD53">
        <v>3</v>
      </c>
      <c r="AE53">
        <f>2.54*7.4</f>
        <v>18.796000000000003</v>
      </c>
      <c r="AG53">
        <v>2</v>
      </c>
      <c r="AH53">
        <f>2.54*13.1</f>
        <v>33.274000000000001</v>
      </c>
      <c r="AJ53">
        <v>5</v>
      </c>
      <c r="AK53">
        <f>2.54*16.5</f>
        <v>41.910000000000004</v>
      </c>
      <c r="AM53">
        <v>3</v>
      </c>
      <c r="AN53">
        <f>2.54*16.5</f>
        <v>41.910000000000004</v>
      </c>
      <c r="AP53">
        <v>3</v>
      </c>
      <c r="AQ53">
        <f>2.54*12.3</f>
        <v>31.242000000000001</v>
      </c>
      <c r="AS53">
        <v>3</v>
      </c>
      <c r="DB53" s="1">
        <f t="shared" si="56"/>
        <v>1.0038208256456926</v>
      </c>
      <c r="DC53">
        <v>11.64</v>
      </c>
      <c r="DD53">
        <f t="shared" si="0"/>
        <v>17</v>
      </c>
      <c r="DE53" s="38">
        <v>0.122</v>
      </c>
      <c r="DF53">
        <v>0.48</v>
      </c>
      <c r="DG53">
        <v>1.1499999999999999</v>
      </c>
      <c r="DH53">
        <f t="shared" si="1"/>
        <v>6.56</v>
      </c>
      <c r="DI53">
        <f t="shared" si="2"/>
        <v>2.039168774379613</v>
      </c>
      <c r="DJ53">
        <f t="shared" si="3"/>
        <v>8</v>
      </c>
      <c r="DK53">
        <v>0.28899999999999998</v>
      </c>
      <c r="DL53">
        <f t="shared" si="4"/>
        <v>0.48</v>
      </c>
      <c r="DM53">
        <f t="shared" si="5"/>
        <v>1.1299999999999999</v>
      </c>
      <c r="DN53">
        <f t="shared" si="6"/>
        <v>16.399999999999999</v>
      </c>
      <c r="DO53">
        <f t="shared" si="7"/>
        <v>0.89345533071036054</v>
      </c>
      <c r="DP53">
        <f t="shared" si="8"/>
        <v>7</v>
      </c>
      <c r="DQ53">
        <v>2.76</v>
      </c>
      <c r="DR53">
        <f t="shared" si="9"/>
        <v>0.4</v>
      </c>
      <c r="DS53">
        <v>1.1000000000000001</v>
      </c>
      <c r="DT53">
        <f t="shared" si="10"/>
        <v>32.799999999999997</v>
      </c>
      <c r="DU53">
        <f t="shared" si="11"/>
        <v>3.0282737825888191</v>
      </c>
      <c r="DV53">
        <f t="shared" si="12"/>
        <v>1373.4</v>
      </c>
      <c r="DW53">
        <f t="shared" si="13"/>
        <v>1373.4</v>
      </c>
      <c r="DX53">
        <v>0.40500000000000003</v>
      </c>
      <c r="DY53">
        <v>1</v>
      </c>
      <c r="DZ53">
        <f t="shared" si="14"/>
        <v>49.199999999999996</v>
      </c>
      <c r="EA53">
        <f t="shared" si="15"/>
        <v>132.09797048654488</v>
      </c>
      <c r="EB53">
        <f t="shared" si="16"/>
        <v>0</v>
      </c>
      <c r="EC53">
        <f t="shared" si="17"/>
        <v>0</v>
      </c>
      <c r="ED53">
        <f t="shared" si="18"/>
        <v>0.3</v>
      </c>
      <c r="EE53">
        <f>1</f>
        <v>1</v>
      </c>
      <c r="EF53">
        <f t="shared" si="19"/>
        <v>49.199999999999996</v>
      </c>
      <c r="EG53">
        <f t="shared" si="20"/>
        <v>0</v>
      </c>
      <c r="EH53">
        <f t="shared" si="21"/>
        <v>132.09797048654488</v>
      </c>
      <c r="EI53">
        <f t="shared" si="22"/>
        <v>132.09797048654488</v>
      </c>
      <c r="EJ53">
        <f t="shared" si="23"/>
        <v>5.9608978876787928</v>
      </c>
      <c r="EK53">
        <f t="shared" si="24"/>
        <v>138.05886837422366</v>
      </c>
      <c r="EL53" s="16">
        <f t="shared" si="25"/>
        <v>4</v>
      </c>
      <c r="EM53">
        <f t="shared" si="52"/>
        <v>13</v>
      </c>
      <c r="EN53">
        <f t="shared" si="53"/>
        <v>295.89945388986058</v>
      </c>
      <c r="EO53">
        <f t="shared" si="54"/>
        <v>0</v>
      </c>
      <c r="EP53">
        <f t="shared" si="26"/>
        <v>13.352411268400497</v>
      </c>
      <c r="EQ53" s="10">
        <f t="shared" si="27"/>
        <v>309.25186515826107</v>
      </c>
      <c r="ER53" s="1">
        <f t="shared" si="28"/>
        <v>0.95682350610377942</v>
      </c>
      <c r="ES53" s="1">
        <f t="shared" si="29"/>
        <v>0</v>
      </c>
      <c r="ET53" s="1">
        <f t="shared" si="30"/>
        <v>4.3176493896220608E-2</v>
      </c>
      <c r="EX53">
        <f t="shared" si="31"/>
        <v>0</v>
      </c>
      <c r="EY53">
        <f t="shared" si="55"/>
        <v>0</v>
      </c>
      <c r="EZ53">
        <f t="shared" si="32"/>
        <v>0</v>
      </c>
      <c r="FA53">
        <f t="shared" si="33"/>
        <v>0</v>
      </c>
      <c r="FB53" s="7">
        <f t="shared" si="34"/>
        <v>1.4663120525449869</v>
      </c>
      <c r="FC53">
        <f t="shared" si="35"/>
        <v>1.4663120525449869</v>
      </c>
      <c r="FD53">
        <f t="shared" si="36"/>
        <v>1.4663120525449869</v>
      </c>
      <c r="FF53" s="9">
        <f t="shared" si="37"/>
        <v>3.2845389977007708</v>
      </c>
      <c r="FG53" s="9">
        <f t="shared" si="38"/>
        <v>0</v>
      </c>
      <c r="FJ53">
        <f t="shared" si="39"/>
        <v>0</v>
      </c>
      <c r="FK53">
        <f t="shared" si="40"/>
        <v>3.0282737825888191</v>
      </c>
      <c r="FN53" s="15">
        <f t="shared" si="41"/>
        <v>0</v>
      </c>
      <c r="FP53" s="15">
        <f t="shared" si="42"/>
        <v>0</v>
      </c>
      <c r="FQ53" s="15">
        <f t="shared" si="43"/>
        <v>6.7833332729989557</v>
      </c>
      <c r="FS53">
        <f t="shared" si="44"/>
        <v>0</v>
      </c>
      <c r="FT53">
        <f t="shared" si="45"/>
        <v>10.067872270699727</v>
      </c>
      <c r="FU53">
        <f t="shared" si="46"/>
        <v>154.62593257913053</v>
      </c>
      <c r="FV53">
        <f t="shared" si="47"/>
        <v>154.62593257913053</v>
      </c>
      <c r="FW53" s="8">
        <f t="shared" si="48"/>
        <v>154.62593257913053</v>
      </c>
      <c r="FY53" s="5">
        <f t="shared" si="49"/>
        <v>-144.55806030843081</v>
      </c>
      <c r="GA53" s="11">
        <f t="shared" si="50"/>
        <v>0</v>
      </c>
      <c r="GB53" s="11">
        <f t="shared" si="51"/>
        <v>0</v>
      </c>
    </row>
    <row r="54" spans="1:184" x14ac:dyDescent="0.15">
      <c r="A54" s="19">
        <v>1</v>
      </c>
      <c r="B54">
        <v>14</v>
      </c>
      <c r="D54">
        <v>15</v>
      </c>
      <c r="E54" s="8">
        <v>8.75</v>
      </c>
      <c r="I54" s="8">
        <v>54</v>
      </c>
      <c r="J54" s="8">
        <v>4</v>
      </c>
      <c r="K54" s="8">
        <v>2</v>
      </c>
      <c r="L54">
        <v>2</v>
      </c>
      <c r="M54">
        <v>5</v>
      </c>
      <c r="N54">
        <v>10</v>
      </c>
      <c r="O54" s="12">
        <v>15</v>
      </c>
      <c r="P54">
        <f>2.54*7.5</f>
        <v>19.05</v>
      </c>
      <c r="R54">
        <v>4</v>
      </c>
      <c r="S54">
        <f>2.54*5.4</f>
        <v>13.716000000000001</v>
      </c>
      <c r="U54">
        <v>4</v>
      </c>
      <c r="DB54" s="1">
        <f t="shared" si="56"/>
        <v>1.0038208256456926</v>
      </c>
      <c r="DC54">
        <v>11.64</v>
      </c>
      <c r="DD54">
        <f t="shared" si="0"/>
        <v>54</v>
      </c>
      <c r="DE54" s="38">
        <v>0.122</v>
      </c>
      <c r="DF54">
        <v>0.48</v>
      </c>
      <c r="DG54">
        <v>1.1499999999999999</v>
      </c>
      <c r="DH54">
        <f t="shared" si="1"/>
        <v>6.56</v>
      </c>
      <c r="DI54">
        <f t="shared" si="2"/>
        <v>6.4773596362646542</v>
      </c>
      <c r="DJ54">
        <f t="shared" si="3"/>
        <v>4</v>
      </c>
      <c r="DK54">
        <v>0.28899999999999998</v>
      </c>
      <c r="DL54">
        <f t="shared" si="4"/>
        <v>0.48</v>
      </c>
      <c r="DM54">
        <f t="shared" si="5"/>
        <v>1.1299999999999999</v>
      </c>
      <c r="DN54">
        <f t="shared" si="6"/>
        <v>16.399999999999999</v>
      </c>
      <c r="DO54">
        <f t="shared" si="7"/>
        <v>0.44672766535518027</v>
      </c>
      <c r="DP54">
        <f t="shared" si="8"/>
        <v>2</v>
      </c>
      <c r="DQ54">
        <v>2.76</v>
      </c>
      <c r="DR54">
        <f t="shared" si="9"/>
        <v>0.4</v>
      </c>
      <c r="DS54">
        <v>1.1000000000000001</v>
      </c>
      <c r="DT54">
        <f t="shared" si="10"/>
        <v>32.799999999999997</v>
      </c>
      <c r="DU54">
        <f t="shared" si="11"/>
        <v>0.86522108073966253</v>
      </c>
      <c r="DV54">
        <f t="shared" si="12"/>
        <v>85.41</v>
      </c>
      <c r="DW54">
        <f t="shared" si="13"/>
        <v>85.41</v>
      </c>
      <c r="DX54">
        <v>0.40500000000000003</v>
      </c>
      <c r="DY54">
        <v>1</v>
      </c>
      <c r="DZ54">
        <f t="shared" si="14"/>
        <v>49.199999999999996</v>
      </c>
      <c r="EA54">
        <f t="shared" si="15"/>
        <v>8.2150048487372924</v>
      </c>
      <c r="EB54">
        <f t="shared" si="16"/>
        <v>0</v>
      </c>
      <c r="EC54">
        <f t="shared" si="17"/>
        <v>0</v>
      </c>
      <c r="ED54">
        <f t="shared" si="18"/>
        <v>0.3</v>
      </c>
      <c r="EE54">
        <f>1</f>
        <v>1</v>
      </c>
      <c r="EF54">
        <f t="shared" si="19"/>
        <v>49.199999999999996</v>
      </c>
      <c r="EG54">
        <f t="shared" si="20"/>
        <v>0</v>
      </c>
      <c r="EH54">
        <f t="shared" si="21"/>
        <v>8.2150048487372924</v>
      </c>
      <c r="EI54">
        <f t="shared" si="22"/>
        <v>8.2150048487372924</v>
      </c>
      <c r="EJ54">
        <f t="shared" si="23"/>
        <v>7.7893083823594971</v>
      </c>
      <c r="EK54">
        <f t="shared" si="24"/>
        <v>16.004313231096788</v>
      </c>
      <c r="EL54" s="16">
        <f t="shared" si="25"/>
        <v>1</v>
      </c>
      <c r="EM54">
        <f t="shared" si="52"/>
        <v>14</v>
      </c>
      <c r="EN54">
        <f t="shared" si="53"/>
        <v>18.401610861171537</v>
      </c>
      <c r="EO54">
        <f t="shared" si="54"/>
        <v>0</v>
      </c>
      <c r="EP54">
        <f t="shared" si="26"/>
        <v>17.448050776485275</v>
      </c>
      <c r="EQ54" s="10">
        <f t="shared" si="27"/>
        <v>35.849661637656808</v>
      </c>
      <c r="ER54" s="1">
        <f t="shared" si="28"/>
        <v>0.51329942935478978</v>
      </c>
      <c r="ES54" s="1">
        <f t="shared" si="29"/>
        <v>0</v>
      </c>
      <c r="ET54" s="1">
        <f t="shared" si="30"/>
        <v>0.48670057064521033</v>
      </c>
      <c r="EX54">
        <f t="shared" si="31"/>
        <v>0</v>
      </c>
      <c r="EY54">
        <f t="shared" si="55"/>
        <v>0</v>
      </c>
      <c r="EZ54">
        <f t="shared" si="32"/>
        <v>0</v>
      </c>
      <c r="FA54">
        <f t="shared" si="33"/>
        <v>0</v>
      </c>
      <c r="FB54" s="7">
        <f t="shared" si="34"/>
        <v>3.4620436508099171</v>
      </c>
      <c r="FC54">
        <f t="shared" si="35"/>
        <v>3.4620436508099171</v>
      </c>
      <c r="FD54">
        <f t="shared" si="36"/>
        <v>3.4620436508099171</v>
      </c>
      <c r="FF54" s="9">
        <f t="shared" si="37"/>
        <v>7.754977777814215</v>
      </c>
      <c r="FG54" s="9">
        <f t="shared" si="38"/>
        <v>0</v>
      </c>
      <c r="FJ54">
        <f t="shared" si="39"/>
        <v>0</v>
      </c>
      <c r="FK54">
        <f t="shared" si="40"/>
        <v>0.86522108073966253</v>
      </c>
      <c r="FN54" s="15">
        <f t="shared" si="41"/>
        <v>0</v>
      </c>
      <c r="FP54" s="15">
        <f t="shared" si="42"/>
        <v>0</v>
      </c>
      <c r="FQ54" s="15">
        <f t="shared" si="43"/>
        <v>1.9380952208568443</v>
      </c>
      <c r="FS54">
        <f t="shared" si="44"/>
        <v>0</v>
      </c>
      <c r="FT54">
        <f t="shared" si="45"/>
        <v>9.6930729986710595</v>
      </c>
      <c r="FU54">
        <f t="shared" si="46"/>
        <v>17.924830818828404</v>
      </c>
      <c r="FV54">
        <f t="shared" si="47"/>
        <v>17.924830818828404</v>
      </c>
      <c r="FW54" s="8">
        <f t="shared" si="48"/>
        <v>17.924830818828404</v>
      </c>
      <c r="FY54" s="5">
        <f t="shared" si="49"/>
        <v>-8.2317578201573447</v>
      </c>
      <c r="GA54" s="11">
        <f t="shared" si="50"/>
        <v>0</v>
      </c>
      <c r="GB54" s="11">
        <f t="shared" si="51"/>
        <v>0</v>
      </c>
    </row>
    <row r="55" spans="1:184" x14ac:dyDescent="0.15">
      <c r="A55" s="19">
        <v>2</v>
      </c>
      <c r="B55">
        <v>14</v>
      </c>
      <c r="D55">
        <v>15</v>
      </c>
      <c r="E55" s="8">
        <v>8.75</v>
      </c>
      <c r="I55" s="8">
        <v>10</v>
      </c>
      <c r="J55" s="8">
        <v>3</v>
      </c>
      <c r="K55" s="8">
        <v>10</v>
      </c>
      <c r="L55">
        <v>2</v>
      </c>
      <c r="M55">
        <v>5</v>
      </c>
      <c r="N55">
        <v>10</v>
      </c>
      <c r="O55" s="12">
        <v>15</v>
      </c>
      <c r="P55">
        <f>2.54*14</f>
        <v>35.56</v>
      </c>
      <c r="R55">
        <v>4</v>
      </c>
      <c r="S55">
        <f>2.54*12</f>
        <v>30.48</v>
      </c>
      <c r="U55">
        <v>4</v>
      </c>
      <c r="V55">
        <f>2.54*6.5</f>
        <v>16.510000000000002</v>
      </c>
      <c r="X55">
        <v>4</v>
      </c>
      <c r="Y55">
        <f>2.54*7.6</f>
        <v>19.303999999999998</v>
      </c>
      <c r="AA55">
        <v>4</v>
      </c>
      <c r="AB55">
        <f>2.54*3.9</f>
        <v>9.9060000000000006</v>
      </c>
      <c r="AD55">
        <v>4</v>
      </c>
      <c r="DB55" s="1">
        <f t="shared" si="56"/>
        <v>1.0038208256456926</v>
      </c>
      <c r="DC55">
        <v>11.64</v>
      </c>
      <c r="DD55">
        <f t="shared" si="0"/>
        <v>10</v>
      </c>
      <c r="DE55" s="38">
        <v>0.122</v>
      </c>
      <c r="DF55">
        <v>0.48</v>
      </c>
      <c r="DG55">
        <v>1.1499999999999999</v>
      </c>
      <c r="DH55">
        <f t="shared" si="1"/>
        <v>6.56</v>
      </c>
      <c r="DI55">
        <f t="shared" si="2"/>
        <v>1.1995110437527137</v>
      </c>
      <c r="DJ55">
        <f t="shared" si="3"/>
        <v>3</v>
      </c>
      <c r="DK55">
        <v>0.28899999999999998</v>
      </c>
      <c r="DL55">
        <f t="shared" si="4"/>
        <v>0.48</v>
      </c>
      <c r="DM55">
        <f t="shared" si="5"/>
        <v>1.1299999999999999</v>
      </c>
      <c r="DN55">
        <f t="shared" si="6"/>
        <v>16.399999999999999</v>
      </c>
      <c r="DO55">
        <f t="shared" si="7"/>
        <v>0.33504574901638523</v>
      </c>
      <c r="DP55">
        <f t="shared" si="8"/>
        <v>10</v>
      </c>
      <c r="DQ55">
        <v>2.76</v>
      </c>
      <c r="DR55">
        <f t="shared" si="9"/>
        <v>0.4</v>
      </c>
      <c r="DS55">
        <v>1.1000000000000001</v>
      </c>
      <c r="DT55">
        <f t="shared" si="10"/>
        <v>32.799999999999997</v>
      </c>
      <c r="DU55">
        <f t="shared" si="11"/>
        <v>4.3261054036983122</v>
      </c>
      <c r="DV55">
        <f t="shared" si="12"/>
        <v>455.21999999999997</v>
      </c>
      <c r="DW55">
        <f t="shared" si="13"/>
        <v>455.21999999999997</v>
      </c>
      <c r="DX55">
        <v>0.40500000000000003</v>
      </c>
      <c r="DY55">
        <v>1</v>
      </c>
      <c r="DZ55">
        <f t="shared" si="14"/>
        <v>49.199999999999996</v>
      </c>
      <c r="EA55">
        <f t="shared" si="15"/>
        <v>43.784504241215195</v>
      </c>
      <c r="EB55">
        <f t="shared" si="16"/>
        <v>0</v>
      </c>
      <c r="EC55">
        <f t="shared" si="17"/>
        <v>0</v>
      </c>
      <c r="ED55">
        <f t="shared" si="18"/>
        <v>0.3</v>
      </c>
      <c r="EE55">
        <f>1</f>
        <v>1</v>
      </c>
      <c r="EF55">
        <f t="shared" si="19"/>
        <v>49.199999999999996</v>
      </c>
      <c r="EG55">
        <f t="shared" si="20"/>
        <v>0</v>
      </c>
      <c r="EH55">
        <f t="shared" si="21"/>
        <v>43.784504241215195</v>
      </c>
      <c r="EI55">
        <f t="shared" si="22"/>
        <v>43.784504241215195</v>
      </c>
      <c r="EJ55">
        <f t="shared" si="23"/>
        <v>5.8606621964674108</v>
      </c>
      <c r="EK55">
        <f t="shared" si="24"/>
        <v>49.645166437682605</v>
      </c>
      <c r="EL55" s="16">
        <f t="shared" si="25"/>
        <v>2</v>
      </c>
      <c r="EM55">
        <f t="shared" si="52"/>
        <v>14</v>
      </c>
      <c r="EN55">
        <f t="shared" si="53"/>
        <v>98.077289500322053</v>
      </c>
      <c r="EO55">
        <f t="shared" si="54"/>
        <v>0</v>
      </c>
      <c r="EP55">
        <f t="shared" si="26"/>
        <v>13.127883320087001</v>
      </c>
      <c r="EQ55" s="10">
        <f t="shared" si="27"/>
        <v>111.20517282040905</v>
      </c>
      <c r="ER55" s="1">
        <f t="shared" si="28"/>
        <v>0.88194898683995671</v>
      </c>
      <c r="ES55" s="1">
        <f t="shared" si="29"/>
        <v>0</v>
      </c>
      <c r="ET55" s="1">
        <f t="shared" si="30"/>
        <v>0.11805101316004334</v>
      </c>
      <c r="EX55">
        <f t="shared" si="31"/>
        <v>0</v>
      </c>
      <c r="EY55">
        <f t="shared" si="55"/>
        <v>0</v>
      </c>
      <c r="EZ55">
        <f t="shared" si="32"/>
        <v>0</v>
      </c>
      <c r="FA55">
        <f t="shared" si="33"/>
        <v>0</v>
      </c>
      <c r="FB55" s="7">
        <f t="shared" si="34"/>
        <v>0.76727839638454942</v>
      </c>
      <c r="FC55">
        <f t="shared" si="35"/>
        <v>0.76727839638454942</v>
      </c>
      <c r="FD55">
        <f t="shared" si="36"/>
        <v>0.76727839638454942</v>
      </c>
      <c r="FF55" s="9">
        <f t="shared" si="37"/>
        <v>1.7187036079013909</v>
      </c>
      <c r="FG55" s="9">
        <f t="shared" si="38"/>
        <v>0</v>
      </c>
      <c r="FJ55">
        <f t="shared" si="39"/>
        <v>0</v>
      </c>
      <c r="FK55">
        <f t="shared" si="40"/>
        <v>4.3261054036983122</v>
      </c>
      <c r="FN55" s="15">
        <f t="shared" si="41"/>
        <v>0</v>
      </c>
      <c r="FP55" s="15">
        <f t="shared" si="42"/>
        <v>0</v>
      </c>
      <c r="FQ55" s="15">
        <f t="shared" si="43"/>
        <v>9.6904761042842207</v>
      </c>
      <c r="FS55">
        <f t="shared" si="44"/>
        <v>0</v>
      </c>
      <c r="FT55">
        <f t="shared" si="45"/>
        <v>11.409179712185612</v>
      </c>
      <c r="FU55">
        <f t="shared" si="46"/>
        <v>55.602586410204523</v>
      </c>
      <c r="FV55">
        <f t="shared" si="47"/>
        <v>55.602586410204523</v>
      </c>
      <c r="FW55" s="8">
        <f t="shared" si="48"/>
        <v>55.602586410204523</v>
      </c>
      <c r="FY55" s="5">
        <f t="shared" si="49"/>
        <v>-44.193406698018912</v>
      </c>
      <c r="GA55" s="11">
        <f t="shared" si="50"/>
        <v>0</v>
      </c>
      <c r="GB55" s="11">
        <f t="shared" si="51"/>
        <v>0</v>
      </c>
    </row>
    <row r="56" spans="1:184" x14ac:dyDescent="0.15">
      <c r="A56" s="19">
        <v>3</v>
      </c>
      <c r="B56">
        <v>14</v>
      </c>
      <c r="D56">
        <v>15</v>
      </c>
      <c r="E56" s="8">
        <v>8.75</v>
      </c>
      <c r="I56" s="8">
        <v>24</v>
      </c>
      <c r="J56" s="8">
        <v>0</v>
      </c>
      <c r="K56" s="8">
        <v>6</v>
      </c>
      <c r="L56">
        <v>2</v>
      </c>
      <c r="M56">
        <v>5</v>
      </c>
      <c r="N56">
        <v>10</v>
      </c>
      <c r="O56" s="12">
        <v>15</v>
      </c>
      <c r="P56">
        <f>2.54*6</f>
        <v>15.24</v>
      </c>
      <c r="R56">
        <v>5</v>
      </c>
      <c r="S56">
        <f>2.54*7.5</f>
        <v>19.05</v>
      </c>
      <c r="U56" s="3">
        <v>4</v>
      </c>
      <c r="DB56" s="1">
        <f t="shared" si="56"/>
        <v>1.0038208256456926</v>
      </c>
      <c r="DC56">
        <v>11.64</v>
      </c>
      <c r="DD56">
        <f t="shared" si="0"/>
        <v>24</v>
      </c>
      <c r="DE56" s="38">
        <v>0.122</v>
      </c>
      <c r="DF56">
        <v>0.48</v>
      </c>
      <c r="DG56">
        <v>1.1499999999999999</v>
      </c>
      <c r="DH56">
        <f t="shared" si="1"/>
        <v>6.56</v>
      </c>
      <c r="DI56">
        <f t="shared" si="2"/>
        <v>2.8788265050065132</v>
      </c>
      <c r="DJ56">
        <f t="shared" si="3"/>
        <v>0</v>
      </c>
      <c r="DK56">
        <v>0.28899999999999998</v>
      </c>
      <c r="DL56">
        <f t="shared" si="4"/>
        <v>0.48</v>
      </c>
      <c r="DM56">
        <f t="shared" si="5"/>
        <v>1.1299999999999999</v>
      </c>
      <c r="DN56">
        <f t="shared" si="6"/>
        <v>16.399999999999999</v>
      </c>
      <c r="DO56">
        <f t="shared" si="7"/>
        <v>0</v>
      </c>
      <c r="DP56">
        <f t="shared" si="8"/>
        <v>6</v>
      </c>
      <c r="DQ56">
        <v>2.76</v>
      </c>
      <c r="DR56">
        <f t="shared" si="9"/>
        <v>0.4</v>
      </c>
      <c r="DS56">
        <v>1.1000000000000001</v>
      </c>
      <c r="DT56">
        <f t="shared" si="10"/>
        <v>32.799999999999997</v>
      </c>
      <c r="DU56">
        <f t="shared" si="11"/>
        <v>2.5956632422189876</v>
      </c>
      <c r="DV56">
        <f t="shared" si="12"/>
        <v>92.25</v>
      </c>
      <c r="DW56">
        <f t="shared" si="13"/>
        <v>92.25</v>
      </c>
      <c r="DX56">
        <v>0.40500000000000003</v>
      </c>
      <c r="DY56">
        <v>1</v>
      </c>
      <c r="DZ56">
        <f t="shared" si="14"/>
        <v>49.199999999999996</v>
      </c>
      <c r="EA56">
        <f t="shared" si="15"/>
        <v>8.872897755485484</v>
      </c>
      <c r="EB56">
        <f t="shared" si="16"/>
        <v>0</v>
      </c>
      <c r="EC56">
        <f t="shared" si="17"/>
        <v>0</v>
      </c>
      <c r="ED56">
        <f t="shared" si="18"/>
        <v>0.3</v>
      </c>
      <c r="EE56">
        <f>1</f>
        <v>1</v>
      </c>
      <c r="EF56">
        <f t="shared" si="19"/>
        <v>49.199999999999996</v>
      </c>
      <c r="EG56">
        <f t="shared" si="20"/>
        <v>0</v>
      </c>
      <c r="EH56">
        <f t="shared" si="21"/>
        <v>8.872897755485484</v>
      </c>
      <c r="EI56">
        <f t="shared" si="22"/>
        <v>8.872897755485484</v>
      </c>
      <c r="EJ56">
        <f t="shared" si="23"/>
        <v>5.4744897472255012</v>
      </c>
      <c r="EK56">
        <f t="shared" si="24"/>
        <v>14.347387502710985</v>
      </c>
      <c r="EL56" s="16">
        <f t="shared" si="25"/>
        <v>3</v>
      </c>
      <c r="EM56">
        <f t="shared" si="52"/>
        <v>14</v>
      </c>
      <c r="EN56">
        <f t="shared" si="53"/>
        <v>19.875290972287488</v>
      </c>
      <c r="EO56">
        <f t="shared" si="54"/>
        <v>0</v>
      </c>
      <c r="EP56">
        <f t="shared" si="26"/>
        <v>12.262857033785124</v>
      </c>
      <c r="EQ56" s="10">
        <f t="shared" si="27"/>
        <v>32.138148006072612</v>
      </c>
      <c r="ER56" s="1">
        <f t="shared" si="28"/>
        <v>0.61843299024361897</v>
      </c>
      <c r="ES56" s="1">
        <f t="shared" si="29"/>
        <v>0</v>
      </c>
      <c r="ET56" s="1">
        <f t="shared" si="30"/>
        <v>0.38156700975638097</v>
      </c>
      <c r="EX56">
        <f t="shared" si="31"/>
        <v>0</v>
      </c>
      <c r="EY56">
        <f t="shared" si="55"/>
        <v>0</v>
      </c>
      <c r="EZ56">
        <f t="shared" si="32"/>
        <v>0</v>
      </c>
      <c r="FA56">
        <f t="shared" si="33"/>
        <v>0</v>
      </c>
      <c r="FB56" s="7">
        <f t="shared" si="34"/>
        <v>1.4394132525032566</v>
      </c>
      <c r="FC56">
        <f t="shared" si="35"/>
        <v>1.4394132525032566</v>
      </c>
      <c r="FD56">
        <f t="shared" si="36"/>
        <v>1.4394132525032566</v>
      </c>
      <c r="FF56" s="9">
        <f t="shared" si="37"/>
        <v>3.224285685607295</v>
      </c>
      <c r="FG56" s="9">
        <f t="shared" si="38"/>
        <v>0</v>
      </c>
      <c r="FJ56">
        <f t="shared" si="39"/>
        <v>0</v>
      </c>
      <c r="FK56">
        <f t="shared" si="40"/>
        <v>2.5956632422189876</v>
      </c>
      <c r="FN56" s="15">
        <f t="shared" si="41"/>
        <v>0</v>
      </c>
      <c r="FP56" s="15">
        <f t="shared" si="42"/>
        <v>0</v>
      </c>
      <c r="FQ56" s="15">
        <f t="shared" si="43"/>
        <v>5.8142856625705326</v>
      </c>
      <c r="FS56">
        <f t="shared" si="44"/>
        <v>0</v>
      </c>
      <c r="FT56">
        <f t="shared" si="45"/>
        <v>9.0385713481778271</v>
      </c>
      <c r="FU56">
        <f t="shared" si="46"/>
        <v>16.069074003036306</v>
      </c>
      <c r="FV56">
        <f t="shared" si="47"/>
        <v>16.069074003036306</v>
      </c>
      <c r="FW56" s="8">
        <f t="shared" si="48"/>
        <v>16.069074003036306</v>
      </c>
      <c r="FY56" s="5">
        <f t="shared" si="49"/>
        <v>-7.0305026548584788</v>
      </c>
      <c r="GA56" s="11">
        <f t="shared" si="50"/>
        <v>0</v>
      </c>
      <c r="GB56" s="11">
        <f t="shared" si="51"/>
        <v>0</v>
      </c>
    </row>
    <row r="57" spans="1:184" x14ac:dyDescent="0.15">
      <c r="A57" s="19">
        <v>4</v>
      </c>
      <c r="B57">
        <v>14</v>
      </c>
      <c r="D57">
        <v>15</v>
      </c>
      <c r="E57" s="8">
        <v>8.75</v>
      </c>
      <c r="I57" s="8">
        <v>37</v>
      </c>
      <c r="J57" s="8">
        <v>6</v>
      </c>
      <c r="K57" s="8">
        <v>4</v>
      </c>
      <c r="L57">
        <v>2</v>
      </c>
      <c r="M57">
        <v>5</v>
      </c>
      <c r="N57">
        <v>10</v>
      </c>
      <c r="O57" s="12">
        <v>15</v>
      </c>
      <c r="P57">
        <f>2.54*9.3</f>
        <v>23.622000000000003</v>
      </c>
      <c r="R57">
        <v>3</v>
      </c>
      <c r="S57">
        <f>2.54*8.5</f>
        <v>21.59</v>
      </c>
      <c r="U57" s="3">
        <v>3</v>
      </c>
      <c r="V57">
        <f>2.54*8.7</f>
        <v>22.097999999999999</v>
      </c>
      <c r="X57">
        <v>3</v>
      </c>
      <c r="Y57">
        <f>2.54*3.2</f>
        <v>8.1280000000000001</v>
      </c>
      <c r="AA57">
        <v>5</v>
      </c>
      <c r="AB57">
        <f>2.54*7</f>
        <v>17.78</v>
      </c>
      <c r="AD57">
        <v>3</v>
      </c>
      <c r="AE57">
        <f>2.54*9.2</f>
        <v>23.367999999999999</v>
      </c>
      <c r="AG57">
        <v>4</v>
      </c>
      <c r="AH57">
        <f>2.54*8.5</f>
        <v>21.59</v>
      </c>
      <c r="AJ57">
        <v>4</v>
      </c>
      <c r="AK57">
        <f>2.54*4.5</f>
        <v>11.43</v>
      </c>
      <c r="AM57">
        <v>4</v>
      </c>
      <c r="AN57">
        <f>2.54*3.3</f>
        <v>8.3819999999999997</v>
      </c>
      <c r="AP57">
        <v>3</v>
      </c>
      <c r="AQ57">
        <f>2.54*12</f>
        <v>30.48</v>
      </c>
      <c r="AS57">
        <v>4</v>
      </c>
      <c r="DB57" s="1">
        <f t="shared" si="56"/>
        <v>1.0038208256456926</v>
      </c>
      <c r="DC57">
        <v>11.64</v>
      </c>
      <c r="DD57">
        <f t="shared" si="0"/>
        <v>37</v>
      </c>
      <c r="DE57" s="38">
        <v>0.122</v>
      </c>
      <c r="DF57">
        <v>0.48</v>
      </c>
      <c r="DG57">
        <v>1.1499999999999999</v>
      </c>
      <c r="DH57">
        <f t="shared" si="1"/>
        <v>6.56</v>
      </c>
      <c r="DI57">
        <f t="shared" si="2"/>
        <v>4.4381908618850403</v>
      </c>
      <c r="DJ57">
        <f t="shared" si="3"/>
        <v>6</v>
      </c>
      <c r="DK57">
        <v>0.28899999999999998</v>
      </c>
      <c r="DL57">
        <f t="shared" si="4"/>
        <v>0.48</v>
      </c>
      <c r="DM57">
        <f t="shared" si="5"/>
        <v>1.1299999999999999</v>
      </c>
      <c r="DN57">
        <f t="shared" si="6"/>
        <v>16.399999999999999</v>
      </c>
      <c r="DO57">
        <f t="shared" si="7"/>
        <v>0.67009149803277046</v>
      </c>
      <c r="DP57">
        <f t="shared" si="8"/>
        <v>4</v>
      </c>
      <c r="DQ57">
        <v>2.76</v>
      </c>
      <c r="DR57">
        <f t="shared" si="9"/>
        <v>0.4</v>
      </c>
      <c r="DS57">
        <v>1.1000000000000001</v>
      </c>
      <c r="DT57">
        <f t="shared" si="10"/>
        <v>32.799999999999997</v>
      </c>
      <c r="DU57">
        <f t="shared" si="11"/>
        <v>1.7304421614793251</v>
      </c>
      <c r="DV57">
        <f t="shared" si="12"/>
        <v>625.70000000000005</v>
      </c>
      <c r="DW57">
        <f t="shared" si="13"/>
        <v>625.70000000000005</v>
      </c>
      <c r="DX57">
        <v>0.40500000000000003</v>
      </c>
      <c r="DY57">
        <v>1</v>
      </c>
      <c r="DZ57">
        <f t="shared" si="14"/>
        <v>49.199999999999996</v>
      </c>
      <c r="EA57">
        <f t="shared" si="15"/>
        <v>60.181811659699385</v>
      </c>
      <c r="EB57">
        <f t="shared" si="16"/>
        <v>0</v>
      </c>
      <c r="EC57">
        <f t="shared" si="17"/>
        <v>0</v>
      </c>
      <c r="ED57">
        <f t="shared" si="18"/>
        <v>0.3</v>
      </c>
      <c r="EE57">
        <f>1</f>
        <v>1</v>
      </c>
      <c r="EF57">
        <f t="shared" si="19"/>
        <v>49.199999999999996</v>
      </c>
      <c r="EG57">
        <f t="shared" si="20"/>
        <v>0</v>
      </c>
      <c r="EH57">
        <f t="shared" si="21"/>
        <v>60.181811659699385</v>
      </c>
      <c r="EI57">
        <f t="shared" si="22"/>
        <v>60.181811659699385</v>
      </c>
      <c r="EJ57">
        <f t="shared" si="23"/>
        <v>6.8387245213971362</v>
      </c>
      <c r="EK57">
        <f t="shared" si="24"/>
        <v>67.020536181096517</v>
      </c>
      <c r="EL57" s="16">
        <f t="shared" si="25"/>
        <v>4</v>
      </c>
      <c r="EM57">
        <f t="shared" si="52"/>
        <v>14</v>
      </c>
      <c r="EN57">
        <f t="shared" si="53"/>
        <v>134.80725811772663</v>
      </c>
      <c r="EO57">
        <f t="shared" si="54"/>
        <v>0</v>
      </c>
      <c r="EP57">
        <f t="shared" si="26"/>
        <v>15.318742927929586</v>
      </c>
      <c r="EQ57" s="10">
        <f t="shared" si="27"/>
        <v>150.12600104565621</v>
      </c>
      <c r="ER57" s="1">
        <f t="shared" si="28"/>
        <v>0.8979607608193676</v>
      </c>
      <c r="ES57" s="1">
        <f t="shared" si="29"/>
        <v>0</v>
      </c>
      <c r="ET57" s="1">
        <f t="shared" si="30"/>
        <v>0.10203923918063242</v>
      </c>
      <c r="EX57">
        <f t="shared" si="31"/>
        <v>0</v>
      </c>
      <c r="EY57">
        <f t="shared" si="55"/>
        <v>0</v>
      </c>
      <c r="EZ57">
        <f t="shared" si="32"/>
        <v>0</v>
      </c>
      <c r="FA57">
        <f t="shared" si="33"/>
        <v>0</v>
      </c>
      <c r="FB57" s="7">
        <f t="shared" si="34"/>
        <v>2.5541411799589055</v>
      </c>
      <c r="FC57">
        <f t="shared" si="35"/>
        <v>2.5541411799589055</v>
      </c>
      <c r="FD57">
        <f t="shared" si="36"/>
        <v>2.5541411799589055</v>
      </c>
      <c r="FF57" s="9">
        <f t="shared" si="37"/>
        <v>5.7212762431079494</v>
      </c>
      <c r="FG57" s="9">
        <f t="shared" si="38"/>
        <v>0</v>
      </c>
      <c r="FJ57">
        <f t="shared" si="39"/>
        <v>0</v>
      </c>
      <c r="FK57">
        <f t="shared" si="40"/>
        <v>1.7304421614793251</v>
      </c>
      <c r="FN57" s="15">
        <f t="shared" si="41"/>
        <v>0</v>
      </c>
      <c r="FP57" s="15">
        <f t="shared" si="42"/>
        <v>0</v>
      </c>
      <c r="FQ57" s="15">
        <f t="shared" si="43"/>
        <v>3.8761904417136885</v>
      </c>
      <c r="FS57">
        <f t="shared" si="44"/>
        <v>0</v>
      </c>
      <c r="FT57">
        <f t="shared" si="45"/>
        <v>9.5974666848216383</v>
      </c>
      <c r="FU57">
        <f t="shared" si="46"/>
        <v>75.063000522828105</v>
      </c>
      <c r="FV57">
        <f t="shared" si="47"/>
        <v>75.063000522828105</v>
      </c>
      <c r="FW57" s="8">
        <f t="shared" si="48"/>
        <v>75.063000522828105</v>
      </c>
      <c r="FY57" s="5">
        <f t="shared" si="49"/>
        <v>-65.465533838006465</v>
      </c>
      <c r="GA57" s="11">
        <f t="shared" si="50"/>
        <v>0</v>
      </c>
      <c r="GB57" s="11">
        <f t="shared" si="51"/>
        <v>0</v>
      </c>
    </row>
    <row r="58" spans="1:184" x14ac:dyDescent="0.15">
      <c r="A58" s="19">
        <v>1</v>
      </c>
      <c r="B58" s="4">
        <v>15</v>
      </c>
      <c r="D58">
        <v>15</v>
      </c>
      <c r="E58" s="8">
        <v>8.75</v>
      </c>
      <c r="I58" s="8">
        <v>24</v>
      </c>
      <c r="J58" s="8">
        <v>1</v>
      </c>
      <c r="K58" s="8">
        <v>3</v>
      </c>
      <c r="L58">
        <v>2</v>
      </c>
      <c r="M58">
        <v>5</v>
      </c>
      <c r="N58">
        <v>10</v>
      </c>
      <c r="O58" s="12">
        <v>15</v>
      </c>
      <c r="P58">
        <v>6.7</v>
      </c>
      <c r="R58" s="4">
        <v>5</v>
      </c>
      <c r="S58">
        <f>4.2</f>
        <v>4.2</v>
      </c>
      <c r="U58" s="3">
        <v>5</v>
      </c>
      <c r="V58">
        <v>3.7</v>
      </c>
      <c r="X58">
        <v>3</v>
      </c>
      <c r="Y58">
        <v>6.5</v>
      </c>
      <c r="AA58">
        <v>3</v>
      </c>
      <c r="AB58">
        <v>10.3</v>
      </c>
      <c r="AD58">
        <v>3</v>
      </c>
      <c r="AE58">
        <v>8</v>
      </c>
      <c r="AG58">
        <v>4</v>
      </c>
      <c r="AH58">
        <v>6</v>
      </c>
      <c r="AJ58">
        <v>4</v>
      </c>
      <c r="DB58" s="1">
        <f t="shared" si="56"/>
        <v>1.0038208256456926</v>
      </c>
      <c r="DC58">
        <v>11.64</v>
      </c>
      <c r="DD58">
        <f t="shared" si="0"/>
        <v>24</v>
      </c>
      <c r="DE58" s="38">
        <v>0.122</v>
      </c>
      <c r="DF58">
        <v>0.48</v>
      </c>
      <c r="DG58">
        <v>1.1499999999999999</v>
      </c>
      <c r="DH58">
        <f t="shared" si="1"/>
        <v>6.56</v>
      </c>
      <c r="DI58">
        <f t="shared" si="2"/>
        <v>2.8788265050065132</v>
      </c>
      <c r="DJ58">
        <f t="shared" si="3"/>
        <v>1</v>
      </c>
      <c r="DK58">
        <v>0.28899999999999998</v>
      </c>
      <c r="DL58">
        <f t="shared" si="4"/>
        <v>0.48</v>
      </c>
      <c r="DM58">
        <f t="shared" si="5"/>
        <v>1.1299999999999999</v>
      </c>
      <c r="DN58">
        <f t="shared" si="6"/>
        <v>16.399999999999999</v>
      </c>
      <c r="DO58">
        <f t="shared" si="7"/>
        <v>0.11168191633879507</v>
      </c>
      <c r="DP58">
        <f t="shared" si="8"/>
        <v>3</v>
      </c>
      <c r="DQ58">
        <v>2.76</v>
      </c>
      <c r="DR58">
        <f t="shared" si="9"/>
        <v>0.4</v>
      </c>
      <c r="DS58">
        <v>1.1000000000000001</v>
      </c>
      <c r="DT58">
        <f t="shared" si="10"/>
        <v>32.799999999999997</v>
      </c>
      <c r="DU58">
        <f t="shared" si="11"/>
        <v>1.2978316211094938</v>
      </c>
      <c r="DV58">
        <f>((P58/2.54)^2 +(S58/2.54)^2+(V58/2.54)^2+(Y58/2.54)^2+(AB58/2.54)^2+(AE58/2.54)^2+(AH58/2.54)^2+(AK58/2.54)^2+(AN58/2.54)^2+(AQ58/2.54)^2+(AT58/2.54)^2+(AW58/2.54)^2+(AZ58/2.54)^2+(BC58/2.54)^2+(BF58/2.54)^2+(BI58/2.54)^2+(BL58/2.54)^2+(BO58/2.54)^2+(BR58/2.54)^2+(BU58/2.54)^2+(BX58/2.54)^2+(CA58/2.54)^2+(CD58/2.54)^2)</f>
        <v>50.306900613801218</v>
      </c>
      <c r="DW58">
        <f t="shared" si="13"/>
        <v>50.306900613801218</v>
      </c>
      <c r="DX58">
        <v>0.40500000000000003</v>
      </c>
      <c r="DY58">
        <v>1</v>
      </c>
      <c r="DZ58">
        <f t="shared" si="14"/>
        <v>49.199999999999996</v>
      </c>
      <c r="EA58">
        <f>(((DW58*DY58*DB58*DC58)/(DZ58)))*DX58</f>
        <v>4.8386773500447511</v>
      </c>
      <c r="EB58">
        <f t="shared" si="16"/>
        <v>0</v>
      </c>
      <c r="EC58">
        <f t="shared" si="17"/>
        <v>0</v>
      </c>
      <c r="ED58">
        <f t="shared" si="18"/>
        <v>0.3</v>
      </c>
      <c r="EE58">
        <f>1</f>
        <v>1</v>
      </c>
      <c r="EF58">
        <f t="shared" si="19"/>
        <v>49.199999999999996</v>
      </c>
      <c r="EG58">
        <f t="shared" si="20"/>
        <v>0</v>
      </c>
      <c r="EH58">
        <f t="shared" si="21"/>
        <v>4.8386773500447511</v>
      </c>
      <c r="EI58">
        <f t="shared" si="22"/>
        <v>4.8386773500447511</v>
      </c>
      <c r="EJ58">
        <f t="shared" si="23"/>
        <v>4.2883400424548022</v>
      </c>
      <c r="EK58">
        <f t="shared" si="24"/>
        <v>9.1270173924995532</v>
      </c>
      <c r="EL58" s="16">
        <f t="shared" si="25"/>
        <v>1</v>
      </c>
      <c r="EM58">
        <f t="shared" si="52"/>
        <v>15</v>
      </c>
      <c r="EN58">
        <f t="shared" si="53"/>
        <v>10.838637264100244</v>
      </c>
      <c r="EO58">
        <f t="shared" si="54"/>
        <v>0</v>
      </c>
      <c r="EP58">
        <f t="shared" si="26"/>
        <v>9.6058816950987573</v>
      </c>
      <c r="EQ58" s="10">
        <f t="shared" si="27"/>
        <v>20.444518959199002</v>
      </c>
      <c r="ER58" s="1">
        <f t="shared" si="28"/>
        <v>0.53014880348766558</v>
      </c>
      <c r="ES58" s="1">
        <f t="shared" si="29"/>
        <v>0</v>
      </c>
      <c r="ET58" s="1">
        <f t="shared" si="30"/>
        <v>0.46985119651233442</v>
      </c>
      <c r="EX58">
        <f t="shared" si="31"/>
        <v>0</v>
      </c>
      <c r="EY58">
        <f t="shared" si="55"/>
        <v>0</v>
      </c>
      <c r="EZ58">
        <f t="shared" si="32"/>
        <v>0</v>
      </c>
      <c r="FA58">
        <f t="shared" si="33"/>
        <v>0</v>
      </c>
      <c r="FB58" s="7">
        <f t="shared" si="34"/>
        <v>1.4952542106726541</v>
      </c>
      <c r="FC58">
        <f t="shared" si="35"/>
        <v>1.4952542106726541</v>
      </c>
      <c r="FD58">
        <f t="shared" si="36"/>
        <v>1.4952542106726541</v>
      </c>
      <c r="FF58" s="9">
        <f t="shared" si="37"/>
        <v>3.3493694319067453</v>
      </c>
      <c r="FG58" s="9">
        <f t="shared" si="38"/>
        <v>0</v>
      </c>
      <c r="FJ58">
        <f t="shared" si="39"/>
        <v>0</v>
      </c>
      <c r="FK58">
        <f t="shared" si="40"/>
        <v>1.2978316211094938</v>
      </c>
      <c r="FN58" s="15">
        <f t="shared" si="41"/>
        <v>0</v>
      </c>
      <c r="FP58" s="15">
        <f t="shared" si="42"/>
        <v>0</v>
      </c>
      <c r="FQ58" s="15">
        <f t="shared" si="43"/>
        <v>2.9071428312852663</v>
      </c>
      <c r="FS58">
        <f t="shared" si="44"/>
        <v>0</v>
      </c>
      <c r="FT58">
        <f t="shared" si="45"/>
        <v>6.2565122631920111</v>
      </c>
      <c r="FU58">
        <f t="shared" si="46"/>
        <v>10.222259479599501</v>
      </c>
      <c r="FV58">
        <f t="shared" si="47"/>
        <v>10.222259479599501</v>
      </c>
      <c r="FW58" s="8">
        <f t="shared" si="48"/>
        <v>10.222259479599501</v>
      </c>
      <c r="FY58" s="5">
        <f t="shared" si="49"/>
        <v>-3.9657472164074896</v>
      </c>
      <c r="GA58" s="11">
        <f t="shared" si="50"/>
        <v>0</v>
      </c>
      <c r="GB58" s="11">
        <f t="shared" si="51"/>
        <v>0</v>
      </c>
    </row>
    <row r="59" spans="1:184" x14ac:dyDescent="0.15">
      <c r="A59" s="19">
        <v>2</v>
      </c>
      <c r="B59" s="4">
        <v>15</v>
      </c>
      <c r="D59">
        <v>15</v>
      </c>
      <c r="E59" s="8">
        <v>8.75</v>
      </c>
      <c r="I59" s="8">
        <v>18</v>
      </c>
      <c r="J59" s="8">
        <v>1</v>
      </c>
      <c r="K59" s="8">
        <v>3</v>
      </c>
      <c r="L59">
        <v>2</v>
      </c>
      <c r="M59">
        <v>5</v>
      </c>
      <c r="N59">
        <v>10</v>
      </c>
      <c r="O59" s="12">
        <v>15</v>
      </c>
      <c r="P59">
        <v>7</v>
      </c>
      <c r="R59" s="4">
        <v>4</v>
      </c>
      <c r="DB59" s="1">
        <f t="shared" si="56"/>
        <v>1.0038208256456926</v>
      </c>
      <c r="DC59">
        <v>11.64</v>
      </c>
      <c r="DD59">
        <f t="shared" si="0"/>
        <v>18</v>
      </c>
      <c r="DE59" s="38">
        <v>0.122</v>
      </c>
      <c r="DF59">
        <v>0.48</v>
      </c>
      <c r="DG59">
        <v>1.1499999999999999</v>
      </c>
      <c r="DH59">
        <f t="shared" si="1"/>
        <v>6.56</v>
      </c>
      <c r="DI59">
        <f t="shared" si="2"/>
        <v>2.1591198787548849</v>
      </c>
      <c r="DJ59">
        <f t="shared" si="3"/>
        <v>1</v>
      </c>
      <c r="DK59">
        <v>0.28899999999999998</v>
      </c>
      <c r="DL59">
        <f t="shared" si="4"/>
        <v>0.48</v>
      </c>
      <c r="DM59">
        <f t="shared" si="5"/>
        <v>1.1299999999999999</v>
      </c>
      <c r="DN59">
        <f t="shared" si="6"/>
        <v>16.399999999999999</v>
      </c>
      <c r="DO59">
        <f t="shared" si="7"/>
        <v>0.11168191633879507</v>
      </c>
      <c r="DP59">
        <f t="shared" si="8"/>
        <v>3</v>
      </c>
      <c r="DQ59">
        <v>2.76</v>
      </c>
      <c r="DR59">
        <f t="shared" si="9"/>
        <v>0.4</v>
      </c>
      <c r="DS59">
        <v>1.1000000000000001</v>
      </c>
      <c r="DT59">
        <f t="shared" si="10"/>
        <v>32.799999999999997</v>
      </c>
      <c r="DU59">
        <f t="shared" si="11"/>
        <v>1.2978316211094938</v>
      </c>
      <c r="DV59">
        <f t="shared" si="12"/>
        <v>7.5950151900303799</v>
      </c>
      <c r="DW59">
        <f t="shared" si="13"/>
        <v>7.5950151900303799</v>
      </c>
      <c r="DX59">
        <v>0.40500000000000003</v>
      </c>
      <c r="DY59">
        <v>1</v>
      </c>
      <c r="DZ59">
        <f t="shared" si="14"/>
        <v>49.199999999999996</v>
      </c>
      <c r="EA59">
        <f t="shared" si="15"/>
        <v>0.73051266376692381</v>
      </c>
      <c r="EB59">
        <f t="shared" si="16"/>
        <v>0</v>
      </c>
      <c r="EC59">
        <f t="shared" si="17"/>
        <v>0</v>
      </c>
      <c r="ED59">
        <f t="shared" si="18"/>
        <v>0.3</v>
      </c>
      <c r="EE59">
        <f>1</f>
        <v>1</v>
      </c>
      <c r="EF59">
        <f t="shared" si="19"/>
        <v>49.199999999999996</v>
      </c>
      <c r="EG59">
        <f t="shared" si="20"/>
        <v>0</v>
      </c>
      <c r="EH59">
        <f t="shared" si="21"/>
        <v>0.73051266376692381</v>
      </c>
      <c r="EI59">
        <f t="shared" si="22"/>
        <v>0.73051266376692381</v>
      </c>
      <c r="EJ59">
        <f t="shared" si="23"/>
        <v>3.5686334162031734</v>
      </c>
      <c r="EK59">
        <f t="shared" si="24"/>
        <v>4.2991460799700976</v>
      </c>
      <c r="EL59" s="16">
        <f t="shared" si="25"/>
        <v>2</v>
      </c>
      <c r="EM59">
        <f t="shared" si="52"/>
        <v>15</v>
      </c>
      <c r="EN59">
        <f t="shared" si="53"/>
        <v>1.6363483668379095</v>
      </c>
      <c r="EO59">
        <f t="shared" si="54"/>
        <v>0</v>
      </c>
      <c r="EP59">
        <f t="shared" si="26"/>
        <v>7.9937388522951096</v>
      </c>
      <c r="EQ59" s="10">
        <f t="shared" si="27"/>
        <v>9.6300872191330189</v>
      </c>
      <c r="ER59" s="1">
        <f t="shared" si="28"/>
        <v>0.16992040981589648</v>
      </c>
      <c r="ES59" s="1">
        <f t="shared" si="29"/>
        <v>0</v>
      </c>
      <c r="ET59" s="1">
        <f t="shared" si="30"/>
        <v>0.83007959018410349</v>
      </c>
      <c r="EX59">
        <f t="shared" si="31"/>
        <v>0</v>
      </c>
      <c r="EY59">
        <f t="shared" si="55"/>
        <v>0</v>
      </c>
      <c r="EZ59">
        <f t="shared" si="32"/>
        <v>0</v>
      </c>
      <c r="FA59">
        <f t="shared" si="33"/>
        <v>0</v>
      </c>
      <c r="FB59" s="7">
        <f t="shared" si="34"/>
        <v>1.1354008975468399</v>
      </c>
      <c r="FC59">
        <f t="shared" si="35"/>
        <v>1.1354008975468399</v>
      </c>
      <c r="FD59">
        <f t="shared" si="36"/>
        <v>1.1354008975468399</v>
      </c>
      <c r="FF59" s="9">
        <f t="shared" si="37"/>
        <v>2.5432980105049219</v>
      </c>
      <c r="FG59" s="9">
        <f t="shared" si="38"/>
        <v>0</v>
      </c>
      <c r="FJ59">
        <f t="shared" si="39"/>
        <v>0</v>
      </c>
      <c r="FK59">
        <f t="shared" si="40"/>
        <v>1.2978316211094938</v>
      </c>
      <c r="FN59" s="15">
        <f t="shared" si="41"/>
        <v>0</v>
      </c>
      <c r="FP59" s="15">
        <f t="shared" si="42"/>
        <v>0</v>
      </c>
      <c r="FQ59" s="15">
        <f t="shared" si="43"/>
        <v>2.9071428312852663</v>
      </c>
      <c r="FS59">
        <f t="shared" si="44"/>
        <v>0</v>
      </c>
      <c r="FT59">
        <f t="shared" si="45"/>
        <v>5.4504408417901882</v>
      </c>
      <c r="FU59">
        <f t="shared" si="46"/>
        <v>4.8150436095665095</v>
      </c>
      <c r="FV59">
        <f t="shared" si="47"/>
        <v>4.8150436095665095</v>
      </c>
      <c r="FW59" s="8">
        <f t="shared" si="48"/>
        <v>4.8150436095665095</v>
      </c>
      <c r="FY59" s="5">
        <f t="shared" si="49"/>
        <v>0.63539723222367872</v>
      </c>
      <c r="GA59" s="11">
        <f t="shared" si="50"/>
        <v>0</v>
      </c>
      <c r="GB59" s="11">
        <f t="shared" si="51"/>
        <v>0</v>
      </c>
    </row>
    <row r="60" spans="1:184" x14ac:dyDescent="0.15">
      <c r="A60" s="19">
        <v>3</v>
      </c>
      <c r="B60" s="4">
        <v>15</v>
      </c>
      <c r="D60">
        <v>15</v>
      </c>
      <c r="E60" s="8">
        <v>8.75</v>
      </c>
      <c r="I60" s="8">
        <v>8</v>
      </c>
      <c r="J60" s="8">
        <v>2</v>
      </c>
      <c r="K60" s="8">
        <v>2</v>
      </c>
      <c r="L60">
        <v>2</v>
      </c>
      <c r="M60">
        <v>5</v>
      </c>
      <c r="N60">
        <v>10</v>
      </c>
      <c r="O60" s="12">
        <v>15</v>
      </c>
      <c r="P60">
        <v>9</v>
      </c>
      <c r="R60" s="4">
        <v>4</v>
      </c>
      <c r="S60">
        <v>4.4000000000000004</v>
      </c>
      <c r="U60" s="3">
        <v>5</v>
      </c>
      <c r="DB60" s="1">
        <f t="shared" si="56"/>
        <v>1.0038208256456926</v>
      </c>
      <c r="DC60">
        <v>11.64</v>
      </c>
      <c r="DD60">
        <f t="shared" si="0"/>
        <v>8</v>
      </c>
      <c r="DE60" s="38">
        <v>0.122</v>
      </c>
      <c r="DF60">
        <v>0.48</v>
      </c>
      <c r="DG60">
        <v>1.1499999999999999</v>
      </c>
      <c r="DH60">
        <f t="shared" si="1"/>
        <v>6.56</v>
      </c>
      <c r="DI60">
        <f t="shared" si="2"/>
        <v>0.95960883500217098</v>
      </c>
      <c r="DJ60">
        <f t="shared" si="3"/>
        <v>2</v>
      </c>
      <c r="DK60">
        <v>0.28899999999999998</v>
      </c>
      <c r="DL60">
        <f t="shared" si="4"/>
        <v>0.48</v>
      </c>
      <c r="DM60">
        <f t="shared" si="5"/>
        <v>1.1299999999999999</v>
      </c>
      <c r="DN60">
        <f t="shared" si="6"/>
        <v>16.399999999999999</v>
      </c>
      <c r="DO60">
        <f t="shared" si="7"/>
        <v>0.22336383267759014</v>
      </c>
      <c r="DP60">
        <f t="shared" si="8"/>
        <v>2</v>
      </c>
      <c r="DQ60">
        <v>2.76</v>
      </c>
      <c r="DR60">
        <f t="shared" si="9"/>
        <v>0.4</v>
      </c>
      <c r="DS60">
        <v>1.1000000000000001</v>
      </c>
      <c r="DT60">
        <f t="shared" si="10"/>
        <v>32.799999999999997</v>
      </c>
      <c r="DU60">
        <f t="shared" si="11"/>
        <v>0.86522108073966253</v>
      </c>
      <c r="DV60">
        <f t="shared" si="12"/>
        <v>15.555831111662224</v>
      </c>
      <c r="DW60">
        <f t="shared" si="13"/>
        <v>15.555831111662224</v>
      </c>
      <c r="DX60">
        <v>0.40500000000000003</v>
      </c>
      <c r="DY60">
        <v>1</v>
      </c>
      <c r="DZ60">
        <f t="shared" si="14"/>
        <v>49.199999999999996</v>
      </c>
      <c r="EA60">
        <f t="shared" si="15"/>
        <v>1.4962092027683362</v>
      </c>
      <c r="EB60">
        <f t="shared" si="16"/>
        <v>0</v>
      </c>
      <c r="EC60">
        <f t="shared" si="17"/>
        <v>0</v>
      </c>
      <c r="ED60">
        <f t="shared" si="18"/>
        <v>0.3</v>
      </c>
      <c r="EE60">
        <f>1</f>
        <v>1</v>
      </c>
      <c r="EF60">
        <f t="shared" si="19"/>
        <v>49.199999999999996</v>
      </c>
      <c r="EG60">
        <f t="shared" si="20"/>
        <v>0</v>
      </c>
      <c r="EH60">
        <f t="shared" si="21"/>
        <v>1.4962092027683362</v>
      </c>
      <c r="EI60">
        <f t="shared" si="22"/>
        <v>1.4962092027683362</v>
      </c>
      <c r="EJ60">
        <f t="shared" si="23"/>
        <v>2.0481937484194237</v>
      </c>
      <c r="EK60">
        <f t="shared" si="24"/>
        <v>3.5444029511877599</v>
      </c>
      <c r="EL60" s="16">
        <f t="shared" si="25"/>
        <v>3</v>
      </c>
      <c r="EM60">
        <f t="shared" si="52"/>
        <v>15</v>
      </c>
      <c r="EN60">
        <f t="shared" si="53"/>
        <v>3.3515086142010735</v>
      </c>
      <c r="EO60">
        <f t="shared" si="54"/>
        <v>0</v>
      </c>
      <c r="EP60">
        <f t="shared" si="26"/>
        <v>4.5879539964595093</v>
      </c>
      <c r="EQ60" s="10">
        <f t="shared" si="27"/>
        <v>7.9394626106605823</v>
      </c>
      <c r="ER60" s="1">
        <f t="shared" si="28"/>
        <v>0.42213292996693386</v>
      </c>
      <c r="ES60" s="1">
        <f t="shared" si="29"/>
        <v>0</v>
      </c>
      <c r="ET60" s="1">
        <f t="shared" si="30"/>
        <v>0.57786707003306614</v>
      </c>
      <c r="EX60">
        <f t="shared" si="31"/>
        <v>0</v>
      </c>
      <c r="EY60">
        <f t="shared" si="55"/>
        <v>0</v>
      </c>
      <c r="EZ60">
        <f t="shared" si="32"/>
        <v>0</v>
      </c>
      <c r="FA60">
        <f t="shared" si="33"/>
        <v>0</v>
      </c>
      <c r="FB60" s="7">
        <f t="shared" si="34"/>
        <v>0.59148633383988058</v>
      </c>
      <c r="FC60">
        <f t="shared" si="35"/>
        <v>0.59148633383988058</v>
      </c>
      <c r="FD60">
        <f t="shared" si="36"/>
        <v>0.59148633383988058</v>
      </c>
      <c r="FF60" s="9">
        <f t="shared" si="37"/>
        <v>1.3249293878013326</v>
      </c>
      <c r="FG60" s="9">
        <f t="shared" si="38"/>
        <v>0</v>
      </c>
      <c r="FJ60">
        <f t="shared" si="39"/>
        <v>0</v>
      </c>
      <c r="FK60">
        <f t="shared" si="40"/>
        <v>0.86522108073966253</v>
      </c>
      <c r="FN60" s="15">
        <f t="shared" si="41"/>
        <v>0</v>
      </c>
      <c r="FP60" s="15">
        <f t="shared" si="42"/>
        <v>0</v>
      </c>
      <c r="FQ60" s="15">
        <f t="shared" si="43"/>
        <v>1.9380952208568443</v>
      </c>
      <c r="FS60">
        <f t="shared" si="44"/>
        <v>0</v>
      </c>
      <c r="FT60">
        <f t="shared" si="45"/>
        <v>3.2630246086581769</v>
      </c>
      <c r="FU60">
        <f t="shared" si="46"/>
        <v>3.9697313053302912</v>
      </c>
      <c r="FV60">
        <f t="shared" si="47"/>
        <v>3.9697313053302912</v>
      </c>
      <c r="FW60" s="8">
        <f t="shared" si="48"/>
        <v>3.9697313053302912</v>
      </c>
      <c r="FY60" s="5">
        <f t="shared" si="49"/>
        <v>-0.70670669667211428</v>
      </c>
      <c r="GA60" s="11">
        <f t="shared" si="50"/>
        <v>0</v>
      </c>
      <c r="GB60" s="11">
        <f t="shared" si="51"/>
        <v>0</v>
      </c>
    </row>
    <row r="61" spans="1:184" x14ac:dyDescent="0.15">
      <c r="A61" s="19">
        <v>4</v>
      </c>
      <c r="B61" s="4">
        <v>15</v>
      </c>
      <c r="D61">
        <v>15</v>
      </c>
      <c r="E61" s="8">
        <v>8.75</v>
      </c>
      <c r="I61" s="8">
        <v>20</v>
      </c>
      <c r="J61" s="8">
        <v>3</v>
      </c>
      <c r="K61" s="8">
        <v>1</v>
      </c>
      <c r="L61">
        <v>2</v>
      </c>
      <c r="M61">
        <v>5</v>
      </c>
      <c r="N61">
        <v>10</v>
      </c>
      <c r="O61" s="12">
        <v>15</v>
      </c>
      <c r="P61" s="4">
        <v>0</v>
      </c>
      <c r="DB61" s="1">
        <f t="shared" si="56"/>
        <v>1.0038208256456926</v>
      </c>
      <c r="DC61">
        <v>11.64</v>
      </c>
      <c r="DD61">
        <f t="shared" si="0"/>
        <v>20</v>
      </c>
      <c r="DE61" s="38">
        <v>0.122</v>
      </c>
      <c r="DF61">
        <v>0.48</v>
      </c>
      <c r="DG61">
        <v>1.1499999999999999</v>
      </c>
      <c r="DH61">
        <f t="shared" si="1"/>
        <v>6.56</v>
      </c>
      <c r="DI61">
        <f t="shared" si="2"/>
        <v>2.3990220875054273</v>
      </c>
      <c r="DJ61">
        <f t="shared" si="3"/>
        <v>3</v>
      </c>
      <c r="DK61">
        <v>0.28899999999999998</v>
      </c>
      <c r="DL61">
        <f t="shared" si="4"/>
        <v>0.48</v>
      </c>
      <c r="DM61">
        <f t="shared" si="5"/>
        <v>1.1299999999999999</v>
      </c>
      <c r="DN61">
        <f t="shared" si="6"/>
        <v>16.399999999999999</v>
      </c>
      <c r="DO61">
        <f t="shared" si="7"/>
        <v>0.33504574901638523</v>
      </c>
      <c r="DP61">
        <f t="shared" si="8"/>
        <v>1</v>
      </c>
      <c r="DQ61">
        <v>2.76</v>
      </c>
      <c r="DR61">
        <f t="shared" si="9"/>
        <v>0.4</v>
      </c>
      <c r="DS61">
        <v>1.1000000000000001</v>
      </c>
      <c r="DT61">
        <f t="shared" si="10"/>
        <v>32.799999999999997</v>
      </c>
      <c r="DU61">
        <f t="shared" si="11"/>
        <v>0.43261054036983126</v>
      </c>
      <c r="DV61">
        <f t="shared" si="12"/>
        <v>0</v>
      </c>
      <c r="DW61">
        <f t="shared" si="13"/>
        <v>0</v>
      </c>
      <c r="DX61">
        <v>0.40500000000000003</v>
      </c>
      <c r="DY61">
        <v>1</v>
      </c>
      <c r="DZ61">
        <f t="shared" si="14"/>
        <v>49.199999999999996</v>
      </c>
      <c r="EA61">
        <f t="shared" si="15"/>
        <v>0</v>
      </c>
      <c r="EB61">
        <f t="shared" si="16"/>
        <v>0</v>
      </c>
      <c r="EC61">
        <f t="shared" si="17"/>
        <v>0</v>
      </c>
      <c r="ED61">
        <f t="shared" si="18"/>
        <v>0.3</v>
      </c>
      <c r="EE61">
        <f>1</f>
        <v>1</v>
      </c>
      <c r="EF61">
        <f t="shared" si="19"/>
        <v>49.199999999999996</v>
      </c>
      <c r="EG61">
        <f t="shared" si="20"/>
        <v>0</v>
      </c>
      <c r="EH61">
        <f t="shared" si="21"/>
        <v>0</v>
      </c>
      <c r="EI61">
        <f t="shared" si="22"/>
        <v>0</v>
      </c>
      <c r="EJ61">
        <f t="shared" si="23"/>
        <v>3.1666783768916438</v>
      </c>
      <c r="EK61">
        <f t="shared" si="24"/>
        <v>3.1666783768916438</v>
      </c>
      <c r="EL61" s="16">
        <f t="shared" si="25"/>
        <v>4</v>
      </c>
      <c r="EM61">
        <f t="shared" si="52"/>
        <v>15</v>
      </c>
      <c r="EN61">
        <f t="shared" si="53"/>
        <v>0</v>
      </c>
      <c r="EO61">
        <f t="shared" si="54"/>
        <v>0</v>
      </c>
      <c r="EP61">
        <f t="shared" si="26"/>
        <v>7.0933595642372831</v>
      </c>
      <c r="EQ61" s="10">
        <f t="shared" si="27"/>
        <v>7.0933595642372831</v>
      </c>
      <c r="ER61" s="1">
        <f t="shared" si="28"/>
        <v>0</v>
      </c>
      <c r="ES61" s="1">
        <f t="shared" si="29"/>
        <v>0</v>
      </c>
      <c r="ET61" s="1">
        <f t="shared" si="30"/>
        <v>1</v>
      </c>
      <c r="EX61">
        <f t="shared" si="31"/>
        <v>0</v>
      </c>
      <c r="EY61">
        <f t="shared" si="55"/>
        <v>0</v>
      </c>
      <c r="EZ61">
        <f t="shared" si="32"/>
        <v>0</v>
      </c>
      <c r="FA61">
        <f t="shared" si="33"/>
        <v>0</v>
      </c>
      <c r="FB61" s="7">
        <f t="shared" si="34"/>
        <v>1.3670339182609064</v>
      </c>
      <c r="FC61">
        <f t="shared" si="35"/>
        <v>1.3670339182609064</v>
      </c>
      <c r="FD61">
        <f t="shared" si="36"/>
        <v>1.3670339182609064</v>
      </c>
      <c r="FF61" s="9">
        <f t="shared" si="37"/>
        <v>3.0621559769044304</v>
      </c>
      <c r="FG61" s="9">
        <f t="shared" si="38"/>
        <v>0</v>
      </c>
      <c r="FJ61">
        <f t="shared" si="39"/>
        <v>0</v>
      </c>
      <c r="FK61">
        <f t="shared" si="40"/>
        <v>0.43261054036983126</v>
      </c>
      <c r="FN61" s="15">
        <f t="shared" si="41"/>
        <v>0</v>
      </c>
      <c r="FP61" s="15">
        <f t="shared" si="42"/>
        <v>0</v>
      </c>
      <c r="FQ61" s="15">
        <f t="shared" si="43"/>
        <v>0.96904761042842213</v>
      </c>
      <c r="FS61">
        <f t="shared" si="44"/>
        <v>0</v>
      </c>
      <c r="FT61">
        <f t="shared" si="45"/>
        <v>4.0312035873328522</v>
      </c>
      <c r="FU61">
        <f t="shared" si="46"/>
        <v>3.5466797821186415</v>
      </c>
      <c r="FV61">
        <f t="shared" si="47"/>
        <v>3.5466797821186415</v>
      </c>
      <c r="FW61" s="8">
        <f t="shared" si="48"/>
        <v>3.5466797821186415</v>
      </c>
      <c r="FY61" s="5">
        <f t="shared" si="49"/>
        <v>0.48452380521421068</v>
      </c>
      <c r="GA61" s="11">
        <f t="shared" si="50"/>
        <v>0</v>
      </c>
      <c r="GB61" s="11">
        <f t="shared" si="51"/>
        <v>0</v>
      </c>
    </row>
    <row r="62" spans="1:184" x14ac:dyDescent="0.15">
      <c r="A62" s="19">
        <v>1</v>
      </c>
      <c r="B62">
        <v>16</v>
      </c>
      <c r="D62">
        <v>15</v>
      </c>
      <c r="E62" s="8">
        <v>8.75</v>
      </c>
      <c r="I62" s="8">
        <v>36</v>
      </c>
      <c r="J62" s="8">
        <v>6</v>
      </c>
      <c r="K62" s="8">
        <v>8</v>
      </c>
      <c r="L62">
        <v>2</v>
      </c>
      <c r="M62">
        <v>5</v>
      </c>
      <c r="N62">
        <v>10</v>
      </c>
      <c r="O62" s="12">
        <v>15</v>
      </c>
      <c r="P62" s="4">
        <v>10.199999999999999</v>
      </c>
      <c r="R62">
        <v>4</v>
      </c>
      <c r="S62">
        <v>4.5</v>
      </c>
      <c r="U62" s="3">
        <v>3</v>
      </c>
      <c r="V62" s="3">
        <v>7.3</v>
      </c>
      <c r="X62">
        <v>3</v>
      </c>
      <c r="Y62">
        <v>9.4</v>
      </c>
      <c r="AA62">
        <v>3</v>
      </c>
      <c r="AB62">
        <v>10.3</v>
      </c>
      <c r="AD62">
        <v>3</v>
      </c>
      <c r="DB62" s="1">
        <f t="shared" si="56"/>
        <v>1.0038208256456926</v>
      </c>
      <c r="DC62">
        <v>11.64</v>
      </c>
      <c r="DD62">
        <f t="shared" si="0"/>
        <v>36</v>
      </c>
      <c r="DE62" s="38">
        <v>0.122</v>
      </c>
      <c r="DF62">
        <v>0.48</v>
      </c>
      <c r="DG62">
        <v>1.1499999999999999</v>
      </c>
      <c r="DH62">
        <f t="shared" si="1"/>
        <v>6.56</v>
      </c>
      <c r="DI62">
        <f t="shared" si="2"/>
        <v>4.3182397575097697</v>
      </c>
      <c r="DJ62">
        <f t="shared" si="3"/>
        <v>6</v>
      </c>
      <c r="DK62">
        <v>0.28899999999999998</v>
      </c>
      <c r="DL62">
        <f t="shared" si="4"/>
        <v>0.48</v>
      </c>
      <c r="DM62">
        <f t="shared" si="5"/>
        <v>1.1299999999999999</v>
      </c>
      <c r="DN62">
        <f t="shared" si="6"/>
        <v>16.399999999999999</v>
      </c>
      <c r="DO62">
        <f t="shared" si="7"/>
        <v>0.67009149803277046</v>
      </c>
      <c r="DP62">
        <f t="shared" si="8"/>
        <v>8</v>
      </c>
      <c r="DQ62">
        <v>2.76</v>
      </c>
      <c r="DR62">
        <f t="shared" si="9"/>
        <v>0.4</v>
      </c>
      <c r="DS62">
        <v>1.1000000000000001</v>
      </c>
      <c r="DT62">
        <f t="shared" si="10"/>
        <v>32.799999999999997</v>
      </c>
      <c r="DU62">
        <f t="shared" si="11"/>
        <v>3.4608843229586501</v>
      </c>
      <c r="DV62">
        <f t="shared" si="12"/>
        <v>57.664765329530653</v>
      </c>
      <c r="DW62">
        <f t="shared" si="13"/>
        <v>57.664765329530653</v>
      </c>
      <c r="DX62">
        <v>0.40500000000000003</v>
      </c>
      <c r="DY62">
        <v>1</v>
      </c>
      <c r="DZ62">
        <f t="shared" si="14"/>
        <v>49.199999999999996</v>
      </c>
      <c r="EA62">
        <f t="shared" si="15"/>
        <v>5.5463801285960956</v>
      </c>
      <c r="EB62">
        <f t="shared" si="16"/>
        <v>0</v>
      </c>
      <c r="EC62">
        <f t="shared" si="17"/>
        <v>0</v>
      </c>
      <c r="ED62">
        <f t="shared" si="18"/>
        <v>0.3</v>
      </c>
      <c r="EE62">
        <f>1</f>
        <v>1</v>
      </c>
      <c r="EF62">
        <f t="shared" si="19"/>
        <v>49.199999999999996</v>
      </c>
      <c r="EG62">
        <f t="shared" si="20"/>
        <v>0</v>
      </c>
      <c r="EH62">
        <f t="shared" si="21"/>
        <v>5.5463801285960956</v>
      </c>
      <c r="EI62">
        <f t="shared" si="22"/>
        <v>5.5463801285960956</v>
      </c>
      <c r="EJ62">
        <f t="shared" si="23"/>
        <v>8.4492155785011906</v>
      </c>
      <c r="EK62">
        <f t="shared" si="24"/>
        <v>13.995595707097287</v>
      </c>
      <c r="EL62" s="16">
        <f t="shared" si="25"/>
        <v>1</v>
      </c>
      <c r="EM62">
        <f t="shared" si="52"/>
        <v>16</v>
      </c>
      <c r="EN62">
        <f t="shared" si="53"/>
        <v>12.423891488055256</v>
      </c>
      <c r="EO62">
        <f t="shared" si="54"/>
        <v>0</v>
      </c>
      <c r="EP62">
        <f t="shared" si="26"/>
        <v>18.92624289584267</v>
      </c>
      <c r="EQ62" s="10">
        <f t="shared" si="27"/>
        <v>31.350134383897924</v>
      </c>
      <c r="ER62" s="1">
        <f t="shared" si="28"/>
        <v>0.39629468046033078</v>
      </c>
      <c r="ES62" s="1">
        <f t="shared" si="29"/>
        <v>0</v>
      </c>
      <c r="ET62" s="1">
        <f t="shared" si="30"/>
        <v>0.60370531953966933</v>
      </c>
      <c r="EX62">
        <f t="shared" si="31"/>
        <v>0</v>
      </c>
      <c r="EY62">
        <f t="shared" si="55"/>
        <v>0</v>
      </c>
      <c r="EZ62">
        <f t="shared" si="32"/>
        <v>0</v>
      </c>
      <c r="FA62">
        <f t="shared" si="33"/>
        <v>0</v>
      </c>
      <c r="FB62" s="7">
        <f t="shared" si="34"/>
        <v>2.4941656277712703</v>
      </c>
      <c r="FC62">
        <f t="shared" si="35"/>
        <v>2.4941656277712703</v>
      </c>
      <c r="FD62">
        <f t="shared" si="36"/>
        <v>2.4941656277712703</v>
      </c>
      <c r="FF62" s="9">
        <f t="shared" si="37"/>
        <v>5.5869310062076458</v>
      </c>
      <c r="FG62" s="9">
        <f t="shared" si="38"/>
        <v>0</v>
      </c>
      <c r="FJ62">
        <f t="shared" si="39"/>
        <v>0</v>
      </c>
      <c r="FK62">
        <f t="shared" si="40"/>
        <v>3.4608843229586501</v>
      </c>
      <c r="FN62" s="15">
        <f t="shared" si="41"/>
        <v>0</v>
      </c>
      <c r="FP62" s="15">
        <f t="shared" si="42"/>
        <v>0</v>
      </c>
      <c r="FQ62" s="15">
        <f t="shared" si="43"/>
        <v>7.7523808834273771</v>
      </c>
      <c r="FS62">
        <f t="shared" si="44"/>
        <v>0</v>
      </c>
      <c r="FT62">
        <f t="shared" si="45"/>
        <v>13.339311889635024</v>
      </c>
      <c r="FU62">
        <f t="shared" si="46"/>
        <v>15.675067191948962</v>
      </c>
      <c r="FV62">
        <f t="shared" si="47"/>
        <v>15.675067191948962</v>
      </c>
      <c r="FW62" s="8">
        <f t="shared" si="48"/>
        <v>15.675067191948962</v>
      </c>
      <c r="FY62" s="5">
        <f t="shared" si="49"/>
        <v>-2.3357553023139381</v>
      </c>
      <c r="GA62" s="11">
        <f t="shared" si="50"/>
        <v>0</v>
      </c>
      <c r="GB62" s="11">
        <f t="shared" si="51"/>
        <v>0</v>
      </c>
    </row>
    <row r="63" spans="1:184" x14ac:dyDescent="0.15">
      <c r="A63" s="19">
        <v>2</v>
      </c>
      <c r="B63">
        <v>16</v>
      </c>
      <c r="D63">
        <v>15</v>
      </c>
      <c r="E63" s="8">
        <v>8.75</v>
      </c>
      <c r="I63" s="8">
        <v>19</v>
      </c>
      <c r="J63" s="8">
        <v>6</v>
      </c>
      <c r="K63" s="8">
        <v>6</v>
      </c>
      <c r="L63">
        <v>2</v>
      </c>
      <c r="M63">
        <v>5</v>
      </c>
      <c r="N63">
        <v>10</v>
      </c>
      <c r="O63" s="12">
        <v>15</v>
      </c>
      <c r="P63" s="4">
        <v>7.3</v>
      </c>
      <c r="R63">
        <v>3</v>
      </c>
      <c r="S63">
        <v>4.4000000000000004</v>
      </c>
      <c r="U63">
        <v>3</v>
      </c>
      <c r="V63">
        <v>5.4</v>
      </c>
      <c r="X63">
        <v>3</v>
      </c>
      <c r="Y63">
        <v>5</v>
      </c>
      <c r="AA63">
        <v>5</v>
      </c>
      <c r="AB63">
        <v>7</v>
      </c>
      <c r="AD63">
        <v>3</v>
      </c>
      <c r="DB63" s="1">
        <f t="shared" si="56"/>
        <v>1.0038208256456926</v>
      </c>
      <c r="DC63">
        <v>11.64</v>
      </c>
      <c r="DD63">
        <f t="shared" si="0"/>
        <v>19</v>
      </c>
      <c r="DE63" s="38">
        <v>0.122</v>
      </c>
      <c r="DF63">
        <v>0.48</v>
      </c>
      <c r="DG63">
        <v>1.1499999999999999</v>
      </c>
      <c r="DH63">
        <f t="shared" si="1"/>
        <v>6.56</v>
      </c>
      <c r="DI63">
        <f t="shared" si="2"/>
        <v>2.2790709831301563</v>
      </c>
      <c r="DJ63">
        <f t="shared" si="3"/>
        <v>6</v>
      </c>
      <c r="DK63">
        <v>0.28899999999999998</v>
      </c>
      <c r="DL63">
        <f t="shared" si="4"/>
        <v>0.48</v>
      </c>
      <c r="DM63">
        <f t="shared" si="5"/>
        <v>1.1299999999999999</v>
      </c>
      <c r="DN63">
        <f t="shared" si="6"/>
        <v>16.399999999999999</v>
      </c>
      <c r="DO63">
        <f t="shared" si="7"/>
        <v>0.67009149803277046</v>
      </c>
      <c r="DP63">
        <f t="shared" si="8"/>
        <v>6</v>
      </c>
      <c r="DQ63">
        <v>2.76</v>
      </c>
      <c r="DR63">
        <f t="shared" si="9"/>
        <v>0.4</v>
      </c>
      <c r="DS63">
        <v>1.1000000000000001</v>
      </c>
      <c r="DT63">
        <f t="shared" si="10"/>
        <v>32.799999999999997</v>
      </c>
      <c r="DU63">
        <f t="shared" si="11"/>
        <v>2.5956632422189876</v>
      </c>
      <c r="DV63">
        <f t="shared" si="12"/>
        <v>27.250604501209004</v>
      </c>
      <c r="DW63">
        <f t="shared" si="13"/>
        <v>27.250604501209004</v>
      </c>
      <c r="DX63">
        <v>0.40500000000000003</v>
      </c>
      <c r="DY63">
        <v>1</v>
      </c>
      <c r="DZ63">
        <f t="shared" si="14"/>
        <v>49.199999999999996</v>
      </c>
      <c r="EA63">
        <f t="shared" si="15"/>
        <v>2.621049620752304</v>
      </c>
      <c r="EB63">
        <f t="shared" si="16"/>
        <v>0</v>
      </c>
      <c r="EC63">
        <f t="shared" si="17"/>
        <v>0</v>
      </c>
      <c r="ED63">
        <f t="shared" si="18"/>
        <v>0.3</v>
      </c>
      <c r="EE63">
        <f>1</f>
        <v>1</v>
      </c>
      <c r="EF63">
        <f t="shared" si="19"/>
        <v>49.199999999999996</v>
      </c>
      <c r="EG63">
        <f t="shared" si="20"/>
        <v>0</v>
      </c>
      <c r="EH63">
        <f t="shared" si="21"/>
        <v>2.621049620752304</v>
      </c>
      <c r="EI63">
        <f t="shared" si="22"/>
        <v>2.621049620752304</v>
      </c>
      <c r="EJ63">
        <f t="shared" si="23"/>
        <v>5.5448257233819138</v>
      </c>
      <c r="EK63">
        <f t="shared" si="24"/>
        <v>8.1658753441342178</v>
      </c>
      <c r="EL63" s="16">
        <f t="shared" si="25"/>
        <v>2</v>
      </c>
      <c r="EM63">
        <f t="shared" si="52"/>
        <v>16</v>
      </c>
      <c r="EN63">
        <f t="shared" si="53"/>
        <v>5.8711511504851615</v>
      </c>
      <c r="EO63">
        <f t="shared" si="54"/>
        <v>0</v>
      </c>
      <c r="EP63">
        <f t="shared" si="26"/>
        <v>12.420409620375489</v>
      </c>
      <c r="EQ63" s="10">
        <f t="shared" si="27"/>
        <v>18.291560770860649</v>
      </c>
      <c r="ER63" s="1">
        <f t="shared" si="28"/>
        <v>0.32097595301097503</v>
      </c>
      <c r="ES63" s="1">
        <f t="shared" si="29"/>
        <v>0</v>
      </c>
      <c r="ET63" s="1">
        <f t="shared" si="30"/>
        <v>0.67902404698902508</v>
      </c>
      <c r="EX63">
        <f t="shared" si="31"/>
        <v>0</v>
      </c>
      <c r="EY63">
        <f t="shared" si="55"/>
        <v>0</v>
      </c>
      <c r="EZ63">
        <f t="shared" si="32"/>
        <v>0</v>
      </c>
      <c r="FA63">
        <f t="shared" si="33"/>
        <v>0</v>
      </c>
      <c r="FB63" s="7">
        <f t="shared" si="34"/>
        <v>1.4745812405814633</v>
      </c>
      <c r="FC63">
        <f t="shared" si="35"/>
        <v>1.4745812405814633</v>
      </c>
      <c r="FD63">
        <f t="shared" si="36"/>
        <v>1.4745812405814633</v>
      </c>
      <c r="FF63" s="9">
        <f t="shared" si="37"/>
        <v>3.3030619789024782</v>
      </c>
      <c r="FG63" s="9">
        <f t="shared" si="38"/>
        <v>0</v>
      </c>
      <c r="FJ63">
        <f t="shared" si="39"/>
        <v>0</v>
      </c>
      <c r="FK63">
        <f t="shared" si="40"/>
        <v>2.5956632422189876</v>
      </c>
      <c r="FN63" s="15">
        <f t="shared" si="41"/>
        <v>0</v>
      </c>
      <c r="FP63" s="15">
        <f t="shared" si="42"/>
        <v>0</v>
      </c>
      <c r="FQ63" s="15">
        <f t="shared" si="43"/>
        <v>5.8142856625705326</v>
      </c>
      <c r="FS63">
        <f t="shared" si="44"/>
        <v>0</v>
      </c>
      <c r="FT63">
        <f t="shared" si="45"/>
        <v>9.1173476414730104</v>
      </c>
      <c r="FU63">
        <f t="shared" si="46"/>
        <v>9.1457803854303243</v>
      </c>
      <c r="FV63">
        <f t="shared" si="47"/>
        <v>9.1457803854303243</v>
      </c>
      <c r="FW63" s="8">
        <f t="shared" si="48"/>
        <v>9.1457803854303243</v>
      </c>
      <c r="FY63" s="5">
        <f t="shared" si="49"/>
        <v>-2.8432743957313988E-2</v>
      </c>
      <c r="GA63" s="11">
        <f t="shared" si="50"/>
        <v>0</v>
      </c>
      <c r="GB63" s="11">
        <f t="shared" si="51"/>
        <v>0</v>
      </c>
    </row>
    <row r="64" spans="1:184" x14ac:dyDescent="0.15">
      <c r="A64" s="19">
        <v>3</v>
      </c>
      <c r="B64">
        <v>16</v>
      </c>
      <c r="D64">
        <v>15</v>
      </c>
      <c r="E64" s="8">
        <v>8.75</v>
      </c>
      <c r="I64" s="8">
        <v>23</v>
      </c>
      <c r="J64" s="8">
        <v>2</v>
      </c>
      <c r="K64" s="8">
        <v>7</v>
      </c>
      <c r="L64">
        <v>2</v>
      </c>
      <c r="M64">
        <v>5</v>
      </c>
      <c r="N64">
        <v>10</v>
      </c>
      <c r="O64" s="12">
        <v>15</v>
      </c>
      <c r="P64" s="4">
        <v>5.9</v>
      </c>
      <c r="R64">
        <v>3</v>
      </c>
      <c r="S64">
        <v>15</v>
      </c>
      <c r="U64" s="3">
        <v>5</v>
      </c>
      <c r="V64" s="3">
        <v>8.9</v>
      </c>
      <c r="X64">
        <v>3</v>
      </c>
      <c r="Y64">
        <v>4.9000000000000004</v>
      </c>
      <c r="AA64">
        <v>5</v>
      </c>
      <c r="AB64">
        <v>10.9</v>
      </c>
      <c r="AD64">
        <v>4</v>
      </c>
      <c r="AE64">
        <v>10.7</v>
      </c>
      <c r="AG64">
        <v>4</v>
      </c>
      <c r="DB64" s="1">
        <f t="shared" si="56"/>
        <v>1.0038208256456926</v>
      </c>
      <c r="DC64">
        <v>11.64</v>
      </c>
      <c r="DD64">
        <f t="shared" si="0"/>
        <v>23</v>
      </c>
      <c r="DE64" s="38">
        <v>0.122</v>
      </c>
      <c r="DF64">
        <v>0.48</v>
      </c>
      <c r="DG64">
        <v>1.1499999999999999</v>
      </c>
      <c r="DH64">
        <f t="shared" si="1"/>
        <v>6.56</v>
      </c>
      <c r="DI64">
        <f t="shared" si="2"/>
        <v>2.7588754006312421</v>
      </c>
      <c r="DJ64">
        <f t="shared" si="3"/>
        <v>2</v>
      </c>
      <c r="DK64">
        <v>0.28899999999999998</v>
      </c>
      <c r="DL64">
        <f t="shared" si="4"/>
        <v>0.48</v>
      </c>
      <c r="DM64">
        <f t="shared" si="5"/>
        <v>1.1299999999999999</v>
      </c>
      <c r="DN64">
        <f t="shared" si="6"/>
        <v>16.399999999999999</v>
      </c>
      <c r="DO64">
        <f t="shared" si="7"/>
        <v>0.22336383267759014</v>
      </c>
      <c r="DP64">
        <f t="shared" si="8"/>
        <v>7</v>
      </c>
      <c r="DQ64">
        <v>2.76</v>
      </c>
      <c r="DR64">
        <f t="shared" si="9"/>
        <v>0.4</v>
      </c>
      <c r="DS64">
        <v>1.1000000000000001</v>
      </c>
      <c r="DT64">
        <f t="shared" si="10"/>
        <v>32.799999999999997</v>
      </c>
      <c r="DU64">
        <f t="shared" si="11"/>
        <v>3.0282737825888191</v>
      </c>
      <c r="DV64">
        <f t="shared" si="12"/>
        <v>92.431334862669729</v>
      </c>
      <c r="DW64">
        <f t="shared" si="13"/>
        <v>92.431334862669729</v>
      </c>
      <c r="DX64">
        <v>0.40500000000000003</v>
      </c>
      <c r="DY64">
        <v>1</v>
      </c>
      <c r="DZ64">
        <f t="shared" si="14"/>
        <v>49.199999999999996</v>
      </c>
      <c r="EA64">
        <f t="shared" si="15"/>
        <v>8.8903391180434639</v>
      </c>
      <c r="EB64">
        <f t="shared" si="16"/>
        <v>0</v>
      </c>
      <c r="EC64">
        <f t="shared" si="17"/>
        <v>0</v>
      </c>
      <c r="ED64">
        <f t="shared" si="18"/>
        <v>0.3</v>
      </c>
      <c r="EE64">
        <f>1</f>
        <v>1</v>
      </c>
      <c r="EF64">
        <f t="shared" si="19"/>
        <v>49.199999999999996</v>
      </c>
      <c r="EG64">
        <f t="shared" si="20"/>
        <v>0</v>
      </c>
      <c r="EH64">
        <f t="shared" si="21"/>
        <v>8.8903391180434639</v>
      </c>
      <c r="EI64">
        <f t="shared" si="22"/>
        <v>8.8903391180434639</v>
      </c>
      <c r="EJ64">
        <f t="shared" si="23"/>
        <v>6.0105130158976507</v>
      </c>
      <c r="EK64">
        <f t="shared" si="24"/>
        <v>14.900852133941115</v>
      </c>
      <c r="EL64" s="16">
        <f t="shared" si="25"/>
        <v>3</v>
      </c>
      <c r="EM64">
        <f t="shared" si="52"/>
        <v>16</v>
      </c>
      <c r="EN64">
        <f t="shared" si="53"/>
        <v>19.914359624417362</v>
      </c>
      <c r="EO64">
        <f t="shared" si="54"/>
        <v>0</v>
      </c>
      <c r="EP64">
        <f t="shared" si="26"/>
        <v>13.463549155610739</v>
      </c>
      <c r="EQ64" s="10">
        <f t="shared" si="27"/>
        <v>33.3779087800281</v>
      </c>
      <c r="ER64" s="1">
        <f t="shared" si="28"/>
        <v>0.59663293334701828</v>
      </c>
      <c r="ES64" s="1">
        <f t="shared" si="29"/>
        <v>0</v>
      </c>
      <c r="ET64" s="1">
        <f t="shared" si="30"/>
        <v>0.40336706665298172</v>
      </c>
      <c r="EX64">
        <f t="shared" si="31"/>
        <v>0</v>
      </c>
      <c r="EY64">
        <f t="shared" si="55"/>
        <v>0</v>
      </c>
      <c r="EZ64">
        <f t="shared" si="32"/>
        <v>0</v>
      </c>
      <c r="FA64">
        <f t="shared" si="33"/>
        <v>0</v>
      </c>
      <c r="FB64" s="7">
        <f t="shared" si="34"/>
        <v>1.4911196166544161</v>
      </c>
      <c r="FC64">
        <f t="shared" si="35"/>
        <v>1.4911196166544161</v>
      </c>
      <c r="FD64">
        <f t="shared" si="36"/>
        <v>1.4911196166544161</v>
      </c>
      <c r="FF64" s="9">
        <f t="shared" si="37"/>
        <v>3.3401079413058925</v>
      </c>
      <c r="FG64" s="9">
        <f t="shared" si="38"/>
        <v>0</v>
      </c>
      <c r="FJ64">
        <f t="shared" si="39"/>
        <v>0</v>
      </c>
      <c r="FK64">
        <f t="shared" si="40"/>
        <v>3.0282737825888191</v>
      </c>
      <c r="FN64" s="15">
        <f t="shared" si="41"/>
        <v>0</v>
      </c>
      <c r="FP64" s="15">
        <f t="shared" si="42"/>
        <v>0</v>
      </c>
      <c r="FQ64" s="15">
        <f t="shared" si="43"/>
        <v>6.7833332729989557</v>
      </c>
      <c r="FS64">
        <f t="shared" si="44"/>
        <v>0</v>
      </c>
      <c r="FT64">
        <f t="shared" si="45"/>
        <v>10.123441214304847</v>
      </c>
      <c r="FU64">
        <f t="shared" si="46"/>
        <v>16.68895439001405</v>
      </c>
      <c r="FV64">
        <f t="shared" si="47"/>
        <v>16.68895439001405</v>
      </c>
      <c r="FW64" s="8">
        <f t="shared" si="48"/>
        <v>16.68895439001405</v>
      </c>
      <c r="FY64" s="5">
        <f t="shared" si="49"/>
        <v>-6.5655131757092029</v>
      </c>
      <c r="GA64" s="11">
        <f t="shared" si="50"/>
        <v>0</v>
      </c>
      <c r="GB64" s="11">
        <f t="shared" si="51"/>
        <v>0</v>
      </c>
    </row>
    <row r="65" spans="1:184" s="21" customFormat="1" x14ac:dyDescent="0.15">
      <c r="A65" s="20">
        <v>4</v>
      </c>
      <c r="B65" s="21">
        <v>16</v>
      </c>
      <c r="D65">
        <v>15</v>
      </c>
      <c r="E65" s="8">
        <v>8.75</v>
      </c>
      <c r="I65" s="22">
        <v>23</v>
      </c>
      <c r="J65" s="22">
        <v>4</v>
      </c>
      <c r="K65" s="22">
        <v>7</v>
      </c>
      <c r="L65">
        <v>2</v>
      </c>
      <c r="M65">
        <v>5</v>
      </c>
      <c r="N65">
        <v>10</v>
      </c>
      <c r="O65" s="12">
        <v>15</v>
      </c>
      <c r="P65" s="21">
        <v>16</v>
      </c>
      <c r="R65" s="21">
        <v>4</v>
      </c>
      <c r="S65" s="21">
        <v>7</v>
      </c>
      <c r="U65" s="37">
        <v>3</v>
      </c>
      <c r="V65" s="21">
        <v>9.9</v>
      </c>
      <c r="X65" s="21">
        <v>4</v>
      </c>
      <c r="Y65" s="21">
        <v>9.5</v>
      </c>
      <c r="AA65" s="21">
        <v>3</v>
      </c>
      <c r="AB65" s="21">
        <v>18</v>
      </c>
      <c r="AD65" s="21">
        <v>5</v>
      </c>
      <c r="AE65" s="21">
        <v>10</v>
      </c>
      <c r="AG65" s="21">
        <v>4</v>
      </c>
      <c r="AH65" s="21">
        <v>3.4</v>
      </c>
      <c r="AJ65" s="21">
        <v>5</v>
      </c>
      <c r="CF65" s="23"/>
      <c r="DB65" s="1">
        <f t="shared" si="56"/>
        <v>1.0038208256456926</v>
      </c>
      <c r="DC65">
        <v>11.64</v>
      </c>
      <c r="DD65">
        <f t="shared" si="0"/>
        <v>23</v>
      </c>
      <c r="DE65" s="38">
        <v>0.122</v>
      </c>
      <c r="DF65">
        <v>0.48</v>
      </c>
      <c r="DG65">
        <v>1.1499999999999999</v>
      </c>
      <c r="DH65">
        <f t="shared" si="1"/>
        <v>6.56</v>
      </c>
      <c r="DI65">
        <f t="shared" si="2"/>
        <v>2.7588754006312421</v>
      </c>
      <c r="DJ65">
        <f t="shared" si="3"/>
        <v>4</v>
      </c>
      <c r="DK65">
        <v>0.28899999999999998</v>
      </c>
      <c r="DL65">
        <f t="shared" si="4"/>
        <v>0.48</v>
      </c>
      <c r="DM65">
        <f t="shared" si="5"/>
        <v>1.1299999999999999</v>
      </c>
      <c r="DN65">
        <f t="shared" si="6"/>
        <v>16.399999999999999</v>
      </c>
      <c r="DO65">
        <f t="shared" si="7"/>
        <v>0.44672766535518027</v>
      </c>
      <c r="DP65">
        <f t="shared" si="8"/>
        <v>7</v>
      </c>
      <c r="DQ65">
        <v>2.76</v>
      </c>
      <c r="DR65">
        <f t="shared" si="9"/>
        <v>0.4</v>
      </c>
      <c r="DS65">
        <v>1.1000000000000001</v>
      </c>
      <c r="DT65">
        <f t="shared" si="10"/>
        <v>32.799999999999997</v>
      </c>
      <c r="DU65">
        <f t="shared" si="11"/>
        <v>3.0282737825888191</v>
      </c>
      <c r="DV65">
        <f t="shared" si="12"/>
        <v>143.96738793477587</v>
      </c>
      <c r="DW65">
        <f t="shared" si="13"/>
        <v>143.96738793477587</v>
      </c>
      <c r="DX65">
        <v>0.40500000000000003</v>
      </c>
      <c r="DY65">
        <v>1</v>
      </c>
      <c r="DZ65">
        <f t="shared" si="14"/>
        <v>49.199999999999996</v>
      </c>
      <c r="EA65">
        <f t="shared" si="15"/>
        <v>13.847240252244777</v>
      </c>
      <c r="EB65">
        <f t="shared" si="16"/>
        <v>0</v>
      </c>
      <c r="EC65">
        <f t="shared" si="17"/>
        <v>0</v>
      </c>
      <c r="ED65">
        <f t="shared" si="18"/>
        <v>0.3</v>
      </c>
      <c r="EE65">
        <f>1</f>
        <v>1</v>
      </c>
      <c r="EF65">
        <f t="shared" si="19"/>
        <v>49.199999999999996</v>
      </c>
      <c r="EG65">
        <f t="shared" si="20"/>
        <v>0</v>
      </c>
      <c r="EH65">
        <f t="shared" si="21"/>
        <v>13.847240252244777</v>
      </c>
      <c r="EI65">
        <f t="shared" si="22"/>
        <v>13.847240252244777</v>
      </c>
      <c r="EJ65">
        <f t="shared" si="23"/>
        <v>6.2338768485752416</v>
      </c>
      <c r="EK65">
        <f t="shared" si="24"/>
        <v>20.08111710082002</v>
      </c>
      <c r="EL65" s="16">
        <f t="shared" si="25"/>
        <v>4</v>
      </c>
      <c r="EM65">
        <f t="shared" si="52"/>
        <v>16</v>
      </c>
      <c r="EN65">
        <f t="shared" si="53"/>
        <v>31.017818165028306</v>
      </c>
      <c r="EO65">
        <f t="shared" si="54"/>
        <v>0</v>
      </c>
      <c r="EP65">
        <f t="shared" si="26"/>
        <v>13.963884140808542</v>
      </c>
      <c r="EQ65" s="10">
        <f t="shared" si="27"/>
        <v>44.981702305836848</v>
      </c>
      <c r="ER65" s="1">
        <f t="shared" si="28"/>
        <v>0.68956523597381547</v>
      </c>
      <c r="ES65" s="1">
        <f t="shared" si="29"/>
        <v>0</v>
      </c>
      <c r="ET65" s="1">
        <f t="shared" si="30"/>
        <v>0.31043476402618453</v>
      </c>
      <c r="EV65" s="24"/>
      <c r="EW65" s="25"/>
      <c r="EX65">
        <f t="shared" si="31"/>
        <v>0</v>
      </c>
      <c r="EY65">
        <f t="shared" si="55"/>
        <v>0</v>
      </c>
      <c r="EZ65">
        <f t="shared" si="32"/>
        <v>0</v>
      </c>
      <c r="FA65">
        <f t="shared" si="33"/>
        <v>0</v>
      </c>
      <c r="FB65" s="7">
        <f t="shared" si="34"/>
        <v>1.6028015329932113</v>
      </c>
      <c r="FC65">
        <f t="shared" si="35"/>
        <v>1.6028015329932113</v>
      </c>
      <c r="FD65">
        <f t="shared" si="36"/>
        <v>1.6028015329932113</v>
      </c>
      <c r="FE65"/>
      <c r="FF65" s="9">
        <f t="shared" si="37"/>
        <v>3.5902754339047935</v>
      </c>
      <c r="FG65" s="9">
        <f t="shared" si="38"/>
        <v>0</v>
      </c>
      <c r="FI65" s="35"/>
      <c r="FJ65">
        <f t="shared" si="39"/>
        <v>0</v>
      </c>
      <c r="FK65">
        <f t="shared" si="40"/>
        <v>3.0282737825888191</v>
      </c>
      <c r="FM65" s="14"/>
      <c r="FN65" s="15">
        <f t="shared" si="41"/>
        <v>0</v>
      </c>
      <c r="FO65" s="27"/>
      <c r="FP65" s="15">
        <f t="shared" si="42"/>
        <v>0</v>
      </c>
      <c r="FQ65" s="15">
        <f t="shared" si="43"/>
        <v>6.7833332729989557</v>
      </c>
      <c r="FR65"/>
      <c r="FS65">
        <f t="shared" si="44"/>
        <v>0</v>
      </c>
      <c r="FT65">
        <f t="shared" si="45"/>
        <v>10.373608706903749</v>
      </c>
      <c r="FU65">
        <f t="shared" si="46"/>
        <v>22.490851152918424</v>
      </c>
      <c r="FV65">
        <f t="shared" si="47"/>
        <v>22.490851152918424</v>
      </c>
      <c r="FW65" s="8">
        <f t="shared" si="48"/>
        <v>22.490851152918424</v>
      </c>
      <c r="FX65"/>
      <c r="FY65" s="5">
        <f t="shared" si="49"/>
        <v>-12.117242446014675</v>
      </c>
      <c r="FZ65"/>
      <c r="GA65" s="11">
        <f t="shared" si="50"/>
        <v>0</v>
      </c>
      <c r="GB65" s="11">
        <f t="shared" si="51"/>
        <v>0</v>
      </c>
    </row>
    <row r="66" spans="1:184" x14ac:dyDescent="0.15">
      <c r="A66" s="19">
        <v>1</v>
      </c>
      <c r="B66">
        <v>17</v>
      </c>
      <c r="D66">
        <v>15</v>
      </c>
      <c r="E66" s="8">
        <v>8.75</v>
      </c>
      <c r="I66" s="8">
        <v>14</v>
      </c>
      <c r="J66" s="8">
        <v>3</v>
      </c>
      <c r="K66" s="8">
        <v>1</v>
      </c>
      <c r="L66">
        <v>2</v>
      </c>
      <c r="M66">
        <v>5</v>
      </c>
      <c r="N66">
        <v>10</v>
      </c>
      <c r="O66" s="12">
        <v>15</v>
      </c>
      <c r="P66" s="4">
        <v>6.9</v>
      </c>
      <c r="R66">
        <v>3</v>
      </c>
      <c r="S66">
        <v>16.399999999999999</v>
      </c>
      <c r="U66">
        <v>4</v>
      </c>
      <c r="V66">
        <v>8.9</v>
      </c>
      <c r="X66">
        <v>4</v>
      </c>
      <c r="Y66">
        <v>15.4</v>
      </c>
      <c r="AA66">
        <v>4</v>
      </c>
      <c r="DB66" s="1">
        <f t="shared" si="56"/>
        <v>1.0038208256456926</v>
      </c>
      <c r="DC66">
        <v>11.64</v>
      </c>
      <c r="DD66">
        <f t="shared" si="0"/>
        <v>14</v>
      </c>
      <c r="DE66" s="38">
        <v>0.122</v>
      </c>
      <c r="DF66">
        <v>0.48</v>
      </c>
      <c r="DG66">
        <v>1.1499999999999999</v>
      </c>
      <c r="DH66">
        <f t="shared" si="1"/>
        <v>6.56</v>
      </c>
      <c r="DI66">
        <f t="shared" si="2"/>
        <v>1.6793154612537995</v>
      </c>
      <c r="DJ66">
        <f t="shared" si="3"/>
        <v>3</v>
      </c>
      <c r="DK66">
        <v>0.28899999999999998</v>
      </c>
      <c r="DL66">
        <f t="shared" si="4"/>
        <v>0.48</v>
      </c>
      <c r="DM66">
        <f t="shared" si="5"/>
        <v>1.1299999999999999</v>
      </c>
      <c r="DN66">
        <f t="shared" si="6"/>
        <v>16.399999999999999</v>
      </c>
      <c r="DO66">
        <f t="shared" si="7"/>
        <v>0.33504574901638523</v>
      </c>
      <c r="DP66">
        <f t="shared" si="8"/>
        <v>1</v>
      </c>
      <c r="DQ66">
        <v>2.76</v>
      </c>
      <c r="DR66">
        <f t="shared" si="9"/>
        <v>0.4</v>
      </c>
      <c r="DS66">
        <v>1.1000000000000001</v>
      </c>
      <c r="DT66">
        <f t="shared" si="10"/>
        <v>32.799999999999997</v>
      </c>
      <c r="DU66">
        <f t="shared" si="11"/>
        <v>0.43261054036983126</v>
      </c>
      <c r="DV66">
        <f t="shared" si="12"/>
        <v>98.105896211792412</v>
      </c>
      <c r="DW66">
        <f t="shared" si="13"/>
        <v>98.105896211792412</v>
      </c>
      <c r="DX66">
        <v>0.40500000000000003</v>
      </c>
      <c r="DY66">
        <v>1</v>
      </c>
      <c r="DZ66">
        <f t="shared" si="14"/>
        <v>49.199999999999996</v>
      </c>
      <c r="EA66">
        <f t="shared" si="15"/>
        <v>9.4361364368293206</v>
      </c>
      <c r="EB66">
        <f t="shared" si="16"/>
        <v>0</v>
      </c>
      <c r="EC66">
        <f t="shared" si="17"/>
        <v>0</v>
      </c>
      <c r="ED66">
        <f t="shared" si="18"/>
        <v>0.3</v>
      </c>
      <c r="EE66">
        <f>1</f>
        <v>1</v>
      </c>
      <c r="EF66">
        <f t="shared" si="19"/>
        <v>49.199999999999996</v>
      </c>
      <c r="EG66">
        <f t="shared" si="20"/>
        <v>0</v>
      </c>
      <c r="EH66">
        <f t="shared" si="21"/>
        <v>9.4361364368293206</v>
      </c>
      <c r="EI66">
        <f t="shared" si="22"/>
        <v>9.4361364368293206</v>
      </c>
      <c r="EJ66">
        <f t="shared" si="23"/>
        <v>2.4469717506400159</v>
      </c>
      <c r="EK66">
        <f t="shared" si="24"/>
        <v>11.883108187469336</v>
      </c>
      <c r="EL66" s="16">
        <f t="shared" si="25"/>
        <v>1</v>
      </c>
      <c r="EM66">
        <f t="shared" si="52"/>
        <v>17</v>
      </c>
      <c r="EN66">
        <f t="shared" si="53"/>
        <v>21.13694561849768</v>
      </c>
      <c r="EO66">
        <f t="shared" si="54"/>
        <v>0</v>
      </c>
      <c r="EP66">
        <f t="shared" si="26"/>
        <v>5.4812167214336363</v>
      </c>
      <c r="EQ66" s="10">
        <f t="shared" si="27"/>
        <v>26.618162339931317</v>
      </c>
      <c r="ER66" s="1">
        <f t="shared" si="28"/>
        <v>0.79407982221180717</v>
      </c>
      <c r="ES66" s="1">
        <f t="shared" si="29"/>
        <v>0</v>
      </c>
      <c r="ET66" s="1">
        <f t="shared" si="30"/>
        <v>0.20592017778819285</v>
      </c>
      <c r="EX66">
        <f t="shared" si="31"/>
        <v>0</v>
      </c>
      <c r="EY66">
        <f t="shared" si="55"/>
        <v>0</v>
      </c>
      <c r="EZ66">
        <f t="shared" si="32"/>
        <v>0</v>
      </c>
      <c r="FA66">
        <f t="shared" si="33"/>
        <v>0</v>
      </c>
      <c r="FB66" s="7">
        <f t="shared" si="34"/>
        <v>1.0071806051350924</v>
      </c>
      <c r="FC66">
        <f t="shared" si="35"/>
        <v>1.0071806051350924</v>
      </c>
      <c r="FD66">
        <f t="shared" si="36"/>
        <v>1.0071806051350924</v>
      </c>
      <c r="FF66" s="9">
        <f t="shared" si="37"/>
        <v>2.2560845555026074</v>
      </c>
      <c r="FG66" s="9">
        <f t="shared" si="38"/>
        <v>0</v>
      </c>
      <c r="FJ66">
        <f t="shared" si="39"/>
        <v>0</v>
      </c>
      <c r="FK66">
        <f t="shared" si="40"/>
        <v>0.43261054036983126</v>
      </c>
      <c r="FN66" s="15">
        <f t="shared" si="41"/>
        <v>0</v>
      </c>
      <c r="FP66" s="15">
        <f t="shared" si="42"/>
        <v>0</v>
      </c>
      <c r="FQ66" s="15">
        <f t="shared" si="43"/>
        <v>0.96904761042842213</v>
      </c>
      <c r="FS66">
        <f t="shared" si="44"/>
        <v>0</v>
      </c>
      <c r="FT66">
        <f t="shared" si="45"/>
        <v>3.2251321659310297</v>
      </c>
      <c r="FU66">
        <f t="shared" si="46"/>
        <v>13.309081169965658</v>
      </c>
      <c r="FV66">
        <f t="shared" si="47"/>
        <v>13.309081169965658</v>
      </c>
      <c r="FW66" s="8">
        <f t="shared" si="48"/>
        <v>13.309081169965658</v>
      </c>
      <c r="FY66" s="5">
        <f t="shared" si="49"/>
        <v>-10.083949004034629</v>
      </c>
      <c r="GA66" s="11">
        <f t="shared" si="50"/>
        <v>0</v>
      </c>
      <c r="GB66" s="11">
        <f t="shared" si="51"/>
        <v>0</v>
      </c>
    </row>
    <row r="67" spans="1:184" x14ac:dyDescent="0.15">
      <c r="A67" s="19">
        <v>2</v>
      </c>
      <c r="B67">
        <v>17</v>
      </c>
      <c r="D67">
        <v>15</v>
      </c>
      <c r="E67" s="8">
        <v>8.75</v>
      </c>
      <c r="I67" s="8">
        <v>21</v>
      </c>
      <c r="J67" s="8">
        <v>6</v>
      </c>
      <c r="K67" s="8">
        <v>4</v>
      </c>
      <c r="L67">
        <v>2</v>
      </c>
      <c r="M67">
        <v>5</v>
      </c>
      <c r="N67">
        <v>10</v>
      </c>
      <c r="O67" s="12">
        <v>15</v>
      </c>
      <c r="P67" s="4">
        <v>3.4</v>
      </c>
      <c r="R67">
        <v>3</v>
      </c>
      <c r="DB67" s="1">
        <f t="shared" ref="DB67:DB130" si="57">SQRT(1+(AVERAGE(E67, E68, E69)/100)^2)</f>
        <v>1.0038208256456926</v>
      </c>
      <c r="DC67">
        <v>11.64</v>
      </c>
      <c r="DD67">
        <f t="shared" ref="DD67:DD130" si="58">I67</f>
        <v>21</v>
      </c>
      <c r="DE67" s="38">
        <v>0.122</v>
      </c>
      <c r="DF67">
        <v>0.48</v>
      </c>
      <c r="DG67">
        <v>1.1499999999999999</v>
      </c>
      <c r="DH67">
        <f t="shared" ref="DH67:DH130" si="59">L67*3.28</f>
        <v>6.56</v>
      </c>
      <c r="DI67">
        <f t="shared" ref="DI67:DI130" si="60">(DC67*DD67*DE67*DF67*DG67*DB67)/DH67</f>
        <v>2.5189731918806988</v>
      </c>
      <c r="DJ67">
        <f t="shared" ref="DJ67:DJ130" si="61">J67</f>
        <v>6</v>
      </c>
      <c r="DK67">
        <v>0.28899999999999998</v>
      </c>
      <c r="DL67">
        <f t="shared" ref="DL67:DL130" si="62">0.48</f>
        <v>0.48</v>
      </c>
      <c r="DM67">
        <f t="shared" ref="DM67:DM130" si="63">1.13</f>
        <v>1.1299999999999999</v>
      </c>
      <c r="DN67">
        <f t="shared" ref="DN67:DN130" si="64">M67*3.28</f>
        <v>16.399999999999999</v>
      </c>
      <c r="DO67">
        <f t="shared" ref="DO67:DO130" si="65">(DJ67*DK67*DB67*DC67*DL67*DM67)/DN67</f>
        <v>0.67009149803277046</v>
      </c>
      <c r="DP67">
        <f t="shared" ref="DP67:DP130" si="66">K67</f>
        <v>4</v>
      </c>
      <c r="DQ67">
        <v>2.76</v>
      </c>
      <c r="DR67">
        <f t="shared" ref="DR67:DR130" si="67">0.4</f>
        <v>0.4</v>
      </c>
      <c r="DS67">
        <v>1.1000000000000001</v>
      </c>
      <c r="DT67">
        <f t="shared" ref="DT67:DT130" si="68">N67*3.28</f>
        <v>32.799999999999997</v>
      </c>
      <c r="DU67">
        <f t="shared" ref="DU67:DU130" si="69">(DB67*DC67*DP67*DQ67*DR67*DS67)/DT67</f>
        <v>1.7304421614793251</v>
      </c>
      <c r="DV67">
        <f t="shared" ref="DV67:DV130" si="70">((P67/2.54)^2 +(S67/2.54)^2+(V67/2.54)^2+(Y67/2.54)^2+(AB67/2.54)^2+(AE67/2.54)^2+(AH67/2.54)^2+(AK67/2.54)^2+(AN67/2.54)^2+(AQ67/2.54)^2+(AT67/2.54)^2+(AW67/2.54)^2+(AZ67/2.54)^2+(BC67/2.54)^2+(BF67/2.54)^2+(BI67/2.54)^2+(BL67/2.54)^2+(BO67/2.54)^2+(BR67/2.54)^2+(BU67/2.54)^2+(BX67/2.54)^2+(CA67/2.54)^2+(CD67/2.54)^2)</f>
        <v>1.7918035836071668</v>
      </c>
      <c r="DW67">
        <f t="shared" ref="DW67:DW130" si="71">DV67</f>
        <v>1.7918035836071668</v>
      </c>
      <c r="DX67">
        <v>0.40500000000000003</v>
      </c>
      <c r="DY67">
        <v>1</v>
      </c>
      <c r="DZ67">
        <f t="shared" ref="DZ67:DZ130" si="72">O67*3.28</f>
        <v>49.199999999999996</v>
      </c>
      <c r="EA67">
        <f t="shared" ref="EA67:EA130" si="73">(((DW67*DY67*DB67*DC67)/(DZ67)))*DX67</f>
        <v>0.17234135496215586</v>
      </c>
      <c r="EB67">
        <f t="shared" ref="EB67:EB130" si="74">(CG67^2+CJ67^2+CM67^2+CP67^2+CS67^2+CV67^2+CY67^2)/(2.54^2)</f>
        <v>0</v>
      </c>
      <c r="EC67">
        <f t="shared" ref="EC67:EC130" si="75">EB67</f>
        <v>0</v>
      </c>
      <c r="ED67">
        <f t="shared" ref="ED67:ED130" si="76">0.3</f>
        <v>0.3</v>
      </c>
      <c r="EE67">
        <f>1</f>
        <v>1</v>
      </c>
      <c r="EF67">
        <f t="shared" ref="EF67:EF130" si="77">O67*3.28</f>
        <v>49.199999999999996</v>
      </c>
      <c r="EG67">
        <f t="shared" ref="EG67:EG130" si="78">((EC67*EE67*DB67*DC67)/(EF67*8))*ED67</f>
        <v>0</v>
      </c>
      <c r="EH67">
        <f t="shared" ref="EH67:EH130" si="79">EA67</f>
        <v>0.17234135496215586</v>
      </c>
      <c r="EI67">
        <f t="shared" ref="EI67:EI130" si="80">EG67+EA67</f>
        <v>0.17234135496215586</v>
      </c>
      <c r="EJ67">
        <f t="shared" ref="EJ67:EJ130" si="81">DU67+DO67+DI67</f>
        <v>4.9195068513927946</v>
      </c>
      <c r="EK67">
        <f t="shared" ref="EK67:EK130" si="82">EJ67+EI67</f>
        <v>5.0918482063549506</v>
      </c>
      <c r="EL67" s="16">
        <f t="shared" ref="EL67:EL130" si="83">A67</f>
        <v>2</v>
      </c>
      <c r="EM67">
        <f t="shared" si="52"/>
        <v>17</v>
      </c>
      <c r="EN67">
        <f t="shared" ref="EN67:EN130" si="84">EH67*2.24</f>
        <v>0.38604463511522918</v>
      </c>
      <c r="EO67">
        <f t="shared" si="54"/>
        <v>0</v>
      </c>
      <c r="EP67">
        <f t="shared" ref="EP67:EP130" si="85">EJ67*2.24</f>
        <v>11.01969534711986</v>
      </c>
      <c r="EQ67" s="10">
        <f t="shared" ref="EQ67:EQ130" si="86">SUM(EN67:EP67)</f>
        <v>11.40573998223509</v>
      </c>
      <c r="ER67" s="1">
        <f t="shared" ref="ER67:ER130" si="87">EN67/EQ67</f>
        <v>3.384652251555003E-2</v>
      </c>
      <c r="ES67" s="1">
        <f t="shared" ref="ES67:ES130" si="88">EO67/EQ67</f>
        <v>0</v>
      </c>
      <c r="ET67" s="1">
        <f t="shared" ref="ET67:ET130" si="89">EP67/EQ67</f>
        <v>0.96615347748444991</v>
      </c>
      <c r="EX67">
        <f t="shared" ref="EX67:EX130" si="90">DI67*EV67</f>
        <v>0</v>
      </c>
      <c r="EY67">
        <f t="shared" si="55"/>
        <v>0</v>
      </c>
      <c r="EZ67">
        <f t="shared" ref="EZ67:EZ130" si="91">EX67*0.75*0.3</f>
        <v>0</v>
      </c>
      <c r="FA67">
        <f t="shared" ref="FA67:FA130" si="92">EY67*0.75*0.3</f>
        <v>0</v>
      </c>
      <c r="FB67" s="7">
        <f t="shared" ref="FB67:FB130" si="93">(DI67+DO67)*0.5-(EX67+EY67)*0.5</f>
        <v>1.5945323449567346</v>
      </c>
      <c r="FC67">
        <f t="shared" ref="FC67:FC130" si="94">FB67+FA67+EZ67</f>
        <v>1.5945323449567346</v>
      </c>
      <c r="FD67">
        <f t="shared" ref="FD67:FD130" si="95">(DI67+DO67)*0.5</f>
        <v>1.5945323449567346</v>
      </c>
      <c r="FF67" s="9">
        <f t="shared" ref="FF67:FF130" si="96">FC67*2.24</f>
        <v>3.5717524527030857</v>
      </c>
      <c r="FG67" s="9">
        <f t="shared" ref="FG67:FG130" si="97">(EZ67+FA67)*2.24</f>
        <v>0</v>
      </c>
      <c r="FJ67">
        <f t="shared" ref="FJ67:FJ130" si="98">DU67*FI67*0.75*0.3</f>
        <v>0</v>
      </c>
      <c r="FK67">
        <f t="shared" ref="FK67:FK130" si="99">DU67*(1-FI67)</f>
        <v>1.7304421614793251</v>
      </c>
      <c r="FN67" s="15">
        <f t="shared" ref="FN67:FN130" si="100">(FJ67*2.24)*1000 + FM67</f>
        <v>0</v>
      </c>
      <c r="FP67" s="15">
        <f t="shared" ref="FP67:FP130" si="101">FO67/1000</f>
        <v>0</v>
      </c>
      <c r="FQ67" s="15">
        <f t="shared" ref="FQ67:FQ130" si="102">FK67*2.24+FP67</f>
        <v>3.8761904417136885</v>
      </c>
      <c r="FS67">
        <f t="shared" ref="FS67:FS130" si="103">FN67/1000+FG67</f>
        <v>0</v>
      </c>
      <c r="FT67">
        <f t="shared" ref="FT67:FT130" si="104">FQ67 + FF67 + FS67</f>
        <v>7.4479428944167747</v>
      </c>
      <c r="FU67">
        <f t="shared" ref="FU67:FU130" si="105">EQ67*0.5</f>
        <v>5.7028699911175451</v>
      </c>
      <c r="FV67">
        <f t="shared" ref="FV67:FV130" si="106">FU67-FS67</f>
        <v>5.7028699911175451</v>
      </c>
      <c r="FW67" s="8">
        <f t="shared" ref="FW67:FW130" si="107">FV67+FS67</f>
        <v>5.7028699911175451</v>
      </c>
      <c r="FY67" s="5">
        <f t="shared" ref="FY67:FY130" si="108">FT67-(EQ67*0.5)</f>
        <v>1.7450729032992296</v>
      </c>
      <c r="GA67" s="11">
        <f t="shared" ref="GA67:GA130" si="109">FS67/(FV67+FS67)</f>
        <v>0</v>
      </c>
      <c r="GB67" s="11">
        <f t="shared" ref="GB67:GB130" si="110">(FS67)/FT67</f>
        <v>0</v>
      </c>
    </row>
    <row r="68" spans="1:184" x14ac:dyDescent="0.15">
      <c r="A68" s="19">
        <v>3</v>
      </c>
      <c r="B68">
        <v>17</v>
      </c>
      <c r="D68">
        <v>15</v>
      </c>
      <c r="E68" s="8">
        <v>8.75</v>
      </c>
      <c r="I68" s="8">
        <v>13</v>
      </c>
      <c r="J68" s="8">
        <v>2</v>
      </c>
      <c r="K68" s="8">
        <v>1</v>
      </c>
      <c r="L68">
        <v>2</v>
      </c>
      <c r="M68">
        <v>5</v>
      </c>
      <c r="N68">
        <v>10</v>
      </c>
      <c r="O68" s="12">
        <v>15</v>
      </c>
      <c r="P68" s="4">
        <v>7.9</v>
      </c>
      <c r="R68">
        <v>4</v>
      </c>
      <c r="S68">
        <v>5.9</v>
      </c>
      <c r="U68">
        <v>3</v>
      </c>
      <c r="DB68" s="1">
        <f t="shared" si="57"/>
        <v>1.0038208256456926</v>
      </c>
      <c r="DC68">
        <v>11.64</v>
      </c>
      <c r="DD68">
        <f t="shared" si="58"/>
        <v>13</v>
      </c>
      <c r="DE68" s="38">
        <v>0.122</v>
      </c>
      <c r="DF68">
        <v>0.48</v>
      </c>
      <c r="DG68">
        <v>1.1499999999999999</v>
      </c>
      <c r="DH68">
        <f t="shared" si="59"/>
        <v>6.56</v>
      </c>
      <c r="DI68">
        <f t="shared" si="60"/>
        <v>1.5593643568785276</v>
      </c>
      <c r="DJ68">
        <f t="shared" si="61"/>
        <v>2</v>
      </c>
      <c r="DK68">
        <v>0.28899999999999998</v>
      </c>
      <c r="DL68">
        <f t="shared" si="62"/>
        <v>0.48</v>
      </c>
      <c r="DM68">
        <f t="shared" si="63"/>
        <v>1.1299999999999999</v>
      </c>
      <c r="DN68">
        <f t="shared" si="64"/>
        <v>16.399999999999999</v>
      </c>
      <c r="DO68">
        <f t="shared" si="65"/>
        <v>0.22336383267759014</v>
      </c>
      <c r="DP68">
        <f t="shared" si="66"/>
        <v>1</v>
      </c>
      <c r="DQ68">
        <v>2.76</v>
      </c>
      <c r="DR68">
        <f t="shared" si="67"/>
        <v>0.4</v>
      </c>
      <c r="DS68">
        <v>1.1000000000000001</v>
      </c>
      <c r="DT68">
        <f t="shared" si="68"/>
        <v>32.799999999999997</v>
      </c>
      <c r="DU68">
        <f t="shared" si="69"/>
        <v>0.43261054036983126</v>
      </c>
      <c r="DV68">
        <f t="shared" si="70"/>
        <v>15.069130138260279</v>
      </c>
      <c r="DW68">
        <f t="shared" si="71"/>
        <v>15.069130138260279</v>
      </c>
      <c r="DX68">
        <v>0.40500000000000003</v>
      </c>
      <c r="DY68">
        <v>1</v>
      </c>
      <c r="DZ68">
        <f t="shared" si="72"/>
        <v>49.199999999999996</v>
      </c>
      <c r="EA68">
        <f t="shared" si="73"/>
        <v>1.4493967586004151</v>
      </c>
      <c r="EB68">
        <f t="shared" si="74"/>
        <v>0</v>
      </c>
      <c r="EC68">
        <f t="shared" si="75"/>
        <v>0</v>
      </c>
      <c r="ED68">
        <f t="shared" si="76"/>
        <v>0.3</v>
      </c>
      <c r="EE68">
        <f>1</f>
        <v>1</v>
      </c>
      <c r="EF68">
        <f t="shared" si="77"/>
        <v>49.199999999999996</v>
      </c>
      <c r="EG68">
        <f t="shared" si="78"/>
        <v>0</v>
      </c>
      <c r="EH68">
        <f t="shared" si="79"/>
        <v>1.4493967586004151</v>
      </c>
      <c r="EI68">
        <f t="shared" si="80"/>
        <v>1.4493967586004151</v>
      </c>
      <c r="EJ68">
        <f t="shared" si="81"/>
        <v>2.215338729925949</v>
      </c>
      <c r="EK68">
        <f t="shared" si="82"/>
        <v>3.6647354885263641</v>
      </c>
      <c r="EL68" s="16">
        <f t="shared" si="83"/>
        <v>3</v>
      </c>
      <c r="EM68">
        <f t="shared" ref="EM68:EM131" si="111">B68</f>
        <v>17</v>
      </c>
      <c r="EN68">
        <f t="shared" si="84"/>
        <v>3.2466487392649301</v>
      </c>
      <c r="EO68">
        <f t="shared" ref="EO68:EO131" si="112">EG68*2.24</f>
        <v>0</v>
      </c>
      <c r="EP68">
        <f t="shared" si="85"/>
        <v>4.9623587550341259</v>
      </c>
      <c r="EQ68" s="10">
        <f t="shared" si="86"/>
        <v>8.2090074942990565</v>
      </c>
      <c r="ER68" s="1">
        <f t="shared" si="87"/>
        <v>0.39549832808894908</v>
      </c>
      <c r="ES68" s="1">
        <f t="shared" si="88"/>
        <v>0</v>
      </c>
      <c r="ET68" s="1">
        <f t="shared" si="89"/>
        <v>0.60450167191105086</v>
      </c>
      <c r="EX68">
        <f t="shared" si="90"/>
        <v>0</v>
      </c>
      <c r="EY68">
        <f t="shared" ref="EY68:EY131" si="113">DO67*EW67</f>
        <v>0</v>
      </c>
      <c r="EZ68">
        <f t="shared" si="91"/>
        <v>0</v>
      </c>
      <c r="FA68">
        <f t="shared" si="92"/>
        <v>0</v>
      </c>
      <c r="FB68" s="7">
        <f t="shared" si="93"/>
        <v>0.89136409477805889</v>
      </c>
      <c r="FC68">
        <f t="shared" si="94"/>
        <v>0.89136409477805889</v>
      </c>
      <c r="FD68">
        <f t="shared" si="95"/>
        <v>0.89136409477805889</v>
      </c>
      <c r="FF68" s="9">
        <f t="shared" si="96"/>
        <v>1.9966555723028521</v>
      </c>
      <c r="FG68" s="9">
        <f t="shared" si="97"/>
        <v>0</v>
      </c>
      <c r="FJ68">
        <f t="shared" si="98"/>
        <v>0</v>
      </c>
      <c r="FK68">
        <f t="shared" si="99"/>
        <v>0.43261054036983126</v>
      </c>
      <c r="FN68" s="15">
        <f t="shared" si="100"/>
        <v>0</v>
      </c>
      <c r="FP68" s="15">
        <f t="shared" si="101"/>
        <v>0</v>
      </c>
      <c r="FQ68" s="15">
        <f t="shared" si="102"/>
        <v>0.96904761042842213</v>
      </c>
      <c r="FS68">
        <f t="shared" si="103"/>
        <v>0</v>
      </c>
      <c r="FT68">
        <f t="shared" si="104"/>
        <v>2.9657031827312741</v>
      </c>
      <c r="FU68">
        <f t="shared" si="105"/>
        <v>4.1045037471495283</v>
      </c>
      <c r="FV68">
        <f t="shared" si="106"/>
        <v>4.1045037471495283</v>
      </c>
      <c r="FW68" s="8">
        <f t="shared" si="107"/>
        <v>4.1045037471495283</v>
      </c>
      <c r="FY68" s="5">
        <f t="shared" si="108"/>
        <v>-1.1388005644182542</v>
      </c>
      <c r="GA68" s="11">
        <f t="shared" si="109"/>
        <v>0</v>
      </c>
      <c r="GB68" s="11">
        <f t="shared" si="110"/>
        <v>0</v>
      </c>
    </row>
    <row r="69" spans="1:184" x14ac:dyDescent="0.15">
      <c r="A69" s="19">
        <v>4</v>
      </c>
      <c r="B69">
        <v>17</v>
      </c>
      <c r="D69">
        <v>15</v>
      </c>
      <c r="E69" s="8">
        <v>8.75</v>
      </c>
      <c r="I69" s="8">
        <v>12</v>
      </c>
      <c r="J69" s="8">
        <v>2</v>
      </c>
      <c r="K69" s="8">
        <v>2</v>
      </c>
      <c r="L69">
        <v>2</v>
      </c>
      <c r="M69">
        <v>5</v>
      </c>
      <c r="N69">
        <v>10</v>
      </c>
      <c r="O69" s="12">
        <v>15</v>
      </c>
      <c r="P69" s="4">
        <v>6.3</v>
      </c>
      <c r="R69">
        <v>4</v>
      </c>
      <c r="S69">
        <v>9.1999999999999993</v>
      </c>
      <c r="U69" s="3">
        <v>4</v>
      </c>
      <c r="V69" s="3">
        <v>9.8000000000000007</v>
      </c>
      <c r="X69">
        <v>4</v>
      </c>
      <c r="DB69" s="1">
        <f t="shared" si="57"/>
        <v>1.0038208256456926</v>
      </c>
      <c r="DC69">
        <v>11.64</v>
      </c>
      <c r="DD69">
        <f t="shared" si="58"/>
        <v>12</v>
      </c>
      <c r="DE69" s="38">
        <v>0.122</v>
      </c>
      <c r="DF69">
        <v>0.48</v>
      </c>
      <c r="DG69">
        <v>1.1499999999999999</v>
      </c>
      <c r="DH69">
        <f t="shared" si="59"/>
        <v>6.56</v>
      </c>
      <c r="DI69">
        <f t="shared" si="60"/>
        <v>1.4394132525032566</v>
      </c>
      <c r="DJ69">
        <f t="shared" si="61"/>
        <v>2</v>
      </c>
      <c r="DK69">
        <v>0.28899999999999998</v>
      </c>
      <c r="DL69">
        <f t="shared" si="62"/>
        <v>0.48</v>
      </c>
      <c r="DM69">
        <f t="shared" si="63"/>
        <v>1.1299999999999999</v>
      </c>
      <c r="DN69">
        <f t="shared" si="64"/>
        <v>16.399999999999999</v>
      </c>
      <c r="DO69">
        <f t="shared" si="65"/>
        <v>0.22336383267759014</v>
      </c>
      <c r="DP69">
        <f t="shared" si="66"/>
        <v>2</v>
      </c>
      <c r="DQ69">
        <v>2.76</v>
      </c>
      <c r="DR69">
        <f t="shared" si="67"/>
        <v>0.4</v>
      </c>
      <c r="DS69">
        <v>1.1000000000000001</v>
      </c>
      <c r="DT69">
        <f t="shared" si="68"/>
        <v>32.799999999999997</v>
      </c>
      <c r="DU69">
        <f t="shared" si="69"/>
        <v>0.86522108073966253</v>
      </c>
      <c r="DV69">
        <f t="shared" si="70"/>
        <v>34.157418314836633</v>
      </c>
      <c r="DW69">
        <f t="shared" si="71"/>
        <v>34.157418314836633</v>
      </c>
      <c r="DX69">
        <v>0.40500000000000003</v>
      </c>
      <c r="DY69">
        <v>1</v>
      </c>
      <c r="DZ69">
        <f t="shared" si="72"/>
        <v>49.199999999999996</v>
      </c>
      <c r="EA69">
        <f t="shared" si="73"/>
        <v>3.2853688921289188</v>
      </c>
      <c r="EB69">
        <f t="shared" si="74"/>
        <v>0</v>
      </c>
      <c r="EC69">
        <f t="shared" si="75"/>
        <v>0</v>
      </c>
      <c r="ED69">
        <f t="shared" si="76"/>
        <v>0.3</v>
      </c>
      <c r="EE69">
        <f>1</f>
        <v>1</v>
      </c>
      <c r="EF69">
        <f t="shared" si="77"/>
        <v>49.199999999999996</v>
      </c>
      <c r="EG69">
        <f t="shared" si="78"/>
        <v>0</v>
      </c>
      <c r="EH69">
        <f t="shared" si="79"/>
        <v>3.2853688921289188</v>
      </c>
      <c r="EI69">
        <f t="shared" si="80"/>
        <v>3.2853688921289188</v>
      </c>
      <c r="EJ69">
        <f t="shared" si="81"/>
        <v>2.5279981659205095</v>
      </c>
      <c r="EK69">
        <f t="shared" si="82"/>
        <v>5.8133670580494279</v>
      </c>
      <c r="EL69" s="16">
        <f t="shared" si="83"/>
        <v>4</v>
      </c>
      <c r="EM69">
        <f t="shared" si="111"/>
        <v>17</v>
      </c>
      <c r="EN69">
        <f t="shared" si="84"/>
        <v>7.3592263183687789</v>
      </c>
      <c r="EO69">
        <f t="shared" si="112"/>
        <v>0</v>
      </c>
      <c r="EP69">
        <f t="shared" si="85"/>
        <v>5.662715891661942</v>
      </c>
      <c r="EQ69" s="10">
        <f t="shared" si="86"/>
        <v>13.021942210030721</v>
      </c>
      <c r="ER69" s="1">
        <f t="shared" si="87"/>
        <v>0.56514045291185622</v>
      </c>
      <c r="ES69" s="1">
        <f t="shared" si="88"/>
        <v>0</v>
      </c>
      <c r="ET69" s="1">
        <f t="shared" si="89"/>
        <v>0.43485954708814384</v>
      </c>
      <c r="EX69">
        <f t="shared" si="90"/>
        <v>0</v>
      </c>
      <c r="EY69">
        <f t="shared" si="113"/>
        <v>0</v>
      </c>
      <c r="EZ69">
        <f t="shared" si="91"/>
        <v>0</v>
      </c>
      <c r="FA69">
        <f t="shared" si="92"/>
        <v>0</v>
      </c>
      <c r="FB69" s="7">
        <f t="shared" si="93"/>
        <v>0.83138854259042339</v>
      </c>
      <c r="FC69">
        <f t="shared" si="94"/>
        <v>0.83138854259042339</v>
      </c>
      <c r="FD69">
        <f t="shared" si="95"/>
        <v>0.83138854259042339</v>
      </c>
      <c r="FF69" s="9">
        <f t="shared" si="96"/>
        <v>1.8623103354025485</v>
      </c>
      <c r="FG69" s="9">
        <f t="shared" si="97"/>
        <v>0</v>
      </c>
      <c r="FJ69">
        <f t="shared" si="98"/>
        <v>0</v>
      </c>
      <c r="FK69">
        <f t="shared" si="99"/>
        <v>0.86522108073966253</v>
      </c>
      <c r="FN69" s="15">
        <f t="shared" si="100"/>
        <v>0</v>
      </c>
      <c r="FP69" s="15">
        <f t="shared" si="101"/>
        <v>0</v>
      </c>
      <c r="FQ69" s="15">
        <f t="shared" si="102"/>
        <v>1.9380952208568443</v>
      </c>
      <c r="FS69">
        <f t="shared" si="103"/>
        <v>0</v>
      </c>
      <c r="FT69">
        <f t="shared" si="104"/>
        <v>3.8004055562593928</v>
      </c>
      <c r="FU69">
        <f t="shared" si="105"/>
        <v>6.5109711050153605</v>
      </c>
      <c r="FV69">
        <f t="shared" si="106"/>
        <v>6.5109711050153605</v>
      </c>
      <c r="FW69" s="8">
        <f t="shared" si="107"/>
        <v>6.5109711050153605</v>
      </c>
      <c r="FY69" s="5">
        <f t="shared" si="108"/>
        <v>-2.7105655487559677</v>
      </c>
      <c r="GA69" s="11">
        <f t="shared" si="109"/>
        <v>0</v>
      </c>
      <c r="GB69" s="11">
        <f t="shared" si="110"/>
        <v>0</v>
      </c>
    </row>
    <row r="70" spans="1:184" x14ac:dyDescent="0.15">
      <c r="A70" s="19">
        <v>1</v>
      </c>
      <c r="B70">
        <v>18</v>
      </c>
      <c r="D70">
        <v>15</v>
      </c>
      <c r="E70" s="8">
        <v>8.75</v>
      </c>
      <c r="I70" s="8">
        <v>16</v>
      </c>
      <c r="J70" s="8">
        <v>3</v>
      </c>
      <c r="K70" s="8">
        <v>2</v>
      </c>
      <c r="L70">
        <v>2</v>
      </c>
      <c r="M70">
        <v>5</v>
      </c>
      <c r="N70">
        <v>10</v>
      </c>
      <c r="O70" s="12">
        <v>15</v>
      </c>
      <c r="P70" s="4">
        <v>10.6</v>
      </c>
      <c r="R70">
        <v>4</v>
      </c>
      <c r="U70" s="3"/>
      <c r="DB70" s="1">
        <f t="shared" si="57"/>
        <v>1.0038208256456926</v>
      </c>
      <c r="DC70">
        <v>11.64</v>
      </c>
      <c r="DD70">
        <f t="shared" si="58"/>
        <v>16</v>
      </c>
      <c r="DE70" s="38">
        <v>0.122</v>
      </c>
      <c r="DF70">
        <v>0.48</v>
      </c>
      <c r="DG70">
        <v>1.1499999999999999</v>
      </c>
      <c r="DH70">
        <f t="shared" si="59"/>
        <v>6.56</v>
      </c>
      <c r="DI70">
        <f t="shared" si="60"/>
        <v>1.919217670004342</v>
      </c>
      <c r="DJ70">
        <f t="shared" si="61"/>
        <v>3</v>
      </c>
      <c r="DK70">
        <v>0.28899999999999998</v>
      </c>
      <c r="DL70">
        <f t="shared" si="62"/>
        <v>0.48</v>
      </c>
      <c r="DM70">
        <f t="shared" si="63"/>
        <v>1.1299999999999999</v>
      </c>
      <c r="DN70">
        <f t="shared" si="64"/>
        <v>16.399999999999999</v>
      </c>
      <c r="DO70">
        <f t="shared" si="65"/>
        <v>0.33504574901638523</v>
      </c>
      <c r="DP70">
        <f t="shared" si="66"/>
        <v>2</v>
      </c>
      <c r="DQ70">
        <v>2.76</v>
      </c>
      <c r="DR70">
        <f t="shared" si="67"/>
        <v>0.4</v>
      </c>
      <c r="DS70">
        <v>1.1000000000000001</v>
      </c>
      <c r="DT70">
        <f t="shared" si="68"/>
        <v>32.799999999999997</v>
      </c>
      <c r="DU70">
        <f t="shared" si="69"/>
        <v>0.86522108073966253</v>
      </c>
      <c r="DV70">
        <f t="shared" si="70"/>
        <v>17.41583483166966</v>
      </c>
      <c r="DW70">
        <f t="shared" si="71"/>
        <v>17.41583483166966</v>
      </c>
      <c r="DX70">
        <v>0.40500000000000003</v>
      </c>
      <c r="DY70">
        <v>1</v>
      </c>
      <c r="DZ70">
        <f t="shared" si="72"/>
        <v>49.199999999999996</v>
      </c>
      <c r="EA70">
        <f t="shared" si="73"/>
        <v>1.6751102632826844</v>
      </c>
      <c r="EB70">
        <f t="shared" si="74"/>
        <v>0</v>
      </c>
      <c r="EC70">
        <f t="shared" si="75"/>
        <v>0</v>
      </c>
      <c r="ED70">
        <f t="shared" si="76"/>
        <v>0.3</v>
      </c>
      <c r="EE70">
        <f>1</f>
        <v>1</v>
      </c>
      <c r="EF70">
        <f t="shared" si="77"/>
        <v>49.199999999999996</v>
      </c>
      <c r="EG70">
        <f t="shared" si="78"/>
        <v>0</v>
      </c>
      <c r="EH70">
        <f t="shared" si="79"/>
        <v>1.6751102632826844</v>
      </c>
      <c r="EI70">
        <f t="shared" si="80"/>
        <v>1.6751102632826844</v>
      </c>
      <c r="EJ70">
        <f t="shared" si="81"/>
        <v>3.1194844997603894</v>
      </c>
      <c r="EK70">
        <f t="shared" si="82"/>
        <v>4.7945947630430741</v>
      </c>
      <c r="EL70" s="16">
        <f t="shared" si="83"/>
        <v>1</v>
      </c>
      <c r="EM70">
        <f t="shared" si="111"/>
        <v>18</v>
      </c>
      <c r="EN70">
        <f t="shared" si="84"/>
        <v>3.7522469897532136</v>
      </c>
      <c r="EO70">
        <f t="shared" si="112"/>
        <v>0</v>
      </c>
      <c r="EP70">
        <f t="shared" si="85"/>
        <v>6.9876452794632726</v>
      </c>
      <c r="EQ70" s="10">
        <f t="shared" si="86"/>
        <v>10.739892269216487</v>
      </c>
      <c r="ER70" s="1">
        <f t="shared" si="87"/>
        <v>0.3493747326039941</v>
      </c>
      <c r="ES70" s="1">
        <f t="shared" si="88"/>
        <v>0</v>
      </c>
      <c r="ET70" s="1">
        <f t="shared" si="89"/>
        <v>0.65062526739600579</v>
      </c>
      <c r="EX70">
        <f t="shared" si="90"/>
        <v>0</v>
      </c>
      <c r="EY70">
        <f t="shared" si="113"/>
        <v>0</v>
      </c>
      <c r="EZ70">
        <f t="shared" si="91"/>
        <v>0</v>
      </c>
      <c r="FA70">
        <f t="shared" si="92"/>
        <v>0</v>
      </c>
      <c r="FB70" s="7">
        <f t="shared" si="93"/>
        <v>1.1271317095103637</v>
      </c>
      <c r="FC70">
        <f t="shared" si="94"/>
        <v>1.1271317095103637</v>
      </c>
      <c r="FD70">
        <f t="shared" si="95"/>
        <v>1.1271317095103637</v>
      </c>
      <c r="FF70" s="9">
        <f t="shared" si="96"/>
        <v>2.524775029303215</v>
      </c>
      <c r="FG70" s="9">
        <f t="shared" si="97"/>
        <v>0</v>
      </c>
      <c r="FJ70">
        <f t="shared" si="98"/>
        <v>0</v>
      </c>
      <c r="FK70">
        <f t="shared" si="99"/>
        <v>0.86522108073966253</v>
      </c>
      <c r="FN70" s="15">
        <f t="shared" si="100"/>
        <v>0</v>
      </c>
      <c r="FP70" s="15">
        <f t="shared" si="101"/>
        <v>0</v>
      </c>
      <c r="FQ70" s="15">
        <f t="shared" si="102"/>
        <v>1.9380952208568443</v>
      </c>
      <c r="FS70">
        <f t="shared" si="103"/>
        <v>0</v>
      </c>
      <c r="FT70">
        <f t="shared" si="104"/>
        <v>4.4628702501600594</v>
      </c>
      <c r="FU70">
        <f t="shared" si="105"/>
        <v>5.3699461346082433</v>
      </c>
      <c r="FV70">
        <f t="shared" si="106"/>
        <v>5.3699461346082433</v>
      </c>
      <c r="FW70" s="8">
        <f t="shared" si="107"/>
        <v>5.3699461346082433</v>
      </c>
      <c r="FY70" s="5">
        <f t="shared" si="108"/>
        <v>-0.90707588444818388</v>
      </c>
      <c r="GA70" s="11">
        <f t="shared" si="109"/>
        <v>0</v>
      </c>
      <c r="GB70" s="11">
        <f t="shared" si="110"/>
        <v>0</v>
      </c>
    </row>
    <row r="71" spans="1:184" x14ac:dyDescent="0.15">
      <c r="A71" s="19">
        <v>2</v>
      </c>
      <c r="B71">
        <v>18</v>
      </c>
      <c r="D71">
        <v>15</v>
      </c>
      <c r="E71" s="8">
        <v>8.75</v>
      </c>
      <c r="I71" s="8">
        <v>10</v>
      </c>
      <c r="J71" s="8">
        <v>3</v>
      </c>
      <c r="K71" s="8">
        <v>0</v>
      </c>
      <c r="L71">
        <v>2</v>
      </c>
      <c r="M71">
        <v>5</v>
      </c>
      <c r="N71">
        <v>10</v>
      </c>
      <c r="O71" s="12">
        <v>15</v>
      </c>
      <c r="P71" s="4">
        <v>21.6</v>
      </c>
      <c r="R71">
        <v>4</v>
      </c>
      <c r="S71">
        <v>10.6</v>
      </c>
      <c r="U71" s="3">
        <v>4</v>
      </c>
      <c r="DB71" s="1">
        <f t="shared" si="57"/>
        <v>1.0038208256456926</v>
      </c>
      <c r="DC71">
        <v>11.64</v>
      </c>
      <c r="DD71">
        <f t="shared" si="58"/>
        <v>10</v>
      </c>
      <c r="DE71" s="38">
        <v>0.122</v>
      </c>
      <c r="DF71">
        <v>0.48</v>
      </c>
      <c r="DG71">
        <v>1.1499999999999999</v>
      </c>
      <c r="DH71">
        <f t="shared" si="59"/>
        <v>6.56</v>
      </c>
      <c r="DI71">
        <f t="shared" si="60"/>
        <v>1.1995110437527137</v>
      </c>
      <c r="DJ71">
        <f t="shared" si="61"/>
        <v>3</v>
      </c>
      <c r="DK71">
        <v>0.28899999999999998</v>
      </c>
      <c r="DL71">
        <f t="shared" si="62"/>
        <v>0.48</v>
      </c>
      <c r="DM71">
        <f t="shared" si="63"/>
        <v>1.1299999999999999</v>
      </c>
      <c r="DN71">
        <f t="shared" si="64"/>
        <v>16.399999999999999</v>
      </c>
      <c r="DO71">
        <f t="shared" si="65"/>
        <v>0.33504574901638523</v>
      </c>
      <c r="DP71">
        <f t="shared" si="66"/>
        <v>0</v>
      </c>
      <c r="DQ71">
        <v>2.76</v>
      </c>
      <c r="DR71">
        <f t="shared" si="67"/>
        <v>0.4</v>
      </c>
      <c r="DS71">
        <v>1.1000000000000001</v>
      </c>
      <c r="DT71">
        <f t="shared" si="68"/>
        <v>32.799999999999997</v>
      </c>
      <c r="DU71">
        <f t="shared" si="69"/>
        <v>0</v>
      </c>
      <c r="DV71">
        <f t="shared" si="70"/>
        <v>89.732779465558934</v>
      </c>
      <c r="DW71">
        <f t="shared" si="71"/>
        <v>89.732779465558934</v>
      </c>
      <c r="DX71">
        <v>0.40500000000000003</v>
      </c>
      <c r="DY71">
        <v>1</v>
      </c>
      <c r="DZ71">
        <f t="shared" si="72"/>
        <v>49.199999999999996</v>
      </c>
      <c r="EA71">
        <f t="shared" si="73"/>
        <v>8.6307834960805607</v>
      </c>
      <c r="EB71">
        <f t="shared" si="74"/>
        <v>0</v>
      </c>
      <c r="EC71">
        <f t="shared" si="75"/>
        <v>0</v>
      </c>
      <c r="ED71">
        <f t="shared" si="76"/>
        <v>0.3</v>
      </c>
      <c r="EE71">
        <f>1</f>
        <v>1</v>
      </c>
      <c r="EF71">
        <f t="shared" si="77"/>
        <v>49.199999999999996</v>
      </c>
      <c r="EG71">
        <f t="shared" si="78"/>
        <v>0</v>
      </c>
      <c r="EH71">
        <f t="shared" si="79"/>
        <v>8.6307834960805607</v>
      </c>
      <c r="EI71">
        <f t="shared" si="80"/>
        <v>8.6307834960805607</v>
      </c>
      <c r="EJ71">
        <f t="shared" si="81"/>
        <v>1.5345567927690988</v>
      </c>
      <c r="EK71">
        <f t="shared" si="82"/>
        <v>10.165340288849659</v>
      </c>
      <c r="EL71" s="16">
        <f t="shared" si="83"/>
        <v>2</v>
      </c>
      <c r="EM71">
        <f t="shared" si="111"/>
        <v>18</v>
      </c>
      <c r="EN71">
        <f t="shared" si="84"/>
        <v>19.332955031220457</v>
      </c>
      <c r="EO71">
        <f t="shared" si="112"/>
        <v>0</v>
      </c>
      <c r="EP71">
        <f t="shared" si="85"/>
        <v>3.4374072158027817</v>
      </c>
      <c r="EQ71" s="10">
        <f t="shared" si="86"/>
        <v>22.77036224702324</v>
      </c>
      <c r="ER71" s="1">
        <f t="shared" si="87"/>
        <v>0.84904029288106064</v>
      </c>
      <c r="ES71" s="1">
        <f t="shared" si="88"/>
        <v>0</v>
      </c>
      <c r="ET71" s="1">
        <f t="shared" si="89"/>
        <v>0.15095970711893933</v>
      </c>
      <c r="EX71">
        <f t="shared" si="90"/>
        <v>0</v>
      </c>
      <c r="EY71">
        <f t="shared" si="113"/>
        <v>0</v>
      </c>
      <c r="EZ71">
        <f t="shared" si="91"/>
        <v>0</v>
      </c>
      <c r="FA71">
        <f t="shared" si="92"/>
        <v>0</v>
      </c>
      <c r="FB71" s="7">
        <f t="shared" si="93"/>
        <v>0.76727839638454942</v>
      </c>
      <c r="FC71">
        <f t="shared" si="94"/>
        <v>0.76727839638454942</v>
      </c>
      <c r="FD71">
        <f t="shared" si="95"/>
        <v>0.76727839638454942</v>
      </c>
      <c r="FF71" s="9">
        <f t="shared" si="96"/>
        <v>1.7187036079013909</v>
      </c>
      <c r="FG71" s="9">
        <f t="shared" si="97"/>
        <v>0</v>
      </c>
      <c r="FJ71">
        <f t="shared" si="98"/>
        <v>0</v>
      </c>
      <c r="FK71">
        <f t="shared" si="99"/>
        <v>0</v>
      </c>
      <c r="FN71" s="15">
        <f t="shared" si="100"/>
        <v>0</v>
      </c>
      <c r="FP71" s="15">
        <f t="shared" si="101"/>
        <v>0</v>
      </c>
      <c r="FQ71" s="15">
        <f t="shared" si="102"/>
        <v>0</v>
      </c>
      <c r="FS71">
        <f t="shared" si="103"/>
        <v>0</v>
      </c>
      <c r="FT71">
        <f t="shared" si="104"/>
        <v>1.7187036079013909</v>
      </c>
      <c r="FU71">
        <f t="shared" si="105"/>
        <v>11.38518112351162</v>
      </c>
      <c r="FV71">
        <f t="shared" si="106"/>
        <v>11.38518112351162</v>
      </c>
      <c r="FW71" s="8">
        <f t="shared" si="107"/>
        <v>11.38518112351162</v>
      </c>
      <c r="FY71" s="5">
        <f t="shared" si="108"/>
        <v>-9.6664775156102287</v>
      </c>
      <c r="GA71" s="11">
        <f t="shared" si="109"/>
        <v>0</v>
      </c>
      <c r="GB71" s="11">
        <f t="shared" si="110"/>
        <v>0</v>
      </c>
    </row>
    <row r="72" spans="1:184" x14ac:dyDescent="0.15">
      <c r="A72" s="19">
        <v>3</v>
      </c>
      <c r="B72">
        <v>18</v>
      </c>
      <c r="D72">
        <v>15</v>
      </c>
      <c r="E72" s="8">
        <v>8.75</v>
      </c>
      <c r="I72" s="8">
        <v>18</v>
      </c>
      <c r="J72" s="8">
        <v>2</v>
      </c>
      <c r="K72" s="8">
        <v>3</v>
      </c>
      <c r="L72">
        <v>2</v>
      </c>
      <c r="M72">
        <v>5</v>
      </c>
      <c r="N72">
        <v>10</v>
      </c>
      <c r="O72" s="12">
        <v>15</v>
      </c>
      <c r="P72" s="4">
        <v>19</v>
      </c>
      <c r="R72">
        <v>4</v>
      </c>
      <c r="DB72" s="1">
        <f t="shared" si="57"/>
        <v>1.0038208256456926</v>
      </c>
      <c r="DC72">
        <v>11.64</v>
      </c>
      <c r="DD72">
        <f t="shared" si="58"/>
        <v>18</v>
      </c>
      <c r="DE72" s="38">
        <v>0.122</v>
      </c>
      <c r="DF72">
        <v>0.48</v>
      </c>
      <c r="DG72">
        <v>1.1499999999999999</v>
      </c>
      <c r="DH72">
        <f t="shared" si="59"/>
        <v>6.56</v>
      </c>
      <c r="DI72">
        <f t="shared" si="60"/>
        <v>2.1591198787548849</v>
      </c>
      <c r="DJ72">
        <f t="shared" si="61"/>
        <v>2</v>
      </c>
      <c r="DK72">
        <v>0.28899999999999998</v>
      </c>
      <c r="DL72">
        <f t="shared" si="62"/>
        <v>0.48</v>
      </c>
      <c r="DM72">
        <f t="shared" si="63"/>
        <v>1.1299999999999999</v>
      </c>
      <c r="DN72">
        <f t="shared" si="64"/>
        <v>16.399999999999999</v>
      </c>
      <c r="DO72">
        <f t="shared" si="65"/>
        <v>0.22336383267759014</v>
      </c>
      <c r="DP72">
        <f t="shared" si="66"/>
        <v>3</v>
      </c>
      <c r="DQ72">
        <v>2.76</v>
      </c>
      <c r="DR72">
        <f t="shared" si="67"/>
        <v>0.4</v>
      </c>
      <c r="DS72">
        <v>1.1000000000000001</v>
      </c>
      <c r="DT72">
        <f t="shared" si="68"/>
        <v>32.799999999999997</v>
      </c>
      <c r="DU72">
        <f t="shared" si="69"/>
        <v>1.2978316211094938</v>
      </c>
      <c r="DV72">
        <f t="shared" si="70"/>
        <v>55.95511191022382</v>
      </c>
      <c r="DW72">
        <f t="shared" si="71"/>
        <v>55.95511191022382</v>
      </c>
      <c r="DX72">
        <v>0.40500000000000003</v>
      </c>
      <c r="DY72">
        <v>1</v>
      </c>
      <c r="DZ72">
        <f t="shared" si="72"/>
        <v>49.199999999999996</v>
      </c>
      <c r="EA72">
        <f t="shared" si="73"/>
        <v>5.3819402371399896</v>
      </c>
      <c r="EB72">
        <f t="shared" si="74"/>
        <v>0</v>
      </c>
      <c r="EC72">
        <f t="shared" si="75"/>
        <v>0</v>
      </c>
      <c r="ED72">
        <f t="shared" si="76"/>
        <v>0.3</v>
      </c>
      <c r="EE72">
        <f>1</f>
        <v>1</v>
      </c>
      <c r="EF72">
        <f t="shared" si="77"/>
        <v>49.199999999999996</v>
      </c>
      <c r="EG72">
        <f t="shared" si="78"/>
        <v>0</v>
      </c>
      <c r="EH72">
        <f t="shared" si="79"/>
        <v>5.3819402371399896</v>
      </c>
      <c r="EI72">
        <f t="shared" si="80"/>
        <v>5.3819402371399896</v>
      </c>
      <c r="EJ72">
        <f t="shared" si="81"/>
        <v>3.6803153325419689</v>
      </c>
      <c r="EK72">
        <f t="shared" si="82"/>
        <v>9.0622555696819589</v>
      </c>
      <c r="EL72" s="16">
        <f t="shared" si="83"/>
        <v>3</v>
      </c>
      <c r="EM72">
        <f t="shared" si="111"/>
        <v>18</v>
      </c>
      <c r="EN72">
        <f t="shared" si="84"/>
        <v>12.055546131193578</v>
      </c>
      <c r="EO72">
        <f t="shared" si="112"/>
        <v>0</v>
      </c>
      <c r="EP72">
        <f t="shared" si="85"/>
        <v>8.2439063448940111</v>
      </c>
      <c r="EQ72" s="10">
        <f t="shared" si="86"/>
        <v>20.299452476087588</v>
      </c>
      <c r="ER72" s="1">
        <f t="shared" si="87"/>
        <v>0.59388528559550102</v>
      </c>
      <c r="ES72" s="1">
        <f t="shared" si="88"/>
        <v>0</v>
      </c>
      <c r="ET72" s="1">
        <f t="shared" si="89"/>
        <v>0.40611471440449903</v>
      </c>
      <c r="EX72">
        <f t="shared" si="90"/>
        <v>0</v>
      </c>
      <c r="EY72">
        <f t="shared" si="113"/>
        <v>0</v>
      </c>
      <c r="EZ72">
        <f t="shared" si="91"/>
        <v>0</v>
      </c>
      <c r="FA72">
        <f t="shared" si="92"/>
        <v>0</v>
      </c>
      <c r="FB72" s="7">
        <f t="shared" si="93"/>
        <v>1.1912418557162374</v>
      </c>
      <c r="FC72">
        <f t="shared" si="94"/>
        <v>1.1912418557162374</v>
      </c>
      <c r="FD72">
        <f t="shared" si="95"/>
        <v>1.1912418557162374</v>
      </c>
      <c r="FF72" s="9">
        <f t="shared" si="96"/>
        <v>2.6683817568043722</v>
      </c>
      <c r="FG72" s="9">
        <f t="shared" si="97"/>
        <v>0</v>
      </c>
      <c r="FJ72">
        <f t="shared" si="98"/>
        <v>0</v>
      </c>
      <c r="FK72">
        <f t="shared" si="99"/>
        <v>1.2978316211094938</v>
      </c>
      <c r="FN72" s="15">
        <f t="shared" si="100"/>
        <v>0</v>
      </c>
      <c r="FP72" s="15">
        <f t="shared" si="101"/>
        <v>0</v>
      </c>
      <c r="FQ72" s="15">
        <f t="shared" si="102"/>
        <v>2.9071428312852663</v>
      </c>
      <c r="FS72">
        <f t="shared" si="103"/>
        <v>0</v>
      </c>
      <c r="FT72">
        <f t="shared" si="104"/>
        <v>5.5755245880896389</v>
      </c>
      <c r="FU72">
        <f t="shared" si="105"/>
        <v>10.149726238043794</v>
      </c>
      <c r="FV72">
        <f t="shared" si="106"/>
        <v>10.149726238043794</v>
      </c>
      <c r="FW72" s="8">
        <f t="shared" si="107"/>
        <v>10.149726238043794</v>
      </c>
      <c r="FY72" s="5">
        <f t="shared" si="108"/>
        <v>-4.5742016499541549</v>
      </c>
      <c r="GA72" s="11">
        <f t="shared" si="109"/>
        <v>0</v>
      </c>
      <c r="GB72" s="11">
        <f t="shared" si="110"/>
        <v>0</v>
      </c>
    </row>
    <row r="73" spans="1:184" x14ac:dyDescent="0.15">
      <c r="A73" s="19">
        <v>4</v>
      </c>
      <c r="B73">
        <v>18</v>
      </c>
      <c r="D73">
        <v>15</v>
      </c>
      <c r="E73" s="8">
        <v>8.75</v>
      </c>
      <c r="I73" s="8">
        <v>13</v>
      </c>
      <c r="J73" s="8">
        <v>1</v>
      </c>
      <c r="K73" s="8">
        <v>2</v>
      </c>
      <c r="L73">
        <v>2</v>
      </c>
      <c r="M73">
        <v>5</v>
      </c>
      <c r="N73">
        <v>10</v>
      </c>
      <c r="O73" s="12">
        <v>15</v>
      </c>
      <c r="P73" s="4">
        <v>5.7</v>
      </c>
      <c r="R73">
        <v>5</v>
      </c>
      <c r="S73">
        <v>9.8000000000000007</v>
      </c>
      <c r="U73">
        <v>4</v>
      </c>
      <c r="V73">
        <v>9.9</v>
      </c>
      <c r="X73">
        <v>5</v>
      </c>
      <c r="Y73">
        <v>10.9</v>
      </c>
      <c r="AA73">
        <v>5</v>
      </c>
      <c r="DB73" s="1">
        <f t="shared" si="57"/>
        <v>1.0038208256456926</v>
      </c>
      <c r="DC73">
        <v>11.64</v>
      </c>
      <c r="DD73">
        <f t="shared" si="58"/>
        <v>13</v>
      </c>
      <c r="DE73" s="38">
        <v>0.122</v>
      </c>
      <c r="DF73">
        <v>0.48</v>
      </c>
      <c r="DG73">
        <v>1.1499999999999999</v>
      </c>
      <c r="DH73">
        <f t="shared" si="59"/>
        <v>6.56</v>
      </c>
      <c r="DI73">
        <f t="shared" si="60"/>
        <v>1.5593643568785276</v>
      </c>
      <c r="DJ73">
        <f t="shared" si="61"/>
        <v>1</v>
      </c>
      <c r="DK73">
        <v>0.28899999999999998</v>
      </c>
      <c r="DL73">
        <f t="shared" si="62"/>
        <v>0.48</v>
      </c>
      <c r="DM73">
        <f t="shared" si="63"/>
        <v>1.1299999999999999</v>
      </c>
      <c r="DN73">
        <f t="shared" si="64"/>
        <v>16.399999999999999</v>
      </c>
      <c r="DO73">
        <f t="shared" si="65"/>
        <v>0.11168191633879507</v>
      </c>
      <c r="DP73">
        <f t="shared" si="66"/>
        <v>2</v>
      </c>
      <c r="DQ73">
        <v>2.76</v>
      </c>
      <c r="DR73">
        <f t="shared" si="67"/>
        <v>0.4</v>
      </c>
      <c r="DS73">
        <v>1.1000000000000001</v>
      </c>
      <c r="DT73">
        <f t="shared" si="68"/>
        <v>32.799999999999997</v>
      </c>
      <c r="DU73">
        <f t="shared" si="69"/>
        <v>0.86522108073966253</v>
      </c>
      <c r="DV73">
        <f t="shared" si="70"/>
        <v>53.529357058714126</v>
      </c>
      <c r="DW73">
        <f t="shared" si="71"/>
        <v>53.529357058714126</v>
      </c>
      <c r="DX73">
        <v>0.40500000000000003</v>
      </c>
      <c r="DY73">
        <v>1</v>
      </c>
      <c r="DZ73">
        <f t="shared" si="72"/>
        <v>49.199999999999996</v>
      </c>
      <c r="EA73">
        <f t="shared" si="73"/>
        <v>5.1486234373858606</v>
      </c>
      <c r="EB73">
        <f t="shared" si="74"/>
        <v>0</v>
      </c>
      <c r="EC73">
        <f t="shared" si="75"/>
        <v>0</v>
      </c>
      <c r="ED73">
        <f t="shared" si="76"/>
        <v>0.3</v>
      </c>
      <c r="EE73">
        <f>1</f>
        <v>1</v>
      </c>
      <c r="EF73">
        <f t="shared" si="77"/>
        <v>49.199999999999996</v>
      </c>
      <c r="EG73">
        <f t="shared" si="78"/>
        <v>0</v>
      </c>
      <c r="EH73">
        <f t="shared" si="79"/>
        <v>5.1486234373858606</v>
      </c>
      <c r="EI73">
        <f t="shared" si="80"/>
        <v>5.1486234373858606</v>
      </c>
      <c r="EJ73">
        <f t="shared" si="81"/>
        <v>2.5362673539569851</v>
      </c>
      <c r="EK73">
        <f t="shared" si="82"/>
        <v>7.6848907913428457</v>
      </c>
      <c r="EL73" s="16">
        <f t="shared" si="83"/>
        <v>4</v>
      </c>
      <c r="EM73">
        <f t="shared" si="111"/>
        <v>18</v>
      </c>
      <c r="EN73">
        <f t="shared" si="84"/>
        <v>11.53291649974433</v>
      </c>
      <c r="EO73">
        <f t="shared" si="112"/>
        <v>0</v>
      </c>
      <c r="EP73">
        <f t="shared" si="85"/>
        <v>5.6812388728636476</v>
      </c>
      <c r="EQ73" s="10">
        <f t="shared" si="86"/>
        <v>17.214155372607976</v>
      </c>
      <c r="ER73" s="1">
        <f t="shared" si="87"/>
        <v>0.66996702714186507</v>
      </c>
      <c r="ES73" s="1">
        <f t="shared" si="88"/>
        <v>0</v>
      </c>
      <c r="ET73" s="1">
        <f t="shared" si="89"/>
        <v>0.33003297285813504</v>
      </c>
      <c r="EX73">
        <f t="shared" si="90"/>
        <v>0</v>
      </c>
      <c r="EY73">
        <f t="shared" si="113"/>
        <v>0</v>
      </c>
      <c r="EZ73">
        <f t="shared" si="91"/>
        <v>0</v>
      </c>
      <c r="FA73">
        <f t="shared" si="92"/>
        <v>0</v>
      </c>
      <c r="FB73" s="7">
        <f t="shared" si="93"/>
        <v>0.83552313660866129</v>
      </c>
      <c r="FC73">
        <f t="shared" si="94"/>
        <v>0.83552313660866129</v>
      </c>
      <c r="FD73">
        <f t="shared" si="95"/>
        <v>0.83552313660866129</v>
      </c>
      <c r="FF73" s="9">
        <f t="shared" si="96"/>
        <v>1.8715718260034016</v>
      </c>
      <c r="FG73" s="9">
        <f t="shared" si="97"/>
        <v>0</v>
      </c>
      <c r="FJ73">
        <f t="shared" si="98"/>
        <v>0</v>
      </c>
      <c r="FK73">
        <f t="shared" si="99"/>
        <v>0.86522108073966253</v>
      </c>
      <c r="FN73" s="15">
        <f t="shared" si="100"/>
        <v>0</v>
      </c>
      <c r="FP73" s="15">
        <f t="shared" si="101"/>
        <v>0</v>
      </c>
      <c r="FQ73" s="15">
        <f t="shared" si="102"/>
        <v>1.9380952208568443</v>
      </c>
      <c r="FS73">
        <f t="shared" si="103"/>
        <v>0</v>
      </c>
      <c r="FT73">
        <f t="shared" si="104"/>
        <v>3.8096670468602456</v>
      </c>
      <c r="FU73">
        <f t="shared" si="105"/>
        <v>8.6070776863039882</v>
      </c>
      <c r="FV73">
        <f t="shared" si="106"/>
        <v>8.6070776863039882</v>
      </c>
      <c r="FW73" s="8">
        <f t="shared" si="107"/>
        <v>8.6070776863039882</v>
      </c>
      <c r="FY73" s="5">
        <f t="shared" si="108"/>
        <v>-4.7974106394437426</v>
      </c>
      <c r="GA73" s="11">
        <f t="shared" si="109"/>
        <v>0</v>
      </c>
      <c r="GB73" s="11">
        <f t="shared" si="110"/>
        <v>0</v>
      </c>
    </row>
    <row r="74" spans="1:184" x14ac:dyDescent="0.15">
      <c r="A74" s="19">
        <v>1</v>
      </c>
      <c r="B74">
        <v>19</v>
      </c>
      <c r="D74">
        <v>15</v>
      </c>
      <c r="E74" s="8">
        <v>8.75</v>
      </c>
      <c r="I74" s="8">
        <v>20</v>
      </c>
      <c r="J74" s="8">
        <v>3</v>
      </c>
      <c r="K74" s="8">
        <v>6</v>
      </c>
      <c r="L74">
        <v>2</v>
      </c>
      <c r="M74">
        <v>5</v>
      </c>
      <c r="N74">
        <v>10</v>
      </c>
      <c r="O74" s="12">
        <v>15</v>
      </c>
      <c r="P74" s="4">
        <v>9.1999999999999993</v>
      </c>
      <c r="R74">
        <v>4</v>
      </c>
      <c r="S74">
        <v>13</v>
      </c>
      <c r="U74">
        <v>4</v>
      </c>
      <c r="V74">
        <v>6.9</v>
      </c>
      <c r="X74">
        <v>3</v>
      </c>
      <c r="Y74">
        <v>4.5</v>
      </c>
      <c r="AA74">
        <v>4</v>
      </c>
      <c r="DB74" s="1">
        <f t="shared" si="57"/>
        <v>1.0038208256456926</v>
      </c>
      <c r="DC74">
        <v>11.64</v>
      </c>
      <c r="DD74">
        <f t="shared" si="58"/>
        <v>20</v>
      </c>
      <c r="DE74" s="38">
        <v>0.122</v>
      </c>
      <c r="DF74">
        <v>0.48</v>
      </c>
      <c r="DG74">
        <v>1.1499999999999999</v>
      </c>
      <c r="DH74">
        <f t="shared" si="59"/>
        <v>6.56</v>
      </c>
      <c r="DI74">
        <f t="shared" si="60"/>
        <v>2.3990220875054273</v>
      </c>
      <c r="DJ74">
        <f t="shared" si="61"/>
        <v>3</v>
      </c>
      <c r="DK74">
        <v>0.28899999999999998</v>
      </c>
      <c r="DL74">
        <f t="shared" si="62"/>
        <v>0.48</v>
      </c>
      <c r="DM74">
        <f t="shared" si="63"/>
        <v>1.1299999999999999</v>
      </c>
      <c r="DN74">
        <f t="shared" si="64"/>
        <v>16.399999999999999</v>
      </c>
      <c r="DO74">
        <f t="shared" si="65"/>
        <v>0.33504574901638523</v>
      </c>
      <c r="DP74">
        <f t="shared" si="66"/>
        <v>6</v>
      </c>
      <c r="DQ74">
        <v>2.76</v>
      </c>
      <c r="DR74">
        <f t="shared" si="67"/>
        <v>0.4</v>
      </c>
      <c r="DS74">
        <v>1.1000000000000001</v>
      </c>
      <c r="DT74">
        <f t="shared" si="68"/>
        <v>32.799999999999997</v>
      </c>
      <c r="DU74">
        <f t="shared" si="69"/>
        <v>2.5956632422189876</v>
      </c>
      <c r="DV74">
        <f t="shared" si="70"/>
        <v>49.832599665199325</v>
      </c>
      <c r="DW74">
        <f t="shared" si="71"/>
        <v>49.832599665199325</v>
      </c>
      <c r="DX74">
        <v>0.40500000000000003</v>
      </c>
      <c r="DY74">
        <v>1</v>
      </c>
      <c r="DZ74">
        <f t="shared" si="72"/>
        <v>49.199999999999996</v>
      </c>
      <c r="EA74">
        <f t="shared" si="73"/>
        <v>4.7930575796135919</v>
      </c>
      <c r="EB74">
        <f t="shared" si="74"/>
        <v>0</v>
      </c>
      <c r="EC74">
        <f t="shared" si="75"/>
        <v>0</v>
      </c>
      <c r="ED74">
        <f t="shared" si="76"/>
        <v>0.3</v>
      </c>
      <c r="EE74">
        <f>1</f>
        <v>1</v>
      </c>
      <c r="EF74">
        <f t="shared" si="77"/>
        <v>49.199999999999996</v>
      </c>
      <c r="EG74">
        <f t="shared" si="78"/>
        <v>0</v>
      </c>
      <c r="EH74">
        <f t="shared" si="79"/>
        <v>4.7930575796135919</v>
      </c>
      <c r="EI74">
        <f t="shared" si="80"/>
        <v>4.7930575796135919</v>
      </c>
      <c r="EJ74">
        <f t="shared" si="81"/>
        <v>5.3297310787408003</v>
      </c>
      <c r="EK74">
        <f t="shared" si="82"/>
        <v>10.122788658354391</v>
      </c>
      <c r="EL74" s="16">
        <f t="shared" si="83"/>
        <v>1</v>
      </c>
      <c r="EM74">
        <f t="shared" si="111"/>
        <v>19</v>
      </c>
      <c r="EN74">
        <f t="shared" si="84"/>
        <v>10.736448978334447</v>
      </c>
      <c r="EO74">
        <f t="shared" si="112"/>
        <v>0</v>
      </c>
      <c r="EP74">
        <f t="shared" si="85"/>
        <v>11.938597616379393</v>
      </c>
      <c r="EQ74" s="10">
        <f t="shared" si="86"/>
        <v>22.675046594713841</v>
      </c>
      <c r="ER74" s="1">
        <f t="shared" si="87"/>
        <v>0.47349181548484232</v>
      </c>
      <c r="ES74" s="1">
        <f t="shared" si="88"/>
        <v>0</v>
      </c>
      <c r="ET74" s="1">
        <f t="shared" si="89"/>
        <v>0.52650818451515768</v>
      </c>
      <c r="EX74">
        <f t="shared" si="90"/>
        <v>0</v>
      </c>
      <c r="EY74">
        <f t="shared" si="113"/>
        <v>0</v>
      </c>
      <c r="EZ74">
        <f t="shared" si="91"/>
        <v>0</v>
      </c>
      <c r="FA74">
        <f t="shared" si="92"/>
        <v>0</v>
      </c>
      <c r="FB74" s="7">
        <f t="shared" si="93"/>
        <v>1.3670339182609064</v>
      </c>
      <c r="FC74">
        <f t="shared" si="94"/>
        <v>1.3670339182609064</v>
      </c>
      <c r="FD74">
        <f t="shared" si="95"/>
        <v>1.3670339182609064</v>
      </c>
      <c r="FF74" s="9">
        <f t="shared" si="96"/>
        <v>3.0621559769044304</v>
      </c>
      <c r="FG74" s="9">
        <f t="shared" si="97"/>
        <v>0</v>
      </c>
      <c r="FJ74">
        <f t="shared" si="98"/>
        <v>0</v>
      </c>
      <c r="FK74">
        <f t="shared" si="99"/>
        <v>2.5956632422189876</v>
      </c>
      <c r="FN74" s="15">
        <f t="shared" si="100"/>
        <v>0</v>
      </c>
      <c r="FP74" s="15">
        <f t="shared" si="101"/>
        <v>0</v>
      </c>
      <c r="FQ74" s="15">
        <f t="shared" si="102"/>
        <v>5.8142856625705326</v>
      </c>
      <c r="FS74">
        <f t="shared" si="103"/>
        <v>0</v>
      </c>
      <c r="FT74">
        <f t="shared" si="104"/>
        <v>8.8764416394749635</v>
      </c>
      <c r="FU74">
        <f t="shared" si="105"/>
        <v>11.33752329735692</v>
      </c>
      <c r="FV74">
        <f t="shared" si="106"/>
        <v>11.33752329735692</v>
      </c>
      <c r="FW74" s="8">
        <f t="shared" si="107"/>
        <v>11.33752329735692</v>
      </c>
      <c r="FY74" s="5">
        <f t="shared" si="108"/>
        <v>-2.461081657881957</v>
      </c>
      <c r="GA74" s="11">
        <f t="shared" si="109"/>
        <v>0</v>
      </c>
      <c r="GB74" s="11">
        <f t="shared" si="110"/>
        <v>0</v>
      </c>
    </row>
    <row r="75" spans="1:184" x14ac:dyDescent="0.15">
      <c r="A75" s="19">
        <v>2</v>
      </c>
      <c r="B75">
        <v>19</v>
      </c>
      <c r="D75">
        <v>15</v>
      </c>
      <c r="E75" s="8">
        <v>8.75</v>
      </c>
      <c r="I75" s="8">
        <v>29</v>
      </c>
      <c r="J75" s="8">
        <v>9</v>
      </c>
      <c r="K75" s="8">
        <v>6</v>
      </c>
      <c r="L75">
        <v>2</v>
      </c>
      <c r="M75">
        <v>5</v>
      </c>
      <c r="N75">
        <v>10</v>
      </c>
      <c r="O75" s="12">
        <v>15</v>
      </c>
      <c r="P75" s="4">
        <v>3.4</v>
      </c>
      <c r="R75">
        <v>3</v>
      </c>
      <c r="S75">
        <v>5.9</v>
      </c>
      <c r="U75">
        <v>4</v>
      </c>
      <c r="DB75" s="1">
        <f t="shared" si="57"/>
        <v>1.0038208256456926</v>
      </c>
      <c r="DC75">
        <v>11.64</v>
      </c>
      <c r="DD75">
        <f t="shared" si="58"/>
        <v>29</v>
      </c>
      <c r="DE75" s="38">
        <v>0.122</v>
      </c>
      <c r="DF75">
        <v>0.48</v>
      </c>
      <c r="DG75">
        <v>1.1499999999999999</v>
      </c>
      <c r="DH75">
        <f t="shared" si="59"/>
        <v>6.56</v>
      </c>
      <c r="DI75">
        <f t="shared" si="60"/>
        <v>3.4785820268828695</v>
      </c>
      <c r="DJ75">
        <f t="shared" si="61"/>
        <v>9</v>
      </c>
      <c r="DK75">
        <v>0.28899999999999998</v>
      </c>
      <c r="DL75">
        <f t="shared" si="62"/>
        <v>0.48</v>
      </c>
      <c r="DM75">
        <f t="shared" si="63"/>
        <v>1.1299999999999999</v>
      </c>
      <c r="DN75">
        <f t="shared" si="64"/>
        <v>16.399999999999999</v>
      </c>
      <c r="DO75">
        <f t="shared" si="65"/>
        <v>1.0051372470491557</v>
      </c>
      <c r="DP75">
        <f t="shared" si="66"/>
        <v>6</v>
      </c>
      <c r="DQ75">
        <v>2.76</v>
      </c>
      <c r="DR75">
        <f t="shared" si="67"/>
        <v>0.4</v>
      </c>
      <c r="DS75">
        <v>1.1000000000000001</v>
      </c>
      <c r="DT75">
        <f t="shared" si="68"/>
        <v>32.799999999999997</v>
      </c>
      <c r="DU75">
        <f t="shared" si="69"/>
        <v>2.5956632422189876</v>
      </c>
      <c r="DV75">
        <f t="shared" si="70"/>
        <v>7.1873643747287508</v>
      </c>
      <c r="DW75">
        <f t="shared" si="71"/>
        <v>7.1873643747287508</v>
      </c>
      <c r="DX75">
        <v>0.40500000000000003</v>
      </c>
      <c r="DY75">
        <v>1</v>
      </c>
      <c r="DZ75">
        <f t="shared" si="72"/>
        <v>49.199999999999996</v>
      </c>
      <c r="EA75">
        <f t="shared" si="73"/>
        <v>0.69130351467086237</v>
      </c>
      <c r="EB75">
        <f t="shared" si="74"/>
        <v>0</v>
      </c>
      <c r="EC75">
        <f t="shared" si="75"/>
        <v>0</v>
      </c>
      <c r="ED75">
        <f t="shared" si="76"/>
        <v>0.3</v>
      </c>
      <c r="EE75">
        <f>1</f>
        <v>1</v>
      </c>
      <c r="EF75">
        <f t="shared" si="77"/>
        <v>49.199999999999996</v>
      </c>
      <c r="EG75">
        <f t="shared" si="78"/>
        <v>0</v>
      </c>
      <c r="EH75">
        <f t="shared" si="79"/>
        <v>0.69130351467086237</v>
      </c>
      <c r="EI75">
        <f t="shared" si="80"/>
        <v>0.69130351467086237</v>
      </c>
      <c r="EJ75">
        <f t="shared" si="81"/>
        <v>7.0793825161510124</v>
      </c>
      <c r="EK75">
        <f t="shared" si="82"/>
        <v>7.7706860308218744</v>
      </c>
      <c r="EL75" s="16">
        <f t="shared" si="83"/>
        <v>2</v>
      </c>
      <c r="EM75">
        <f t="shared" si="111"/>
        <v>19</v>
      </c>
      <c r="EN75">
        <f t="shared" si="84"/>
        <v>1.5485198728627318</v>
      </c>
      <c r="EO75">
        <f t="shared" si="112"/>
        <v>0</v>
      </c>
      <c r="EP75">
        <f t="shared" si="85"/>
        <v>15.857816836178269</v>
      </c>
      <c r="EQ75" s="10">
        <f t="shared" si="86"/>
        <v>17.406336709041</v>
      </c>
      <c r="ER75" s="1">
        <f t="shared" si="87"/>
        <v>8.8962996565406974E-2</v>
      </c>
      <c r="ES75" s="1">
        <f t="shared" si="88"/>
        <v>0</v>
      </c>
      <c r="ET75" s="1">
        <f t="shared" si="89"/>
        <v>0.91103700343459315</v>
      </c>
      <c r="EX75">
        <f t="shared" si="90"/>
        <v>0</v>
      </c>
      <c r="EY75">
        <f t="shared" si="113"/>
        <v>0</v>
      </c>
      <c r="EZ75">
        <f t="shared" si="91"/>
        <v>0</v>
      </c>
      <c r="FA75">
        <f t="shared" si="92"/>
        <v>0</v>
      </c>
      <c r="FB75" s="7">
        <f t="shared" si="93"/>
        <v>2.2418596369660126</v>
      </c>
      <c r="FC75">
        <f t="shared" si="94"/>
        <v>2.2418596369660126</v>
      </c>
      <c r="FD75">
        <f t="shared" si="95"/>
        <v>2.2418596369660126</v>
      </c>
      <c r="FF75" s="9">
        <f t="shared" si="96"/>
        <v>5.0217655868038689</v>
      </c>
      <c r="FG75" s="9">
        <f t="shared" si="97"/>
        <v>0</v>
      </c>
      <c r="FJ75">
        <f t="shared" si="98"/>
        <v>0</v>
      </c>
      <c r="FK75">
        <f t="shared" si="99"/>
        <v>2.5956632422189876</v>
      </c>
      <c r="FN75" s="15">
        <f t="shared" si="100"/>
        <v>0</v>
      </c>
      <c r="FP75" s="15">
        <f t="shared" si="101"/>
        <v>0</v>
      </c>
      <c r="FQ75" s="15">
        <f t="shared" si="102"/>
        <v>5.8142856625705326</v>
      </c>
      <c r="FS75">
        <f t="shared" si="103"/>
        <v>0</v>
      </c>
      <c r="FT75">
        <f t="shared" si="104"/>
        <v>10.836051249374401</v>
      </c>
      <c r="FU75">
        <f t="shared" si="105"/>
        <v>8.7031683545204999</v>
      </c>
      <c r="FV75">
        <f t="shared" si="106"/>
        <v>8.7031683545204999</v>
      </c>
      <c r="FW75" s="8">
        <f t="shared" si="107"/>
        <v>8.7031683545204999</v>
      </c>
      <c r="FY75" s="5">
        <f t="shared" si="108"/>
        <v>2.1328828948539016</v>
      </c>
      <c r="GA75" s="11">
        <f t="shared" si="109"/>
        <v>0</v>
      </c>
      <c r="GB75" s="11">
        <f t="shared" si="110"/>
        <v>0</v>
      </c>
    </row>
    <row r="76" spans="1:184" x14ac:dyDescent="0.15">
      <c r="A76" s="19">
        <v>3</v>
      </c>
      <c r="B76">
        <v>19</v>
      </c>
      <c r="D76">
        <v>15</v>
      </c>
      <c r="E76" s="8">
        <v>8.75</v>
      </c>
      <c r="I76" s="8">
        <v>9</v>
      </c>
      <c r="J76" s="8">
        <v>5</v>
      </c>
      <c r="K76" s="8">
        <v>9</v>
      </c>
      <c r="L76">
        <v>2</v>
      </c>
      <c r="M76">
        <v>5</v>
      </c>
      <c r="N76">
        <v>10</v>
      </c>
      <c r="O76" s="12">
        <v>15</v>
      </c>
      <c r="P76" s="4">
        <v>20</v>
      </c>
      <c r="R76">
        <v>3</v>
      </c>
      <c r="S76">
        <v>4.2</v>
      </c>
      <c r="U76">
        <v>4</v>
      </c>
      <c r="V76">
        <v>3.2</v>
      </c>
      <c r="X76">
        <v>3</v>
      </c>
      <c r="DB76" s="1">
        <f t="shared" si="57"/>
        <v>1.0038208256456926</v>
      </c>
      <c r="DC76">
        <v>11.64</v>
      </c>
      <c r="DD76">
        <f t="shared" si="58"/>
        <v>9</v>
      </c>
      <c r="DE76" s="38">
        <v>0.122</v>
      </c>
      <c r="DF76">
        <v>0.48</v>
      </c>
      <c r="DG76">
        <v>1.1499999999999999</v>
      </c>
      <c r="DH76">
        <f t="shared" si="59"/>
        <v>6.56</v>
      </c>
      <c r="DI76">
        <f t="shared" si="60"/>
        <v>1.0795599393774424</v>
      </c>
      <c r="DJ76">
        <f t="shared" si="61"/>
        <v>5</v>
      </c>
      <c r="DK76">
        <v>0.28899999999999998</v>
      </c>
      <c r="DL76">
        <f t="shared" si="62"/>
        <v>0.48</v>
      </c>
      <c r="DM76">
        <f t="shared" si="63"/>
        <v>1.1299999999999999</v>
      </c>
      <c r="DN76">
        <f t="shared" si="64"/>
        <v>16.399999999999999</v>
      </c>
      <c r="DO76">
        <f t="shared" si="65"/>
        <v>0.55840958169397537</v>
      </c>
      <c r="DP76">
        <f t="shared" si="66"/>
        <v>9</v>
      </c>
      <c r="DQ76">
        <v>2.76</v>
      </c>
      <c r="DR76">
        <f t="shared" si="67"/>
        <v>0.4</v>
      </c>
      <c r="DS76">
        <v>1.1000000000000001</v>
      </c>
      <c r="DT76">
        <f t="shared" si="68"/>
        <v>32.799999999999997</v>
      </c>
      <c r="DU76">
        <f t="shared" si="69"/>
        <v>3.8934948633284812</v>
      </c>
      <c r="DV76">
        <f t="shared" si="70"/>
        <v>66.321532643065296</v>
      </c>
      <c r="DW76">
        <f t="shared" si="71"/>
        <v>66.321532643065296</v>
      </c>
      <c r="DX76">
        <v>0.40500000000000003</v>
      </c>
      <c r="DY76">
        <v>1</v>
      </c>
      <c r="DZ76">
        <f t="shared" si="72"/>
        <v>49.199999999999996</v>
      </c>
      <c r="EA76">
        <f t="shared" si="73"/>
        <v>6.3790154810732931</v>
      </c>
      <c r="EB76">
        <f t="shared" si="74"/>
        <v>0</v>
      </c>
      <c r="EC76">
        <f t="shared" si="75"/>
        <v>0</v>
      </c>
      <c r="ED76">
        <f t="shared" si="76"/>
        <v>0.3</v>
      </c>
      <c r="EE76">
        <f>1</f>
        <v>1</v>
      </c>
      <c r="EF76">
        <f t="shared" si="77"/>
        <v>49.199999999999996</v>
      </c>
      <c r="EG76">
        <f t="shared" si="78"/>
        <v>0</v>
      </c>
      <c r="EH76">
        <f t="shared" si="79"/>
        <v>6.3790154810732931</v>
      </c>
      <c r="EI76">
        <f t="shared" si="80"/>
        <v>6.3790154810732931</v>
      </c>
      <c r="EJ76">
        <f t="shared" si="81"/>
        <v>5.5314643843998992</v>
      </c>
      <c r="EK76">
        <f t="shared" si="82"/>
        <v>11.910479865473192</v>
      </c>
      <c r="EL76" s="16">
        <f t="shared" si="83"/>
        <v>3</v>
      </c>
      <c r="EM76">
        <f t="shared" si="111"/>
        <v>19</v>
      </c>
      <c r="EN76">
        <f t="shared" si="84"/>
        <v>14.288994677604178</v>
      </c>
      <c r="EO76">
        <f t="shared" si="112"/>
        <v>0</v>
      </c>
      <c r="EP76">
        <f t="shared" si="85"/>
        <v>12.390480221055775</v>
      </c>
      <c r="EQ76" s="10">
        <f t="shared" si="86"/>
        <v>26.679474898659954</v>
      </c>
      <c r="ER76" s="1">
        <f t="shared" si="87"/>
        <v>0.53558005664953623</v>
      </c>
      <c r="ES76" s="1">
        <f t="shared" si="88"/>
        <v>0</v>
      </c>
      <c r="ET76" s="1">
        <f t="shared" si="89"/>
        <v>0.46441994335046372</v>
      </c>
      <c r="EX76">
        <f t="shared" si="90"/>
        <v>0</v>
      </c>
      <c r="EY76">
        <f t="shared" si="113"/>
        <v>0</v>
      </c>
      <c r="EZ76">
        <f t="shared" si="91"/>
        <v>0</v>
      </c>
      <c r="FA76">
        <f t="shared" si="92"/>
        <v>0</v>
      </c>
      <c r="FB76" s="7">
        <f t="shared" si="93"/>
        <v>0.8189847605357089</v>
      </c>
      <c r="FC76">
        <f t="shared" si="94"/>
        <v>0.8189847605357089</v>
      </c>
      <c r="FD76">
        <f t="shared" si="95"/>
        <v>0.8189847605357089</v>
      </c>
      <c r="FF76" s="9">
        <f t="shared" si="96"/>
        <v>1.8345258635999881</v>
      </c>
      <c r="FG76" s="9">
        <f t="shared" si="97"/>
        <v>0</v>
      </c>
      <c r="FJ76">
        <f t="shared" si="98"/>
        <v>0</v>
      </c>
      <c r="FK76">
        <f t="shared" si="99"/>
        <v>3.8934948633284812</v>
      </c>
      <c r="FN76" s="15">
        <f t="shared" si="100"/>
        <v>0</v>
      </c>
      <c r="FP76" s="15">
        <f t="shared" si="101"/>
        <v>0</v>
      </c>
      <c r="FQ76" s="15">
        <f t="shared" si="102"/>
        <v>8.7214284938557984</v>
      </c>
      <c r="FS76">
        <f t="shared" si="103"/>
        <v>0</v>
      </c>
      <c r="FT76">
        <f t="shared" si="104"/>
        <v>10.555954357455786</v>
      </c>
      <c r="FU76">
        <f t="shared" si="105"/>
        <v>13.339737449329977</v>
      </c>
      <c r="FV76">
        <f t="shared" si="106"/>
        <v>13.339737449329977</v>
      </c>
      <c r="FW76" s="8">
        <f t="shared" si="107"/>
        <v>13.339737449329977</v>
      </c>
      <c r="FY76" s="5">
        <f t="shared" si="108"/>
        <v>-2.7837830918741915</v>
      </c>
      <c r="GA76" s="11">
        <f t="shared" si="109"/>
        <v>0</v>
      </c>
      <c r="GB76" s="11">
        <f t="shared" si="110"/>
        <v>0</v>
      </c>
    </row>
    <row r="77" spans="1:184" x14ac:dyDescent="0.15">
      <c r="A77" s="19">
        <v>4</v>
      </c>
      <c r="B77">
        <v>19</v>
      </c>
      <c r="D77">
        <v>15</v>
      </c>
      <c r="E77" s="8">
        <v>8.75</v>
      </c>
      <c r="I77" s="8">
        <v>19</v>
      </c>
      <c r="J77" s="8">
        <v>4</v>
      </c>
      <c r="K77" s="8">
        <v>6</v>
      </c>
      <c r="L77">
        <v>2</v>
      </c>
      <c r="M77">
        <v>5</v>
      </c>
      <c r="N77">
        <v>10</v>
      </c>
      <c r="O77" s="12">
        <v>15</v>
      </c>
      <c r="P77" s="4">
        <v>14.2</v>
      </c>
      <c r="R77">
        <v>5</v>
      </c>
      <c r="S77">
        <v>4.9000000000000004</v>
      </c>
      <c r="U77">
        <v>4</v>
      </c>
      <c r="V77">
        <v>14</v>
      </c>
      <c r="X77">
        <v>4</v>
      </c>
      <c r="Y77">
        <v>7</v>
      </c>
      <c r="AA77">
        <v>3</v>
      </c>
      <c r="AB77">
        <v>9.8000000000000007</v>
      </c>
      <c r="AD77">
        <v>5</v>
      </c>
      <c r="AE77">
        <v>5</v>
      </c>
      <c r="AG77">
        <v>1</v>
      </c>
      <c r="AH77">
        <v>6</v>
      </c>
      <c r="AJ77">
        <v>3</v>
      </c>
      <c r="AK77">
        <v>12</v>
      </c>
      <c r="AM77">
        <v>4</v>
      </c>
      <c r="AN77">
        <v>4</v>
      </c>
      <c r="AP77">
        <v>3</v>
      </c>
      <c r="AQ77">
        <v>7.1</v>
      </c>
      <c r="AR77">
        <v>3</v>
      </c>
      <c r="DB77" s="1">
        <f t="shared" si="57"/>
        <v>1.0038208256456926</v>
      </c>
      <c r="DC77">
        <v>11.64</v>
      </c>
      <c r="DD77">
        <f t="shared" si="58"/>
        <v>19</v>
      </c>
      <c r="DE77" s="38">
        <v>0.122</v>
      </c>
      <c r="DF77">
        <v>0.48</v>
      </c>
      <c r="DG77">
        <v>1.1499999999999999</v>
      </c>
      <c r="DH77">
        <f t="shared" si="59"/>
        <v>6.56</v>
      </c>
      <c r="DI77">
        <f t="shared" si="60"/>
        <v>2.2790709831301563</v>
      </c>
      <c r="DJ77">
        <f t="shared" si="61"/>
        <v>4</v>
      </c>
      <c r="DK77">
        <v>0.28899999999999998</v>
      </c>
      <c r="DL77">
        <f t="shared" si="62"/>
        <v>0.48</v>
      </c>
      <c r="DM77">
        <f t="shared" si="63"/>
        <v>1.1299999999999999</v>
      </c>
      <c r="DN77">
        <f t="shared" si="64"/>
        <v>16.399999999999999</v>
      </c>
      <c r="DO77">
        <f t="shared" si="65"/>
        <v>0.44672766535518027</v>
      </c>
      <c r="DP77">
        <f t="shared" si="66"/>
        <v>6</v>
      </c>
      <c r="DQ77">
        <v>2.76</v>
      </c>
      <c r="DR77">
        <f t="shared" si="67"/>
        <v>0.4</v>
      </c>
      <c r="DS77">
        <v>1.1000000000000001</v>
      </c>
      <c r="DT77">
        <f t="shared" si="68"/>
        <v>32.799999999999997</v>
      </c>
      <c r="DU77">
        <f t="shared" si="69"/>
        <v>2.5956632422189876</v>
      </c>
      <c r="DV77">
        <f t="shared" si="70"/>
        <v>129.90575981151963</v>
      </c>
      <c r="DW77">
        <f t="shared" si="71"/>
        <v>129.90575981151963</v>
      </c>
      <c r="DX77">
        <v>0.40500000000000003</v>
      </c>
      <c r="DY77">
        <v>1</v>
      </c>
      <c r="DZ77">
        <f t="shared" si="72"/>
        <v>49.199999999999996</v>
      </c>
      <c r="EA77">
        <f t="shared" si="73"/>
        <v>12.494748234756305</v>
      </c>
      <c r="EB77">
        <f t="shared" si="74"/>
        <v>0</v>
      </c>
      <c r="EC77">
        <f t="shared" si="75"/>
        <v>0</v>
      </c>
      <c r="ED77">
        <f t="shared" si="76"/>
        <v>0.3</v>
      </c>
      <c r="EE77">
        <f>1</f>
        <v>1</v>
      </c>
      <c r="EF77">
        <f t="shared" si="77"/>
        <v>49.199999999999996</v>
      </c>
      <c r="EG77">
        <f t="shared" si="78"/>
        <v>0</v>
      </c>
      <c r="EH77">
        <f t="shared" si="79"/>
        <v>12.494748234756305</v>
      </c>
      <c r="EI77">
        <f t="shared" si="80"/>
        <v>12.494748234756305</v>
      </c>
      <c r="EJ77">
        <f t="shared" si="81"/>
        <v>5.3214618907043238</v>
      </c>
      <c r="EK77">
        <f t="shared" si="82"/>
        <v>17.816210125460628</v>
      </c>
      <c r="EL77" s="16">
        <f t="shared" si="83"/>
        <v>4</v>
      </c>
      <c r="EM77">
        <f t="shared" si="111"/>
        <v>19</v>
      </c>
      <c r="EN77">
        <f t="shared" si="84"/>
        <v>27.988236045854126</v>
      </c>
      <c r="EO77">
        <f t="shared" si="112"/>
        <v>0</v>
      </c>
      <c r="EP77">
        <f t="shared" si="85"/>
        <v>11.920074635177686</v>
      </c>
      <c r="EQ77" s="10">
        <f t="shared" si="86"/>
        <v>39.908310681031814</v>
      </c>
      <c r="ER77" s="1">
        <f t="shared" si="87"/>
        <v>0.70131347501904584</v>
      </c>
      <c r="ES77" s="1">
        <f t="shared" si="88"/>
        <v>0</v>
      </c>
      <c r="ET77" s="1">
        <f t="shared" si="89"/>
        <v>0.2986865249809541</v>
      </c>
      <c r="EX77">
        <f t="shared" si="90"/>
        <v>0</v>
      </c>
      <c r="EY77">
        <f t="shared" si="113"/>
        <v>0</v>
      </c>
      <c r="EZ77">
        <f t="shared" si="91"/>
        <v>0</v>
      </c>
      <c r="FA77">
        <f t="shared" si="92"/>
        <v>0</v>
      </c>
      <c r="FB77" s="7">
        <f t="shared" si="93"/>
        <v>1.3628993242426684</v>
      </c>
      <c r="FC77">
        <f t="shared" si="94"/>
        <v>1.3628993242426684</v>
      </c>
      <c r="FD77">
        <f t="shared" si="95"/>
        <v>1.3628993242426684</v>
      </c>
      <c r="FF77" s="9">
        <f t="shared" si="96"/>
        <v>3.0528944863035772</v>
      </c>
      <c r="FG77" s="9">
        <f t="shared" si="97"/>
        <v>0</v>
      </c>
      <c r="FJ77">
        <f t="shared" si="98"/>
        <v>0</v>
      </c>
      <c r="FK77">
        <f t="shared" si="99"/>
        <v>2.5956632422189876</v>
      </c>
      <c r="FN77" s="15">
        <f t="shared" si="100"/>
        <v>0</v>
      </c>
      <c r="FP77" s="15">
        <f t="shared" si="101"/>
        <v>0</v>
      </c>
      <c r="FQ77" s="15">
        <f t="shared" si="102"/>
        <v>5.8142856625705326</v>
      </c>
      <c r="FS77">
        <f t="shared" si="103"/>
        <v>0</v>
      </c>
      <c r="FT77">
        <f t="shared" si="104"/>
        <v>8.8671801488741089</v>
      </c>
      <c r="FU77">
        <f t="shared" si="105"/>
        <v>19.954155340515907</v>
      </c>
      <c r="FV77">
        <f t="shared" si="106"/>
        <v>19.954155340515907</v>
      </c>
      <c r="FW77" s="8">
        <f t="shared" si="107"/>
        <v>19.954155340515907</v>
      </c>
      <c r="FY77" s="5">
        <f t="shared" si="108"/>
        <v>-11.086975191641798</v>
      </c>
      <c r="GA77" s="11">
        <f t="shared" si="109"/>
        <v>0</v>
      </c>
      <c r="GB77" s="11">
        <f t="shared" si="110"/>
        <v>0</v>
      </c>
    </row>
    <row r="78" spans="1:184" x14ac:dyDescent="0.15">
      <c r="A78" s="19">
        <v>1</v>
      </c>
      <c r="B78">
        <v>20</v>
      </c>
      <c r="D78">
        <v>15</v>
      </c>
      <c r="E78" s="8">
        <v>8.75</v>
      </c>
      <c r="I78" s="8">
        <v>21</v>
      </c>
      <c r="J78" s="8">
        <v>5</v>
      </c>
      <c r="K78" s="8">
        <v>7</v>
      </c>
      <c r="L78">
        <v>2</v>
      </c>
      <c r="M78">
        <v>5</v>
      </c>
      <c r="N78">
        <v>10</v>
      </c>
      <c r="O78" s="12">
        <v>15</v>
      </c>
      <c r="P78" s="4">
        <v>5.8</v>
      </c>
      <c r="R78">
        <v>1</v>
      </c>
      <c r="DB78" s="1">
        <f t="shared" si="57"/>
        <v>1.0038208256456926</v>
      </c>
      <c r="DC78">
        <v>11.64</v>
      </c>
      <c r="DD78">
        <f t="shared" si="58"/>
        <v>21</v>
      </c>
      <c r="DE78" s="38">
        <v>0.122</v>
      </c>
      <c r="DF78">
        <v>0.48</v>
      </c>
      <c r="DG78">
        <v>1.1499999999999999</v>
      </c>
      <c r="DH78">
        <f t="shared" si="59"/>
        <v>6.56</v>
      </c>
      <c r="DI78">
        <f t="shared" si="60"/>
        <v>2.5189731918806988</v>
      </c>
      <c r="DJ78">
        <f t="shared" si="61"/>
        <v>5</v>
      </c>
      <c r="DK78">
        <v>0.28899999999999998</v>
      </c>
      <c r="DL78">
        <f t="shared" si="62"/>
        <v>0.48</v>
      </c>
      <c r="DM78">
        <f t="shared" si="63"/>
        <v>1.1299999999999999</v>
      </c>
      <c r="DN78">
        <f t="shared" si="64"/>
        <v>16.399999999999999</v>
      </c>
      <c r="DO78">
        <f t="shared" si="65"/>
        <v>0.55840958169397537</v>
      </c>
      <c r="DP78">
        <f t="shared" si="66"/>
        <v>7</v>
      </c>
      <c r="DQ78">
        <v>2.76</v>
      </c>
      <c r="DR78">
        <f t="shared" si="67"/>
        <v>0.4</v>
      </c>
      <c r="DS78">
        <v>1.1000000000000001</v>
      </c>
      <c r="DT78">
        <f t="shared" si="68"/>
        <v>32.799999999999997</v>
      </c>
      <c r="DU78">
        <f t="shared" si="69"/>
        <v>3.0282737825888191</v>
      </c>
      <c r="DV78">
        <f t="shared" si="70"/>
        <v>5.2142104284208566</v>
      </c>
      <c r="DW78">
        <f t="shared" si="71"/>
        <v>5.2142104284208566</v>
      </c>
      <c r="DX78">
        <v>0.40500000000000003</v>
      </c>
      <c r="DY78">
        <v>1</v>
      </c>
      <c r="DZ78">
        <f t="shared" si="72"/>
        <v>49.199999999999996</v>
      </c>
      <c r="EA78">
        <f t="shared" si="73"/>
        <v>0.50151930630855757</v>
      </c>
      <c r="EB78">
        <f t="shared" si="74"/>
        <v>0</v>
      </c>
      <c r="EC78">
        <f t="shared" si="75"/>
        <v>0</v>
      </c>
      <c r="ED78">
        <f t="shared" si="76"/>
        <v>0.3</v>
      </c>
      <c r="EE78">
        <f>1</f>
        <v>1</v>
      </c>
      <c r="EF78">
        <f t="shared" si="77"/>
        <v>49.199999999999996</v>
      </c>
      <c r="EG78">
        <f t="shared" si="78"/>
        <v>0</v>
      </c>
      <c r="EH78">
        <f t="shared" si="79"/>
        <v>0.50151930630855757</v>
      </c>
      <c r="EI78">
        <f t="shared" si="80"/>
        <v>0.50151930630855757</v>
      </c>
      <c r="EJ78">
        <f t="shared" si="81"/>
        <v>6.1056565561634937</v>
      </c>
      <c r="EK78">
        <f t="shared" si="82"/>
        <v>6.6071758624720509</v>
      </c>
      <c r="EL78" s="16">
        <f t="shared" si="83"/>
        <v>1</v>
      </c>
      <c r="EM78">
        <f t="shared" si="111"/>
        <v>20</v>
      </c>
      <c r="EN78">
        <f t="shared" si="84"/>
        <v>1.1234032461311692</v>
      </c>
      <c r="EO78">
        <f t="shared" si="112"/>
        <v>0</v>
      </c>
      <c r="EP78">
        <f t="shared" si="85"/>
        <v>13.676670685806227</v>
      </c>
      <c r="EQ78" s="10">
        <f t="shared" si="86"/>
        <v>14.800073931937396</v>
      </c>
      <c r="ER78" s="1">
        <f t="shared" si="87"/>
        <v>7.5905245561439613E-2</v>
      </c>
      <c r="ES78" s="1">
        <f t="shared" si="88"/>
        <v>0</v>
      </c>
      <c r="ET78" s="1">
        <f t="shared" si="89"/>
        <v>0.92409475443856048</v>
      </c>
      <c r="EX78">
        <f t="shared" si="90"/>
        <v>0</v>
      </c>
      <c r="EY78">
        <f t="shared" si="113"/>
        <v>0</v>
      </c>
      <c r="EZ78">
        <f t="shared" si="91"/>
        <v>0</v>
      </c>
      <c r="FA78">
        <f t="shared" si="92"/>
        <v>0</v>
      </c>
      <c r="FB78" s="7">
        <f t="shared" si="93"/>
        <v>1.5386913867873371</v>
      </c>
      <c r="FC78">
        <f t="shared" si="94"/>
        <v>1.5386913867873371</v>
      </c>
      <c r="FD78">
        <f t="shared" si="95"/>
        <v>1.5386913867873371</v>
      </c>
      <c r="FF78" s="9">
        <f t="shared" si="96"/>
        <v>3.4466687064036354</v>
      </c>
      <c r="FG78" s="9">
        <f t="shared" si="97"/>
        <v>0</v>
      </c>
      <c r="FJ78">
        <f t="shared" si="98"/>
        <v>0</v>
      </c>
      <c r="FK78">
        <f t="shared" si="99"/>
        <v>3.0282737825888191</v>
      </c>
      <c r="FN78" s="15">
        <f t="shared" si="100"/>
        <v>0</v>
      </c>
      <c r="FP78" s="15">
        <f t="shared" si="101"/>
        <v>0</v>
      </c>
      <c r="FQ78" s="15">
        <f t="shared" si="102"/>
        <v>6.7833332729989557</v>
      </c>
      <c r="FS78">
        <f t="shared" si="103"/>
        <v>0</v>
      </c>
      <c r="FT78">
        <f t="shared" si="104"/>
        <v>10.230001979402591</v>
      </c>
      <c r="FU78">
        <f t="shared" si="105"/>
        <v>7.400036965968698</v>
      </c>
      <c r="FV78">
        <f t="shared" si="106"/>
        <v>7.400036965968698</v>
      </c>
      <c r="FW78" s="8">
        <f t="shared" si="107"/>
        <v>7.400036965968698</v>
      </c>
      <c r="FY78" s="5">
        <f t="shared" si="108"/>
        <v>2.8299650134338927</v>
      </c>
      <c r="GA78" s="11">
        <f t="shared" si="109"/>
        <v>0</v>
      </c>
      <c r="GB78" s="11">
        <f t="shared" si="110"/>
        <v>0</v>
      </c>
    </row>
    <row r="79" spans="1:184" x14ac:dyDescent="0.15">
      <c r="A79" s="19">
        <v>2</v>
      </c>
      <c r="B79">
        <v>20</v>
      </c>
      <c r="D79">
        <v>15</v>
      </c>
      <c r="E79" s="8">
        <v>8.75</v>
      </c>
      <c r="I79" s="8">
        <v>19</v>
      </c>
      <c r="J79" s="8">
        <v>6</v>
      </c>
      <c r="K79" s="8">
        <v>7</v>
      </c>
      <c r="L79">
        <v>2</v>
      </c>
      <c r="M79">
        <v>5</v>
      </c>
      <c r="N79">
        <v>10</v>
      </c>
      <c r="O79" s="12">
        <v>15</v>
      </c>
      <c r="P79" s="4">
        <v>4.8</v>
      </c>
      <c r="R79">
        <v>2</v>
      </c>
      <c r="S79">
        <v>7.8</v>
      </c>
      <c r="U79">
        <v>1</v>
      </c>
      <c r="V79">
        <v>5.6</v>
      </c>
      <c r="X79">
        <v>4</v>
      </c>
      <c r="DB79" s="1">
        <f t="shared" si="57"/>
        <v>1.0038208256456926</v>
      </c>
      <c r="DC79">
        <v>11.64</v>
      </c>
      <c r="DD79">
        <f t="shared" si="58"/>
        <v>19</v>
      </c>
      <c r="DE79" s="38">
        <v>0.122</v>
      </c>
      <c r="DF79">
        <v>0.48</v>
      </c>
      <c r="DG79">
        <v>1.1499999999999999</v>
      </c>
      <c r="DH79">
        <f t="shared" si="59"/>
        <v>6.56</v>
      </c>
      <c r="DI79">
        <f t="shared" si="60"/>
        <v>2.2790709831301563</v>
      </c>
      <c r="DJ79">
        <f t="shared" si="61"/>
        <v>6</v>
      </c>
      <c r="DK79">
        <v>0.28899999999999998</v>
      </c>
      <c r="DL79">
        <f t="shared" si="62"/>
        <v>0.48</v>
      </c>
      <c r="DM79">
        <f t="shared" si="63"/>
        <v>1.1299999999999999</v>
      </c>
      <c r="DN79">
        <f t="shared" si="64"/>
        <v>16.399999999999999</v>
      </c>
      <c r="DO79">
        <f t="shared" si="65"/>
        <v>0.67009149803277046</v>
      </c>
      <c r="DP79">
        <f t="shared" si="66"/>
        <v>7</v>
      </c>
      <c r="DQ79">
        <v>2.76</v>
      </c>
      <c r="DR79">
        <f t="shared" si="67"/>
        <v>0.4</v>
      </c>
      <c r="DS79">
        <v>1.1000000000000001</v>
      </c>
      <c r="DT79">
        <f t="shared" si="68"/>
        <v>32.799999999999997</v>
      </c>
      <c r="DU79">
        <f t="shared" si="69"/>
        <v>3.0282737825888191</v>
      </c>
      <c r="DV79">
        <f t="shared" si="70"/>
        <v>17.862235724471446</v>
      </c>
      <c r="DW79">
        <f t="shared" si="71"/>
        <v>17.862235724471446</v>
      </c>
      <c r="DX79">
        <v>0.40500000000000003</v>
      </c>
      <c r="DY79">
        <v>1</v>
      </c>
      <c r="DZ79">
        <f t="shared" si="72"/>
        <v>49.199999999999996</v>
      </c>
      <c r="EA79">
        <f t="shared" si="73"/>
        <v>1.7180465178061284</v>
      </c>
      <c r="EB79">
        <f t="shared" si="74"/>
        <v>0</v>
      </c>
      <c r="EC79">
        <f t="shared" si="75"/>
        <v>0</v>
      </c>
      <c r="ED79">
        <f t="shared" si="76"/>
        <v>0.3</v>
      </c>
      <c r="EE79">
        <f>1</f>
        <v>1</v>
      </c>
      <c r="EF79">
        <f t="shared" si="77"/>
        <v>49.199999999999996</v>
      </c>
      <c r="EG79">
        <f t="shared" si="78"/>
        <v>0</v>
      </c>
      <c r="EH79">
        <f t="shared" si="79"/>
        <v>1.7180465178061284</v>
      </c>
      <c r="EI79">
        <f t="shared" si="80"/>
        <v>1.7180465178061284</v>
      </c>
      <c r="EJ79">
        <f t="shared" si="81"/>
        <v>5.9774362637517457</v>
      </c>
      <c r="EK79">
        <f t="shared" si="82"/>
        <v>7.6954827815578746</v>
      </c>
      <c r="EL79" s="16">
        <f t="shared" si="83"/>
        <v>2</v>
      </c>
      <c r="EM79">
        <f t="shared" si="111"/>
        <v>20</v>
      </c>
      <c r="EN79">
        <f t="shared" si="84"/>
        <v>3.848424199885728</v>
      </c>
      <c r="EO79">
        <f t="shared" si="112"/>
        <v>0</v>
      </c>
      <c r="EP79">
        <f t="shared" si="85"/>
        <v>13.389457230803911</v>
      </c>
      <c r="EQ79" s="10">
        <f t="shared" si="86"/>
        <v>17.23788143068964</v>
      </c>
      <c r="ER79" s="1">
        <f t="shared" si="87"/>
        <v>0.22325389667863396</v>
      </c>
      <c r="ES79" s="1">
        <f t="shared" si="88"/>
        <v>0</v>
      </c>
      <c r="ET79" s="1">
        <f t="shared" si="89"/>
        <v>0.77674610332136595</v>
      </c>
      <c r="EX79">
        <f t="shared" si="90"/>
        <v>0</v>
      </c>
      <c r="EY79">
        <f t="shared" si="113"/>
        <v>0</v>
      </c>
      <c r="EZ79">
        <f t="shared" si="91"/>
        <v>0</v>
      </c>
      <c r="FA79">
        <f t="shared" si="92"/>
        <v>0</v>
      </c>
      <c r="FB79" s="7">
        <f t="shared" si="93"/>
        <v>1.4745812405814633</v>
      </c>
      <c r="FC79">
        <f t="shared" si="94"/>
        <v>1.4745812405814633</v>
      </c>
      <c r="FD79">
        <f t="shared" si="95"/>
        <v>1.4745812405814633</v>
      </c>
      <c r="FF79" s="9">
        <f t="shared" si="96"/>
        <v>3.3030619789024782</v>
      </c>
      <c r="FG79" s="9">
        <f t="shared" si="97"/>
        <v>0</v>
      </c>
      <c r="FJ79">
        <f t="shared" si="98"/>
        <v>0</v>
      </c>
      <c r="FK79">
        <f t="shared" si="99"/>
        <v>3.0282737825888191</v>
      </c>
      <c r="FN79" s="15">
        <f t="shared" si="100"/>
        <v>0</v>
      </c>
      <c r="FP79" s="15">
        <f t="shared" si="101"/>
        <v>0</v>
      </c>
      <c r="FQ79" s="15">
        <f t="shared" si="102"/>
        <v>6.7833332729989557</v>
      </c>
      <c r="FS79">
        <f t="shared" si="103"/>
        <v>0</v>
      </c>
      <c r="FT79">
        <f t="shared" si="104"/>
        <v>10.086395251901434</v>
      </c>
      <c r="FU79">
        <f t="shared" si="105"/>
        <v>8.6189407153448201</v>
      </c>
      <c r="FV79">
        <f t="shared" si="106"/>
        <v>8.6189407153448201</v>
      </c>
      <c r="FW79" s="8">
        <f t="shared" si="107"/>
        <v>8.6189407153448201</v>
      </c>
      <c r="FY79" s="5">
        <f t="shared" si="108"/>
        <v>1.4674545365566143</v>
      </c>
      <c r="GA79" s="11">
        <f t="shared" si="109"/>
        <v>0</v>
      </c>
      <c r="GB79" s="11">
        <f t="shared" si="110"/>
        <v>0</v>
      </c>
    </row>
    <row r="80" spans="1:184" x14ac:dyDescent="0.15">
      <c r="A80" s="19">
        <v>3</v>
      </c>
      <c r="B80">
        <v>20</v>
      </c>
      <c r="D80">
        <v>15</v>
      </c>
      <c r="E80" s="8">
        <v>8.75</v>
      </c>
      <c r="I80" s="8">
        <v>14</v>
      </c>
      <c r="J80" s="8">
        <v>4</v>
      </c>
      <c r="K80" s="8">
        <v>7</v>
      </c>
      <c r="L80">
        <v>2</v>
      </c>
      <c r="M80">
        <v>5</v>
      </c>
      <c r="N80">
        <v>10</v>
      </c>
      <c r="O80" s="12">
        <v>15</v>
      </c>
      <c r="P80" s="4">
        <v>3.8</v>
      </c>
      <c r="R80">
        <v>1</v>
      </c>
      <c r="S80">
        <v>15.9</v>
      </c>
      <c r="U80">
        <v>1</v>
      </c>
      <c r="V80">
        <v>3.5</v>
      </c>
      <c r="X80">
        <v>4</v>
      </c>
      <c r="DB80" s="1">
        <f t="shared" si="57"/>
        <v>1.0038208256456926</v>
      </c>
      <c r="DC80">
        <v>11.64</v>
      </c>
      <c r="DD80">
        <f t="shared" si="58"/>
        <v>14</v>
      </c>
      <c r="DE80" s="38">
        <v>0.122</v>
      </c>
      <c r="DF80">
        <v>0.48</v>
      </c>
      <c r="DG80">
        <v>1.1499999999999999</v>
      </c>
      <c r="DH80">
        <f t="shared" si="59"/>
        <v>6.56</v>
      </c>
      <c r="DI80">
        <f t="shared" si="60"/>
        <v>1.6793154612537995</v>
      </c>
      <c r="DJ80">
        <f t="shared" si="61"/>
        <v>4</v>
      </c>
      <c r="DK80">
        <v>0.28899999999999998</v>
      </c>
      <c r="DL80">
        <f t="shared" si="62"/>
        <v>0.48</v>
      </c>
      <c r="DM80">
        <f t="shared" si="63"/>
        <v>1.1299999999999999</v>
      </c>
      <c r="DN80">
        <f t="shared" si="64"/>
        <v>16.399999999999999</v>
      </c>
      <c r="DO80">
        <f t="shared" si="65"/>
        <v>0.44672766535518027</v>
      </c>
      <c r="DP80">
        <f t="shared" si="66"/>
        <v>7</v>
      </c>
      <c r="DQ80">
        <v>2.76</v>
      </c>
      <c r="DR80">
        <f t="shared" si="67"/>
        <v>0.4</v>
      </c>
      <c r="DS80">
        <v>1.1000000000000001</v>
      </c>
      <c r="DT80">
        <f t="shared" si="68"/>
        <v>32.799999999999997</v>
      </c>
      <c r="DU80">
        <f t="shared" si="69"/>
        <v>3.0282737825888191</v>
      </c>
      <c r="DV80">
        <f t="shared" si="70"/>
        <v>43.322586645173295</v>
      </c>
      <c r="DW80">
        <f t="shared" si="71"/>
        <v>43.322586645173295</v>
      </c>
      <c r="DX80">
        <v>0.40500000000000003</v>
      </c>
      <c r="DY80">
        <v>1</v>
      </c>
      <c r="DZ80">
        <f t="shared" si="72"/>
        <v>49.199999999999996</v>
      </c>
      <c r="EA80">
        <f t="shared" si="73"/>
        <v>4.1669038678133719</v>
      </c>
      <c r="EB80">
        <f t="shared" si="74"/>
        <v>0</v>
      </c>
      <c r="EC80">
        <f t="shared" si="75"/>
        <v>0</v>
      </c>
      <c r="ED80">
        <f t="shared" si="76"/>
        <v>0.3</v>
      </c>
      <c r="EE80">
        <f>1</f>
        <v>1</v>
      </c>
      <c r="EF80">
        <f t="shared" si="77"/>
        <v>49.199999999999996</v>
      </c>
      <c r="EG80">
        <f t="shared" si="78"/>
        <v>0</v>
      </c>
      <c r="EH80">
        <f t="shared" si="79"/>
        <v>4.1669038678133719</v>
      </c>
      <c r="EI80">
        <f t="shared" si="80"/>
        <v>4.1669038678133719</v>
      </c>
      <c r="EJ80">
        <f t="shared" si="81"/>
        <v>5.1543169091977994</v>
      </c>
      <c r="EK80">
        <f t="shared" si="82"/>
        <v>9.3212207770111704</v>
      </c>
      <c r="EL80" s="16">
        <f t="shared" si="83"/>
        <v>3</v>
      </c>
      <c r="EM80">
        <f t="shared" si="111"/>
        <v>20</v>
      </c>
      <c r="EN80">
        <f t="shared" si="84"/>
        <v>9.333864663901954</v>
      </c>
      <c r="EO80">
        <f t="shared" si="112"/>
        <v>0</v>
      </c>
      <c r="EP80">
        <f t="shared" si="85"/>
        <v>11.545669876603071</v>
      </c>
      <c r="EQ80" s="10">
        <f t="shared" si="86"/>
        <v>20.879534540505027</v>
      </c>
      <c r="ER80" s="1">
        <f t="shared" si="87"/>
        <v>0.44703413506631695</v>
      </c>
      <c r="ES80" s="1">
        <f t="shared" si="88"/>
        <v>0</v>
      </c>
      <c r="ET80" s="1">
        <f t="shared" si="89"/>
        <v>0.55296586493368294</v>
      </c>
      <c r="EX80">
        <f t="shared" si="90"/>
        <v>0</v>
      </c>
      <c r="EY80">
        <f t="shared" si="113"/>
        <v>0</v>
      </c>
      <c r="EZ80">
        <f t="shared" si="91"/>
        <v>0</v>
      </c>
      <c r="FA80">
        <f t="shared" si="92"/>
        <v>0</v>
      </c>
      <c r="FB80" s="7">
        <f t="shared" si="93"/>
        <v>1.0630215633044899</v>
      </c>
      <c r="FC80">
        <f t="shared" si="94"/>
        <v>1.0630215633044899</v>
      </c>
      <c r="FD80">
        <f t="shared" si="95"/>
        <v>1.0630215633044899</v>
      </c>
      <c r="FF80" s="9">
        <f t="shared" si="96"/>
        <v>2.3811683018020577</v>
      </c>
      <c r="FG80" s="9">
        <f t="shared" si="97"/>
        <v>0</v>
      </c>
      <c r="FJ80">
        <f t="shared" si="98"/>
        <v>0</v>
      </c>
      <c r="FK80">
        <f t="shared" si="99"/>
        <v>3.0282737825888191</v>
      </c>
      <c r="FN80" s="15">
        <f t="shared" si="100"/>
        <v>0</v>
      </c>
      <c r="FP80" s="15">
        <f t="shared" si="101"/>
        <v>0</v>
      </c>
      <c r="FQ80" s="15">
        <f t="shared" si="102"/>
        <v>6.7833332729989557</v>
      </c>
      <c r="FS80">
        <f t="shared" si="103"/>
        <v>0</v>
      </c>
      <c r="FT80">
        <f t="shared" si="104"/>
        <v>9.1645015748010135</v>
      </c>
      <c r="FU80">
        <f t="shared" si="105"/>
        <v>10.439767270252513</v>
      </c>
      <c r="FV80">
        <f t="shared" si="106"/>
        <v>10.439767270252513</v>
      </c>
      <c r="FW80" s="8">
        <f t="shared" si="107"/>
        <v>10.439767270252513</v>
      </c>
      <c r="FY80" s="5">
        <f t="shared" si="108"/>
        <v>-1.2752656954515</v>
      </c>
      <c r="GA80" s="11">
        <f t="shared" si="109"/>
        <v>0</v>
      </c>
      <c r="GB80" s="11">
        <f t="shared" si="110"/>
        <v>0</v>
      </c>
    </row>
    <row r="81" spans="1:184" x14ac:dyDescent="0.15">
      <c r="A81" s="19">
        <v>4</v>
      </c>
      <c r="B81">
        <v>20</v>
      </c>
      <c r="D81">
        <v>15</v>
      </c>
      <c r="E81" s="8">
        <v>8.75</v>
      </c>
      <c r="I81" s="8">
        <v>13</v>
      </c>
      <c r="J81" s="8">
        <v>1</v>
      </c>
      <c r="K81" s="8">
        <v>1</v>
      </c>
      <c r="L81">
        <v>2</v>
      </c>
      <c r="M81">
        <v>5</v>
      </c>
      <c r="N81">
        <v>10</v>
      </c>
      <c r="O81" s="12">
        <v>15</v>
      </c>
      <c r="P81" s="4">
        <v>11.7</v>
      </c>
      <c r="R81">
        <v>1</v>
      </c>
      <c r="DB81" s="1">
        <f t="shared" si="57"/>
        <v>1.0038208256456926</v>
      </c>
      <c r="DC81">
        <v>11.64</v>
      </c>
      <c r="DD81">
        <f t="shared" si="58"/>
        <v>13</v>
      </c>
      <c r="DE81" s="38">
        <v>0.122</v>
      </c>
      <c r="DF81">
        <v>0.48</v>
      </c>
      <c r="DG81">
        <v>1.1499999999999999</v>
      </c>
      <c r="DH81">
        <f t="shared" si="59"/>
        <v>6.56</v>
      </c>
      <c r="DI81">
        <f t="shared" si="60"/>
        <v>1.5593643568785276</v>
      </c>
      <c r="DJ81">
        <f t="shared" si="61"/>
        <v>1</v>
      </c>
      <c r="DK81">
        <v>0.28899999999999998</v>
      </c>
      <c r="DL81">
        <f t="shared" si="62"/>
        <v>0.48</v>
      </c>
      <c r="DM81">
        <f t="shared" si="63"/>
        <v>1.1299999999999999</v>
      </c>
      <c r="DN81">
        <f t="shared" si="64"/>
        <v>16.399999999999999</v>
      </c>
      <c r="DO81">
        <f t="shared" si="65"/>
        <v>0.11168191633879507</v>
      </c>
      <c r="DP81">
        <f t="shared" si="66"/>
        <v>1</v>
      </c>
      <c r="DQ81">
        <v>2.76</v>
      </c>
      <c r="DR81">
        <f t="shared" si="67"/>
        <v>0.4</v>
      </c>
      <c r="DS81">
        <v>1.1000000000000001</v>
      </c>
      <c r="DT81">
        <f t="shared" si="68"/>
        <v>32.799999999999997</v>
      </c>
      <c r="DU81">
        <f t="shared" si="69"/>
        <v>0.43261054036983126</v>
      </c>
      <c r="DV81">
        <f t="shared" si="70"/>
        <v>21.217992435984872</v>
      </c>
      <c r="DW81">
        <f t="shared" si="71"/>
        <v>21.217992435984872</v>
      </c>
      <c r="DX81">
        <v>0.40500000000000003</v>
      </c>
      <c r="DY81">
        <v>1</v>
      </c>
      <c r="DZ81">
        <f t="shared" si="72"/>
        <v>49.199999999999996</v>
      </c>
      <c r="EA81">
        <f t="shared" si="73"/>
        <v>2.0408138478174327</v>
      </c>
      <c r="EB81">
        <f t="shared" si="74"/>
        <v>0</v>
      </c>
      <c r="EC81">
        <f t="shared" si="75"/>
        <v>0</v>
      </c>
      <c r="ED81">
        <f t="shared" si="76"/>
        <v>0.3</v>
      </c>
      <c r="EE81">
        <f>1</f>
        <v>1</v>
      </c>
      <c r="EF81">
        <f t="shared" si="77"/>
        <v>49.199999999999996</v>
      </c>
      <c r="EG81">
        <f t="shared" si="78"/>
        <v>0</v>
      </c>
      <c r="EH81">
        <f t="shared" si="79"/>
        <v>2.0408138478174327</v>
      </c>
      <c r="EI81">
        <f t="shared" si="80"/>
        <v>2.0408138478174327</v>
      </c>
      <c r="EJ81">
        <f t="shared" si="81"/>
        <v>2.1036568135871541</v>
      </c>
      <c r="EK81">
        <f t="shared" si="82"/>
        <v>4.1444706614045863</v>
      </c>
      <c r="EL81" s="16">
        <f t="shared" si="83"/>
        <v>4</v>
      </c>
      <c r="EM81">
        <f t="shared" si="111"/>
        <v>20</v>
      </c>
      <c r="EN81">
        <f t="shared" si="84"/>
        <v>4.5714230191110499</v>
      </c>
      <c r="EO81">
        <f t="shared" si="112"/>
        <v>0</v>
      </c>
      <c r="EP81">
        <f t="shared" si="85"/>
        <v>4.7121912624352253</v>
      </c>
      <c r="EQ81" s="10">
        <f t="shared" si="86"/>
        <v>9.2836142815462743</v>
      </c>
      <c r="ER81" s="1">
        <f t="shared" si="87"/>
        <v>0.49241845691478209</v>
      </c>
      <c r="ES81" s="1">
        <f t="shared" si="88"/>
        <v>0</v>
      </c>
      <c r="ET81" s="1">
        <f t="shared" si="89"/>
        <v>0.50758154308521797</v>
      </c>
      <c r="EX81">
        <f t="shared" si="90"/>
        <v>0</v>
      </c>
      <c r="EY81">
        <f t="shared" si="113"/>
        <v>0</v>
      </c>
      <c r="EZ81">
        <f t="shared" si="91"/>
        <v>0</v>
      </c>
      <c r="FA81">
        <f t="shared" si="92"/>
        <v>0</v>
      </c>
      <c r="FB81" s="7">
        <f t="shared" si="93"/>
        <v>0.83552313660866129</v>
      </c>
      <c r="FC81">
        <f t="shared" si="94"/>
        <v>0.83552313660866129</v>
      </c>
      <c r="FD81">
        <f t="shared" si="95"/>
        <v>0.83552313660866129</v>
      </c>
      <c r="FF81" s="9">
        <f t="shared" si="96"/>
        <v>1.8715718260034016</v>
      </c>
      <c r="FG81" s="9">
        <f t="shared" si="97"/>
        <v>0</v>
      </c>
      <c r="FJ81">
        <f t="shared" si="98"/>
        <v>0</v>
      </c>
      <c r="FK81">
        <f t="shared" si="99"/>
        <v>0.43261054036983126</v>
      </c>
      <c r="FN81" s="15">
        <f t="shared" si="100"/>
        <v>0</v>
      </c>
      <c r="FP81" s="15">
        <f t="shared" si="101"/>
        <v>0</v>
      </c>
      <c r="FQ81" s="15">
        <f t="shared" si="102"/>
        <v>0.96904761042842213</v>
      </c>
      <c r="FS81">
        <f t="shared" si="103"/>
        <v>0</v>
      </c>
      <c r="FT81">
        <f t="shared" si="104"/>
        <v>2.8406194364318238</v>
      </c>
      <c r="FU81">
        <f t="shared" si="105"/>
        <v>4.6418071407731372</v>
      </c>
      <c r="FV81">
        <f t="shared" si="106"/>
        <v>4.6418071407731372</v>
      </c>
      <c r="FW81" s="8">
        <f t="shared" si="107"/>
        <v>4.6418071407731372</v>
      </c>
      <c r="FY81" s="5">
        <f t="shared" si="108"/>
        <v>-1.8011877043413134</v>
      </c>
      <c r="GA81" s="11">
        <f t="shared" si="109"/>
        <v>0</v>
      </c>
      <c r="GB81" s="11">
        <f t="shared" si="110"/>
        <v>0</v>
      </c>
    </row>
    <row r="82" spans="1:184" x14ac:dyDescent="0.15">
      <c r="A82" s="19">
        <v>1</v>
      </c>
      <c r="B82">
        <v>21</v>
      </c>
      <c r="D82">
        <v>15</v>
      </c>
      <c r="E82" s="8">
        <v>8.75</v>
      </c>
      <c r="I82" s="8">
        <v>15</v>
      </c>
      <c r="J82" s="8">
        <v>2</v>
      </c>
      <c r="K82" s="8">
        <v>2</v>
      </c>
      <c r="L82">
        <v>2</v>
      </c>
      <c r="M82">
        <v>5</v>
      </c>
      <c r="N82">
        <v>10</v>
      </c>
      <c r="O82" s="12">
        <v>15</v>
      </c>
      <c r="P82" s="4">
        <v>8.1999999999999993</v>
      </c>
      <c r="R82">
        <v>1</v>
      </c>
      <c r="S82">
        <v>13.1</v>
      </c>
      <c r="U82">
        <v>3</v>
      </c>
      <c r="V82">
        <v>11</v>
      </c>
      <c r="X82">
        <v>4</v>
      </c>
      <c r="Y82">
        <v>7</v>
      </c>
      <c r="AA82">
        <v>4</v>
      </c>
      <c r="DB82" s="1">
        <f t="shared" si="57"/>
        <v>1.0038208256456926</v>
      </c>
      <c r="DC82">
        <v>11.64</v>
      </c>
      <c r="DD82">
        <f t="shared" si="58"/>
        <v>15</v>
      </c>
      <c r="DE82" s="38">
        <v>0.122</v>
      </c>
      <c r="DF82">
        <v>0.48</v>
      </c>
      <c r="DG82">
        <v>1.1499999999999999</v>
      </c>
      <c r="DH82">
        <f t="shared" si="59"/>
        <v>6.56</v>
      </c>
      <c r="DI82">
        <f t="shared" si="60"/>
        <v>1.7992665656290707</v>
      </c>
      <c r="DJ82">
        <f t="shared" si="61"/>
        <v>2</v>
      </c>
      <c r="DK82">
        <v>0.28899999999999998</v>
      </c>
      <c r="DL82">
        <f t="shared" si="62"/>
        <v>0.48</v>
      </c>
      <c r="DM82">
        <f t="shared" si="63"/>
        <v>1.1299999999999999</v>
      </c>
      <c r="DN82">
        <f t="shared" si="64"/>
        <v>16.399999999999999</v>
      </c>
      <c r="DO82">
        <f t="shared" si="65"/>
        <v>0.22336383267759014</v>
      </c>
      <c r="DP82">
        <f t="shared" si="66"/>
        <v>2</v>
      </c>
      <c r="DQ82">
        <v>2.76</v>
      </c>
      <c r="DR82">
        <f t="shared" si="67"/>
        <v>0.4</v>
      </c>
      <c r="DS82">
        <v>1.1000000000000001</v>
      </c>
      <c r="DT82">
        <f t="shared" si="68"/>
        <v>32.799999999999997</v>
      </c>
      <c r="DU82">
        <f t="shared" si="69"/>
        <v>0.86522108073966253</v>
      </c>
      <c r="DV82">
        <f t="shared" si="70"/>
        <v>63.371876743753489</v>
      </c>
      <c r="DW82">
        <f t="shared" si="71"/>
        <v>63.371876743753489</v>
      </c>
      <c r="DX82">
        <v>0.40500000000000003</v>
      </c>
      <c r="DY82">
        <v>1</v>
      </c>
      <c r="DZ82">
        <f t="shared" si="72"/>
        <v>49.199999999999996</v>
      </c>
      <c r="EA82">
        <f t="shared" si="73"/>
        <v>6.095308215940956</v>
      </c>
      <c r="EB82">
        <f t="shared" si="74"/>
        <v>0</v>
      </c>
      <c r="EC82">
        <f t="shared" si="75"/>
        <v>0</v>
      </c>
      <c r="ED82">
        <f t="shared" si="76"/>
        <v>0.3</v>
      </c>
      <c r="EE82">
        <f>1</f>
        <v>1</v>
      </c>
      <c r="EF82">
        <f t="shared" si="77"/>
        <v>49.199999999999996</v>
      </c>
      <c r="EG82">
        <f t="shared" si="78"/>
        <v>0</v>
      </c>
      <c r="EH82">
        <f t="shared" si="79"/>
        <v>6.095308215940956</v>
      </c>
      <c r="EI82">
        <f t="shared" si="80"/>
        <v>6.095308215940956</v>
      </c>
      <c r="EJ82">
        <f t="shared" si="81"/>
        <v>2.8878514790463234</v>
      </c>
      <c r="EK82">
        <f t="shared" si="82"/>
        <v>8.983159694987279</v>
      </c>
      <c r="EL82" s="16">
        <f t="shared" si="83"/>
        <v>1</v>
      </c>
      <c r="EM82">
        <f t="shared" si="111"/>
        <v>21</v>
      </c>
      <c r="EN82">
        <f t="shared" si="84"/>
        <v>13.653490403707742</v>
      </c>
      <c r="EO82">
        <f t="shared" si="112"/>
        <v>0</v>
      </c>
      <c r="EP82">
        <f t="shared" si="85"/>
        <v>6.468787313063765</v>
      </c>
      <c r="EQ82" s="10">
        <f t="shared" si="86"/>
        <v>20.122277716771507</v>
      </c>
      <c r="ER82" s="1">
        <f t="shared" si="87"/>
        <v>0.67852608913790302</v>
      </c>
      <c r="ES82" s="1">
        <f t="shared" si="88"/>
        <v>0</v>
      </c>
      <c r="ET82" s="1">
        <f t="shared" si="89"/>
        <v>0.32147391086209703</v>
      </c>
      <c r="EX82">
        <f t="shared" si="90"/>
        <v>0</v>
      </c>
      <c r="EY82">
        <f t="shared" si="113"/>
        <v>0</v>
      </c>
      <c r="EZ82">
        <f t="shared" si="91"/>
        <v>0</v>
      </c>
      <c r="FA82">
        <f t="shared" si="92"/>
        <v>0</v>
      </c>
      <c r="FB82" s="7">
        <f t="shared" si="93"/>
        <v>1.0113151991533305</v>
      </c>
      <c r="FC82">
        <f t="shared" si="94"/>
        <v>1.0113151991533305</v>
      </c>
      <c r="FD82">
        <f t="shared" si="95"/>
        <v>1.0113151991533305</v>
      </c>
      <c r="FF82" s="9">
        <f t="shared" si="96"/>
        <v>2.2653460461034602</v>
      </c>
      <c r="FG82" s="9">
        <f t="shared" si="97"/>
        <v>0</v>
      </c>
      <c r="FJ82">
        <f t="shared" si="98"/>
        <v>0</v>
      </c>
      <c r="FK82">
        <f t="shared" si="99"/>
        <v>0.86522108073966253</v>
      </c>
      <c r="FN82" s="15">
        <f t="shared" si="100"/>
        <v>0</v>
      </c>
      <c r="FP82" s="15">
        <f t="shared" si="101"/>
        <v>0</v>
      </c>
      <c r="FQ82" s="15">
        <f t="shared" si="102"/>
        <v>1.9380952208568443</v>
      </c>
      <c r="FS82">
        <f t="shared" si="103"/>
        <v>0</v>
      </c>
      <c r="FT82">
        <f t="shared" si="104"/>
        <v>4.2034412669603043</v>
      </c>
      <c r="FU82">
        <f t="shared" si="105"/>
        <v>10.061138858385753</v>
      </c>
      <c r="FV82">
        <f t="shared" si="106"/>
        <v>10.061138858385753</v>
      </c>
      <c r="FW82" s="8">
        <f t="shared" si="107"/>
        <v>10.061138858385753</v>
      </c>
      <c r="FY82" s="5">
        <f t="shared" si="108"/>
        <v>-5.857697591425449</v>
      </c>
      <c r="GA82" s="11">
        <f t="shared" si="109"/>
        <v>0</v>
      </c>
      <c r="GB82" s="11">
        <f t="shared" si="110"/>
        <v>0</v>
      </c>
    </row>
    <row r="83" spans="1:184" x14ac:dyDescent="0.15">
      <c r="A83" s="19">
        <v>2</v>
      </c>
      <c r="B83">
        <v>21</v>
      </c>
      <c r="D83">
        <v>15</v>
      </c>
      <c r="E83" s="8">
        <v>8.75</v>
      </c>
      <c r="I83" s="8">
        <v>23</v>
      </c>
      <c r="J83" s="8">
        <v>5</v>
      </c>
      <c r="K83" s="8">
        <v>1</v>
      </c>
      <c r="L83">
        <v>2</v>
      </c>
      <c r="M83">
        <v>5</v>
      </c>
      <c r="N83">
        <v>10</v>
      </c>
      <c r="O83" s="12">
        <v>15</v>
      </c>
      <c r="P83" s="4">
        <v>9.5</v>
      </c>
      <c r="R83">
        <v>5</v>
      </c>
      <c r="S83">
        <v>7.8</v>
      </c>
      <c r="U83">
        <v>4</v>
      </c>
      <c r="V83">
        <v>5.6</v>
      </c>
      <c r="X83">
        <v>3</v>
      </c>
      <c r="Y83">
        <v>14.5</v>
      </c>
      <c r="AA83">
        <v>4</v>
      </c>
      <c r="AB83">
        <v>8.4</v>
      </c>
      <c r="AD83">
        <v>4</v>
      </c>
      <c r="DB83" s="1">
        <f t="shared" si="57"/>
        <v>1.0038208256456926</v>
      </c>
      <c r="DC83">
        <v>11.64</v>
      </c>
      <c r="DD83">
        <f t="shared" si="58"/>
        <v>23</v>
      </c>
      <c r="DE83" s="38">
        <v>0.122</v>
      </c>
      <c r="DF83">
        <v>0.48</v>
      </c>
      <c r="DG83">
        <v>1.1499999999999999</v>
      </c>
      <c r="DH83">
        <f t="shared" si="59"/>
        <v>6.56</v>
      </c>
      <c r="DI83">
        <f t="shared" si="60"/>
        <v>2.7588754006312421</v>
      </c>
      <c r="DJ83">
        <f t="shared" si="61"/>
        <v>5</v>
      </c>
      <c r="DK83">
        <v>0.28899999999999998</v>
      </c>
      <c r="DL83">
        <f t="shared" si="62"/>
        <v>0.48</v>
      </c>
      <c r="DM83">
        <f t="shared" si="63"/>
        <v>1.1299999999999999</v>
      </c>
      <c r="DN83">
        <f t="shared" si="64"/>
        <v>16.399999999999999</v>
      </c>
      <c r="DO83">
        <f t="shared" si="65"/>
        <v>0.55840958169397537</v>
      </c>
      <c r="DP83">
        <f t="shared" si="66"/>
        <v>1</v>
      </c>
      <c r="DQ83">
        <v>2.76</v>
      </c>
      <c r="DR83">
        <f t="shared" si="67"/>
        <v>0.4</v>
      </c>
      <c r="DS83">
        <v>1.1000000000000001</v>
      </c>
      <c r="DT83">
        <f t="shared" si="68"/>
        <v>32.799999999999997</v>
      </c>
      <c r="DU83">
        <f t="shared" si="69"/>
        <v>0.43261054036983126</v>
      </c>
      <c r="DV83">
        <f t="shared" si="70"/>
        <v>71.80544361088721</v>
      </c>
      <c r="DW83">
        <f t="shared" si="71"/>
        <v>71.80544361088721</v>
      </c>
      <c r="DX83">
        <v>0.40500000000000003</v>
      </c>
      <c r="DY83">
        <v>1</v>
      </c>
      <c r="DZ83">
        <f t="shared" si="72"/>
        <v>49.199999999999996</v>
      </c>
      <c r="EA83">
        <f t="shared" si="73"/>
        <v>6.90647544115643</v>
      </c>
      <c r="EB83">
        <f t="shared" si="74"/>
        <v>0</v>
      </c>
      <c r="EC83">
        <f t="shared" si="75"/>
        <v>0</v>
      </c>
      <c r="ED83">
        <f t="shared" si="76"/>
        <v>0.3</v>
      </c>
      <c r="EE83">
        <f>1</f>
        <v>1</v>
      </c>
      <c r="EF83">
        <f t="shared" si="77"/>
        <v>49.199999999999996</v>
      </c>
      <c r="EG83">
        <f t="shared" si="78"/>
        <v>0</v>
      </c>
      <c r="EH83">
        <f t="shared" si="79"/>
        <v>6.90647544115643</v>
      </c>
      <c r="EI83">
        <f t="shared" si="80"/>
        <v>6.90647544115643</v>
      </c>
      <c r="EJ83">
        <f t="shared" si="81"/>
        <v>3.7498955226950486</v>
      </c>
      <c r="EK83">
        <f t="shared" si="82"/>
        <v>10.656370963851479</v>
      </c>
      <c r="EL83" s="16">
        <f t="shared" si="83"/>
        <v>2</v>
      </c>
      <c r="EM83">
        <f t="shared" si="111"/>
        <v>21</v>
      </c>
      <c r="EN83">
        <f t="shared" si="84"/>
        <v>15.470504988190404</v>
      </c>
      <c r="EO83">
        <f t="shared" si="112"/>
        <v>0</v>
      </c>
      <c r="EP83">
        <f t="shared" si="85"/>
        <v>8.3997659708369099</v>
      </c>
      <c r="EQ83" s="10">
        <f t="shared" si="86"/>
        <v>23.870270959027316</v>
      </c>
      <c r="ER83" s="1">
        <f t="shared" si="87"/>
        <v>0.64810764045138469</v>
      </c>
      <c r="ES83" s="1">
        <f t="shared" si="88"/>
        <v>0</v>
      </c>
      <c r="ET83" s="1">
        <f t="shared" si="89"/>
        <v>0.35189235954861525</v>
      </c>
      <c r="EX83">
        <f t="shared" si="90"/>
        <v>0</v>
      </c>
      <c r="EY83">
        <f t="shared" si="113"/>
        <v>0</v>
      </c>
      <c r="EZ83">
        <f t="shared" si="91"/>
        <v>0</v>
      </c>
      <c r="FA83">
        <f t="shared" si="92"/>
        <v>0</v>
      </c>
      <c r="FB83" s="7">
        <f t="shared" si="93"/>
        <v>1.6586424911626088</v>
      </c>
      <c r="FC83">
        <f t="shared" si="94"/>
        <v>1.6586424911626088</v>
      </c>
      <c r="FD83">
        <f t="shared" si="95"/>
        <v>1.6586424911626088</v>
      </c>
      <c r="FF83" s="9">
        <f t="shared" si="96"/>
        <v>3.7153591802042438</v>
      </c>
      <c r="FG83" s="9">
        <f t="shared" si="97"/>
        <v>0</v>
      </c>
      <c r="FJ83">
        <f t="shared" si="98"/>
        <v>0</v>
      </c>
      <c r="FK83">
        <f t="shared" si="99"/>
        <v>0.43261054036983126</v>
      </c>
      <c r="FN83" s="15">
        <f t="shared" si="100"/>
        <v>0</v>
      </c>
      <c r="FP83" s="15">
        <f t="shared" si="101"/>
        <v>0</v>
      </c>
      <c r="FQ83" s="15">
        <f t="shared" si="102"/>
        <v>0.96904761042842213</v>
      </c>
      <c r="FS83">
        <f t="shared" si="103"/>
        <v>0</v>
      </c>
      <c r="FT83">
        <f t="shared" si="104"/>
        <v>4.6844067906326661</v>
      </c>
      <c r="FU83">
        <f t="shared" si="105"/>
        <v>11.935135479513658</v>
      </c>
      <c r="FV83">
        <f t="shared" si="106"/>
        <v>11.935135479513658</v>
      </c>
      <c r="FW83" s="8">
        <f t="shared" si="107"/>
        <v>11.935135479513658</v>
      </c>
      <c r="FY83" s="5">
        <f t="shared" si="108"/>
        <v>-7.2507286888809919</v>
      </c>
      <c r="GA83" s="11">
        <f t="shared" si="109"/>
        <v>0</v>
      </c>
      <c r="GB83" s="11">
        <f t="shared" si="110"/>
        <v>0</v>
      </c>
    </row>
    <row r="84" spans="1:184" x14ac:dyDescent="0.15">
      <c r="A84" s="19">
        <v>3</v>
      </c>
      <c r="B84">
        <v>21</v>
      </c>
      <c r="D84">
        <v>15</v>
      </c>
      <c r="E84" s="8">
        <v>8.75</v>
      </c>
      <c r="I84" s="8">
        <v>8</v>
      </c>
      <c r="J84" s="8">
        <v>0</v>
      </c>
      <c r="K84" s="8">
        <v>2</v>
      </c>
      <c r="L84">
        <v>2</v>
      </c>
      <c r="M84">
        <v>5</v>
      </c>
      <c r="N84">
        <v>10</v>
      </c>
      <c r="O84" s="12">
        <v>15</v>
      </c>
      <c r="P84" s="4">
        <v>13.1</v>
      </c>
      <c r="R84">
        <v>4</v>
      </c>
      <c r="S84">
        <v>4.5</v>
      </c>
      <c r="U84">
        <v>4</v>
      </c>
      <c r="V84">
        <v>16</v>
      </c>
      <c r="X84">
        <v>4</v>
      </c>
      <c r="Y84">
        <v>12.2</v>
      </c>
      <c r="Z84">
        <v>4</v>
      </c>
      <c r="DB84" s="1">
        <f t="shared" si="57"/>
        <v>1.0038208256456926</v>
      </c>
      <c r="DC84">
        <v>11.64</v>
      </c>
      <c r="DD84">
        <f t="shared" si="58"/>
        <v>8</v>
      </c>
      <c r="DE84" s="38">
        <v>0.122</v>
      </c>
      <c r="DF84">
        <v>0.48</v>
      </c>
      <c r="DG84">
        <v>1.1499999999999999</v>
      </c>
      <c r="DH84">
        <f t="shared" si="59"/>
        <v>6.56</v>
      </c>
      <c r="DI84">
        <f t="shared" si="60"/>
        <v>0.95960883500217098</v>
      </c>
      <c r="DJ84">
        <f t="shared" si="61"/>
        <v>0</v>
      </c>
      <c r="DK84">
        <v>0.28899999999999998</v>
      </c>
      <c r="DL84">
        <f t="shared" si="62"/>
        <v>0.48</v>
      </c>
      <c r="DM84">
        <f t="shared" si="63"/>
        <v>1.1299999999999999</v>
      </c>
      <c r="DN84">
        <f t="shared" si="64"/>
        <v>16.399999999999999</v>
      </c>
      <c r="DO84">
        <f t="shared" si="65"/>
        <v>0</v>
      </c>
      <c r="DP84">
        <f t="shared" si="66"/>
        <v>2</v>
      </c>
      <c r="DQ84">
        <v>2.76</v>
      </c>
      <c r="DR84">
        <f t="shared" si="67"/>
        <v>0.4</v>
      </c>
      <c r="DS84">
        <v>1.1000000000000001</v>
      </c>
      <c r="DT84">
        <f t="shared" si="68"/>
        <v>32.799999999999997</v>
      </c>
      <c r="DU84">
        <f t="shared" si="69"/>
        <v>0.86522108073966253</v>
      </c>
      <c r="DV84">
        <f t="shared" si="70"/>
        <v>92.488684977369942</v>
      </c>
      <c r="DW84">
        <f t="shared" si="71"/>
        <v>92.488684977369942</v>
      </c>
      <c r="DX84">
        <v>0.40500000000000003</v>
      </c>
      <c r="DY84">
        <v>1</v>
      </c>
      <c r="DZ84">
        <f t="shared" si="72"/>
        <v>49.199999999999996</v>
      </c>
      <c r="EA84">
        <f t="shared" si="73"/>
        <v>8.8958552340759862</v>
      </c>
      <c r="EB84">
        <f t="shared" si="74"/>
        <v>0</v>
      </c>
      <c r="EC84">
        <f t="shared" si="75"/>
        <v>0</v>
      </c>
      <c r="ED84">
        <f t="shared" si="76"/>
        <v>0.3</v>
      </c>
      <c r="EE84">
        <f>1</f>
        <v>1</v>
      </c>
      <c r="EF84">
        <f t="shared" si="77"/>
        <v>49.199999999999996</v>
      </c>
      <c r="EG84">
        <f t="shared" si="78"/>
        <v>0</v>
      </c>
      <c r="EH84">
        <f t="shared" si="79"/>
        <v>8.8958552340759862</v>
      </c>
      <c r="EI84">
        <f t="shared" si="80"/>
        <v>8.8958552340759862</v>
      </c>
      <c r="EJ84">
        <f t="shared" si="81"/>
        <v>1.8248299157418335</v>
      </c>
      <c r="EK84">
        <f t="shared" si="82"/>
        <v>10.72068514981782</v>
      </c>
      <c r="EL84" s="16">
        <f t="shared" si="83"/>
        <v>3</v>
      </c>
      <c r="EM84">
        <f t="shared" si="111"/>
        <v>21</v>
      </c>
      <c r="EN84">
        <f t="shared" si="84"/>
        <v>19.926715724330212</v>
      </c>
      <c r="EO84">
        <f t="shared" si="112"/>
        <v>0</v>
      </c>
      <c r="EP84">
        <f t="shared" si="85"/>
        <v>4.0876190112617072</v>
      </c>
      <c r="EQ84" s="10">
        <f t="shared" si="86"/>
        <v>24.01433473559192</v>
      </c>
      <c r="ER84" s="1">
        <f t="shared" si="87"/>
        <v>0.82978420779637918</v>
      </c>
      <c r="ES84" s="1">
        <f t="shared" si="88"/>
        <v>0</v>
      </c>
      <c r="ET84" s="1">
        <f t="shared" si="89"/>
        <v>0.17021579220362079</v>
      </c>
      <c r="EX84">
        <f t="shared" si="90"/>
        <v>0</v>
      </c>
      <c r="EY84">
        <f t="shared" si="113"/>
        <v>0</v>
      </c>
      <c r="EZ84">
        <f t="shared" si="91"/>
        <v>0</v>
      </c>
      <c r="FA84">
        <f t="shared" si="92"/>
        <v>0</v>
      </c>
      <c r="FB84" s="7">
        <f t="shared" si="93"/>
        <v>0.47980441750108549</v>
      </c>
      <c r="FC84">
        <f t="shared" si="94"/>
        <v>0.47980441750108549</v>
      </c>
      <c r="FD84">
        <f t="shared" si="95"/>
        <v>0.47980441750108549</v>
      </c>
      <c r="FF84" s="9">
        <f t="shared" si="96"/>
        <v>1.0747618952024316</v>
      </c>
      <c r="FG84" s="9">
        <f t="shared" si="97"/>
        <v>0</v>
      </c>
      <c r="FJ84">
        <f t="shared" si="98"/>
        <v>0</v>
      </c>
      <c r="FK84">
        <f t="shared" si="99"/>
        <v>0.86522108073966253</v>
      </c>
      <c r="FN84" s="15">
        <f t="shared" si="100"/>
        <v>0</v>
      </c>
      <c r="FP84" s="15">
        <f t="shared" si="101"/>
        <v>0</v>
      </c>
      <c r="FQ84" s="15">
        <f t="shared" si="102"/>
        <v>1.9380952208568443</v>
      </c>
      <c r="FS84">
        <f t="shared" si="103"/>
        <v>0</v>
      </c>
      <c r="FT84">
        <f t="shared" si="104"/>
        <v>3.0128571160592759</v>
      </c>
      <c r="FU84">
        <f t="shared" si="105"/>
        <v>12.00716736779596</v>
      </c>
      <c r="FV84">
        <f t="shared" si="106"/>
        <v>12.00716736779596</v>
      </c>
      <c r="FW84" s="8">
        <f t="shared" si="107"/>
        <v>12.00716736779596</v>
      </c>
      <c r="FY84" s="5">
        <f t="shared" si="108"/>
        <v>-8.9943102517366835</v>
      </c>
      <c r="GA84" s="11">
        <f t="shared" si="109"/>
        <v>0</v>
      </c>
      <c r="GB84" s="11">
        <f t="shared" si="110"/>
        <v>0</v>
      </c>
    </row>
    <row r="85" spans="1:184" x14ac:dyDescent="0.15">
      <c r="A85" s="19">
        <v>4</v>
      </c>
      <c r="B85">
        <v>21</v>
      </c>
      <c r="D85">
        <v>15</v>
      </c>
      <c r="E85" s="8">
        <v>8.75</v>
      </c>
      <c r="I85" s="8">
        <v>14</v>
      </c>
      <c r="J85" s="8">
        <v>0</v>
      </c>
      <c r="K85" s="8">
        <v>0</v>
      </c>
      <c r="L85">
        <v>2</v>
      </c>
      <c r="M85">
        <v>5</v>
      </c>
      <c r="N85">
        <v>10</v>
      </c>
      <c r="O85" s="12">
        <v>15</v>
      </c>
      <c r="P85" s="4">
        <v>8.9</v>
      </c>
      <c r="R85">
        <v>3</v>
      </c>
      <c r="DB85" s="1">
        <f t="shared" si="57"/>
        <v>1.0038208256456926</v>
      </c>
      <c r="DC85">
        <v>11.64</v>
      </c>
      <c r="DD85">
        <f t="shared" si="58"/>
        <v>14</v>
      </c>
      <c r="DE85" s="38">
        <v>0.122</v>
      </c>
      <c r="DF85">
        <v>0.48</v>
      </c>
      <c r="DG85">
        <v>1.1499999999999999</v>
      </c>
      <c r="DH85">
        <f t="shared" si="59"/>
        <v>6.56</v>
      </c>
      <c r="DI85">
        <f t="shared" si="60"/>
        <v>1.6793154612537995</v>
      </c>
      <c r="DJ85">
        <f t="shared" si="61"/>
        <v>0</v>
      </c>
      <c r="DK85">
        <v>0.28899999999999998</v>
      </c>
      <c r="DL85">
        <f t="shared" si="62"/>
        <v>0.48</v>
      </c>
      <c r="DM85">
        <f t="shared" si="63"/>
        <v>1.1299999999999999</v>
      </c>
      <c r="DN85">
        <f t="shared" si="64"/>
        <v>16.399999999999999</v>
      </c>
      <c r="DO85">
        <f t="shared" si="65"/>
        <v>0</v>
      </c>
      <c r="DP85">
        <f t="shared" si="66"/>
        <v>0</v>
      </c>
      <c r="DQ85">
        <v>2.76</v>
      </c>
      <c r="DR85">
        <f t="shared" si="67"/>
        <v>0.4</v>
      </c>
      <c r="DS85">
        <v>1.1000000000000001</v>
      </c>
      <c r="DT85">
        <f t="shared" si="68"/>
        <v>32.799999999999997</v>
      </c>
      <c r="DU85">
        <f t="shared" si="69"/>
        <v>0</v>
      </c>
      <c r="DV85">
        <f t="shared" si="70"/>
        <v>12.27757455514911</v>
      </c>
      <c r="DW85">
        <f t="shared" si="71"/>
        <v>12.27757455514911</v>
      </c>
      <c r="DX85">
        <v>0.40500000000000003</v>
      </c>
      <c r="DY85">
        <v>1</v>
      </c>
      <c r="DZ85">
        <f t="shared" si="72"/>
        <v>49.199999999999996</v>
      </c>
      <c r="EA85">
        <f t="shared" si="73"/>
        <v>1.1808960836117968</v>
      </c>
      <c r="EB85">
        <f t="shared" si="74"/>
        <v>0</v>
      </c>
      <c r="EC85">
        <f t="shared" si="75"/>
        <v>0</v>
      </c>
      <c r="ED85">
        <f t="shared" si="76"/>
        <v>0.3</v>
      </c>
      <c r="EE85">
        <f>1</f>
        <v>1</v>
      </c>
      <c r="EF85">
        <f t="shared" si="77"/>
        <v>49.199999999999996</v>
      </c>
      <c r="EG85">
        <f t="shared" si="78"/>
        <v>0</v>
      </c>
      <c r="EH85">
        <f t="shared" si="79"/>
        <v>1.1808960836117968</v>
      </c>
      <c r="EI85">
        <f t="shared" si="80"/>
        <v>1.1808960836117968</v>
      </c>
      <c r="EJ85">
        <f t="shared" si="81"/>
        <v>1.6793154612537995</v>
      </c>
      <c r="EK85">
        <f t="shared" si="82"/>
        <v>2.8602115448655963</v>
      </c>
      <c r="EL85" s="16">
        <f t="shared" si="83"/>
        <v>4</v>
      </c>
      <c r="EM85">
        <f t="shared" si="111"/>
        <v>21</v>
      </c>
      <c r="EN85">
        <f t="shared" si="84"/>
        <v>2.6452072272904248</v>
      </c>
      <c r="EO85">
        <f t="shared" si="112"/>
        <v>0</v>
      </c>
      <c r="EP85">
        <f t="shared" si="85"/>
        <v>3.7616666332085114</v>
      </c>
      <c r="EQ85" s="10">
        <f t="shared" si="86"/>
        <v>6.4068738604989361</v>
      </c>
      <c r="ER85" s="1">
        <f t="shared" si="87"/>
        <v>0.41287018987516461</v>
      </c>
      <c r="ES85" s="1">
        <f t="shared" si="88"/>
        <v>0</v>
      </c>
      <c r="ET85" s="1">
        <f t="shared" si="89"/>
        <v>0.58712981012483534</v>
      </c>
      <c r="EX85">
        <f t="shared" si="90"/>
        <v>0</v>
      </c>
      <c r="EY85">
        <f t="shared" si="113"/>
        <v>0</v>
      </c>
      <c r="EZ85">
        <f t="shared" si="91"/>
        <v>0</v>
      </c>
      <c r="FA85">
        <f t="shared" si="92"/>
        <v>0</v>
      </c>
      <c r="FB85" s="7">
        <f t="shared" si="93"/>
        <v>0.83965773062689975</v>
      </c>
      <c r="FC85">
        <f t="shared" si="94"/>
        <v>0.83965773062689975</v>
      </c>
      <c r="FD85">
        <f t="shared" si="95"/>
        <v>0.83965773062689975</v>
      </c>
      <c r="FF85" s="9">
        <f t="shared" si="96"/>
        <v>1.8808333166042557</v>
      </c>
      <c r="FG85" s="9">
        <f t="shared" si="97"/>
        <v>0</v>
      </c>
      <c r="FJ85">
        <f t="shared" si="98"/>
        <v>0</v>
      </c>
      <c r="FK85">
        <f t="shared" si="99"/>
        <v>0</v>
      </c>
      <c r="FN85" s="15">
        <f t="shared" si="100"/>
        <v>0</v>
      </c>
      <c r="FP85" s="15">
        <f t="shared" si="101"/>
        <v>0</v>
      </c>
      <c r="FQ85" s="15">
        <f t="shared" si="102"/>
        <v>0</v>
      </c>
      <c r="FS85">
        <f t="shared" si="103"/>
        <v>0</v>
      </c>
      <c r="FT85">
        <f t="shared" si="104"/>
        <v>1.8808333166042557</v>
      </c>
      <c r="FU85">
        <f t="shared" si="105"/>
        <v>3.2034369302494681</v>
      </c>
      <c r="FV85">
        <f t="shared" si="106"/>
        <v>3.2034369302494681</v>
      </c>
      <c r="FW85" s="8">
        <f t="shared" si="107"/>
        <v>3.2034369302494681</v>
      </c>
      <c r="FY85" s="5">
        <f t="shared" si="108"/>
        <v>-1.3226036136452124</v>
      </c>
      <c r="GA85" s="11">
        <f t="shared" si="109"/>
        <v>0</v>
      </c>
      <c r="GB85" s="11">
        <f t="shared" si="110"/>
        <v>0</v>
      </c>
    </row>
    <row r="86" spans="1:184" x14ac:dyDescent="0.15">
      <c r="A86" s="19">
        <v>1</v>
      </c>
      <c r="B86">
        <v>22</v>
      </c>
      <c r="D86">
        <v>15</v>
      </c>
      <c r="E86" s="8">
        <v>8.75</v>
      </c>
      <c r="I86" s="8">
        <v>35</v>
      </c>
      <c r="J86" s="8">
        <v>5</v>
      </c>
      <c r="K86" s="8">
        <v>8</v>
      </c>
      <c r="L86">
        <v>2</v>
      </c>
      <c r="M86">
        <v>5</v>
      </c>
      <c r="N86">
        <v>10</v>
      </c>
      <c r="O86" s="12">
        <v>15</v>
      </c>
      <c r="P86" s="4">
        <v>14.1</v>
      </c>
      <c r="R86">
        <v>5</v>
      </c>
      <c r="S86">
        <v>9.4</v>
      </c>
      <c r="U86">
        <v>5</v>
      </c>
      <c r="V86">
        <v>7.9</v>
      </c>
      <c r="X86">
        <v>4</v>
      </c>
      <c r="Y86">
        <v>13.2</v>
      </c>
      <c r="AA86">
        <v>4</v>
      </c>
      <c r="AB86">
        <v>4.5</v>
      </c>
      <c r="AD86">
        <v>3</v>
      </c>
      <c r="AE86">
        <v>13.3</v>
      </c>
      <c r="AG86">
        <v>4</v>
      </c>
      <c r="DB86" s="1">
        <f t="shared" si="57"/>
        <v>1.0038208256456926</v>
      </c>
      <c r="DC86">
        <v>11.64</v>
      </c>
      <c r="DD86">
        <f t="shared" si="58"/>
        <v>35</v>
      </c>
      <c r="DE86" s="38">
        <v>0.122</v>
      </c>
      <c r="DF86">
        <v>0.48</v>
      </c>
      <c r="DG86">
        <v>1.1499999999999999</v>
      </c>
      <c r="DH86">
        <f t="shared" si="59"/>
        <v>6.56</v>
      </c>
      <c r="DI86">
        <f t="shared" si="60"/>
        <v>4.1982886531344983</v>
      </c>
      <c r="DJ86">
        <f t="shared" si="61"/>
        <v>5</v>
      </c>
      <c r="DK86">
        <v>0.28899999999999998</v>
      </c>
      <c r="DL86">
        <f t="shared" si="62"/>
        <v>0.48</v>
      </c>
      <c r="DM86">
        <f t="shared" si="63"/>
        <v>1.1299999999999999</v>
      </c>
      <c r="DN86">
        <f t="shared" si="64"/>
        <v>16.399999999999999</v>
      </c>
      <c r="DO86">
        <f t="shared" si="65"/>
        <v>0.55840958169397537</v>
      </c>
      <c r="DP86">
        <f t="shared" si="66"/>
        <v>8</v>
      </c>
      <c r="DQ86">
        <v>2.76</v>
      </c>
      <c r="DR86">
        <f t="shared" si="67"/>
        <v>0.4</v>
      </c>
      <c r="DS86">
        <v>1.1000000000000001</v>
      </c>
      <c r="DT86">
        <f t="shared" si="68"/>
        <v>32.799999999999997</v>
      </c>
      <c r="DU86">
        <f t="shared" si="69"/>
        <v>3.4608843229586501</v>
      </c>
      <c r="DV86">
        <f t="shared" si="70"/>
        <v>111.74902349804699</v>
      </c>
      <c r="DW86">
        <f t="shared" si="71"/>
        <v>111.74902349804699</v>
      </c>
      <c r="DX86">
        <v>0.40500000000000003</v>
      </c>
      <c r="DY86">
        <v>1</v>
      </c>
      <c r="DZ86">
        <f t="shared" si="72"/>
        <v>49.199999999999996</v>
      </c>
      <c r="EA86">
        <f t="shared" si="73"/>
        <v>10.748375715702068</v>
      </c>
      <c r="EB86">
        <f t="shared" si="74"/>
        <v>0</v>
      </c>
      <c r="EC86">
        <f t="shared" si="75"/>
        <v>0</v>
      </c>
      <c r="ED86">
        <f t="shared" si="76"/>
        <v>0.3</v>
      </c>
      <c r="EE86">
        <f>1</f>
        <v>1</v>
      </c>
      <c r="EF86">
        <f t="shared" si="77"/>
        <v>49.199999999999996</v>
      </c>
      <c r="EG86">
        <f t="shared" si="78"/>
        <v>0</v>
      </c>
      <c r="EH86">
        <f t="shared" si="79"/>
        <v>10.748375715702068</v>
      </c>
      <c r="EI86">
        <f t="shared" si="80"/>
        <v>10.748375715702068</v>
      </c>
      <c r="EJ86">
        <f t="shared" si="81"/>
        <v>8.2175825577871251</v>
      </c>
      <c r="EK86">
        <f t="shared" si="82"/>
        <v>18.965958273489193</v>
      </c>
      <c r="EL86" s="16">
        <f t="shared" si="83"/>
        <v>1</v>
      </c>
      <c r="EM86">
        <f t="shared" si="111"/>
        <v>22</v>
      </c>
      <c r="EN86">
        <f t="shared" si="84"/>
        <v>24.076361603172632</v>
      </c>
      <c r="EO86">
        <f t="shared" si="112"/>
        <v>0</v>
      </c>
      <c r="EP86">
        <f t="shared" si="85"/>
        <v>18.407384929443161</v>
      </c>
      <c r="EQ86" s="10">
        <f t="shared" si="86"/>
        <v>42.483746532615797</v>
      </c>
      <c r="ER86" s="1">
        <f t="shared" si="87"/>
        <v>0.56671935900682935</v>
      </c>
      <c r="ES86" s="1">
        <f t="shared" si="88"/>
        <v>0</v>
      </c>
      <c r="ET86" s="1">
        <f t="shared" si="89"/>
        <v>0.4332806409931706</v>
      </c>
      <c r="EX86">
        <f t="shared" si="90"/>
        <v>0</v>
      </c>
      <c r="EY86">
        <f t="shared" si="113"/>
        <v>0</v>
      </c>
      <c r="EZ86">
        <f t="shared" si="91"/>
        <v>0</v>
      </c>
      <c r="FA86">
        <f t="shared" si="92"/>
        <v>0</v>
      </c>
      <c r="FB86" s="7">
        <f t="shared" si="93"/>
        <v>2.3783491174142366</v>
      </c>
      <c r="FC86">
        <f t="shared" si="94"/>
        <v>2.3783491174142366</v>
      </c>
      <c r="FD86">
        <f t="shared" si="95"/>
        <v>2.3783491174142366</v>
      </c>
      <c r="FF86" s="9">
        <f t="shared" si="96"/>
        <v>5.3275020230078907</v>
      </c>
      <c r="FG86" s="9">
        <f t="shared" si="97"/>
        <v>0</v>
      </c>
      <c r="FJ86">
        <f t="shared" si="98"/>
        <v>0</v>
      </c>
      <c r="FK86">
        <f t="shared" si="99"/>
        <v>3.4608843229586501</v>
      </c>
      <c r="FN86" s="15">
        <f t="shared" si="100"/>
        <v>0</v>
      </c>
      <c r="FP86" s="15">
        <f t="shared" si="101"/>
        <v>0</v>
      </c>
      <c r="FQ86" s="15">
        <f t="shared" si="102"/>
        <v>7.7523808834273771</v>
      </c>
      <c r="FS86">
        <f t="shared" si="103"/>
        <v>0</v>
      </c>
      <c r="FT86">
        <f t="shared" si="104"/>
        <v>13.079882906435268</v>
      </c>
      <c r="FU86">
        <f t="shared" si="105"/>
        <v>21.241873266307898</v>
      </c>
      <c r="FV86">
        <f t="shared" si="106"/>
        <v>21.241873266307898</v>
      </c>
      <c r="FW86" s="8">
        <f t="shared" si="107"/>
        <v>21.241873266307898</v>
      </c>
      <c r="FY86" s="5">
        <f t="shared" si="108"/>
        <v>-8.1619903598726307</v>
      </c>
      <c r="GA86" s="11">
        <f t="shared" si="109"/>
        <v>0</v>
      </c>
      <c r="GB86" s="11">
        <f t="shared" si="110"/>
        <v>0</v>
      </c>
    </row>
    <row r="87" spans="1:184" x14ac:dyDescent="0.15">
      <c r="A87" s="19">
        <v>2</v>
      </c>
      <c r="B87">
        <v>22</v>
      </c>
      <c r="D87">
        <v>15</v>
      </c>
      <c r="E87" s="8">
        <v>8.75</v>
      </c>
      <c r="I87" s="8">
        <v>29</v>
      </c>
      <c r="J87" s="8">
        <v>0</v>
      </c>
      <c r="K87" s="8">
        <v>0</v>
      </c>
      <c r="L87">
        <v>2</v>
      </c>
      <c r="M87">
        <v>5</v>
      </c>
      <c r="N87">
        <v>10</v>
      </c>
      <c r="O87" s="12">
        <v>15</v>
      </c>
      <c r="DB87" s="1">
        <f t="shared" si="57"/>
        <v>1.0038208256456926</v>
      </c>
      <c r="DC87">
        <v>11.64</v>
      </c>
      <c r="DD87">
        <f t="shared" si="58"/>
        <v>29</v>
      </c>
      <c r="DE87" s="38">
        <v>0.122</v>
      </c>
      <c r="DF87">
        <v>0.48</v>
      </c>
      <c r="DG87">
        <v>1.1499999999999999</v>
      </c>
      <c r="DH87">
        <f t="shared" si="59"/>
        <v>6.56</v>
      </c>
      <c r="DI87">
        <f t="shared" si="60"/>
        <v>3.4785820268828695</v>
      </c>
      <c r="DJ87">
        <f t="shared" si="61"/>
        <v>0</v>
      </c>
      <c r="DK87">
        <v>0.28899999999999998</v>
      </c>
      <c r="DL87">
        <f t="shared" si="62"/>
        <v>0.48</v>
      </c>
      <c r="DM87">
        <f t="shared" si="63"/>
        <v>1.1299999999999999</v>
      </c>
      <c r="DN87">
        <f t="shared" si="64"/>
        <v>16.399999999999999</v>
      </c>
      <c r="DO87">
        <f t="shared" si="65"/>
        <v>0</v>
      </c>
      <c r="DP87">
        <f t="shared" si="66"/>
        <v>0</v>
      </c>
      <c r="DQ87">
        <v>2.76</v>
      </c>
      <c r="DR87">
        <f t="shared" si="67"/>
        <v>0.4</v>
      </c>
      <c r="DS87">
        <v>1.1000000000000001</v>
      </c>
      <c r="DT87">
        <f t="shared" si="68"/>
        <v>32.799999999999997</v>
      </c>
      <c r="DU87">
        <f t="shared" si="69"/>
        <v>0</v>
      </c>
      <c r="DV87">
        <f t="shared" si="70"/>
        <v>0</v>
      </c>
      <c r="DW87">
        <f t="shared" si="71"/>
        <v>0</v>
      </c>
      <c r="DX87">
        <v>0.40500000000000003</v>
      </c>
      <c r="DY87">
        <v>1</v>
      </c>
      <c r="DZ87">
        <f t="shared" si="72"/>
        <v>49.199999999999996</v>
      </c>
      <c r="EA87">
        <f t="shared" si="73"/>
        <v>0</v>
      </c>
      <c r="EB87">
        <f t="shared" si="74"/>
        <v>0</v>
      </c>
      <c r="EC87">
        <f t="shared" si="75"/>
        <v>0</v>
      </c>
      <c r="ED87">
        <f t="shared" si="76"/>
        <v>0.3</v>
      </c>
      <c r="EE87">
        <f>1</f>
        <v>1</v>
      </c>
      <c r="EF87">
        <f t="shared" si="77"/>
        <v>49.199999999999996</v>
      </c>
      <c r="EG87">
        <f t="shared" si="78"/>
        <v>0</v>
      </c>
      <c r="EH87">
        <f t="shared" si="79"/>
        <v>0</v>
      </c>
      <c r="EI87">
        <f t="shared" si="80"/>
        <v>0</v>
      </c>
      <c r="EJ87">
        <f t="shared" si="81"/>
        <v>3.4785820268828695</v>
      </c>
      <c r="EK87">
        <f t="shared" si="82"/>
        <v>3.4785820268828695</v>
      </c>
      <c r="EL87" s="16">
        <f t="shared" si="83"/>
        <v>2</v>
      </c>
      <c r="EM87">
        <f t="shared" si="111"/>
        <v>22</v>
      </c>
      <c r="EN87">
        <f t="shared" si="84"/>
        <v>0</v>
      </c>
      <c r="EO87">
        <f t="shared" si="112"/>
        <v>0</v>
      </c>
      <c r="EP87">
        <f t="shared" si="85"/>
        <v>7.7920237402176289</v>
      </c>
      <c r="EQ87" s="10">
        <f t="shared" si="86"/>
        <v>7.7920237402176289</v>
      </c>
      <c r="ER87" s="1">
        <f t="shared" si="87"/>
        <v>0</v>
      </c>
      <c r="ES87" s="1">
        <f t="shared" si="88"/>
        <v>0</v>
      </c>
      <c r="ET87" s="1">
        <f t="shared" si="89"/>
        <v>1</v>
      </c>
      <c r="EX87">
        <f t="shared" si="90"/>
        <v>0</v>
      </c>
      <c r="EY87">
        <f t="shared" si="113"/>
        <v>0</v>
      </c>
      <c r="EZ87">
        <f t="shared" si="91"/>
        <v>0</v>
      </c>
      <c r="FA87">
        <f t="shared" si="92"/>
        <v>0</v>
      </c>
      <c r="FB87" s="7">
        <f t="shared" si="93"/>
        <v>1.7392910134414348</v>
      </c>
      <c r="FC87">
        <f t="shared" si="94"/>
        <v>1.7392910134414348</v>
      </c>
      <c r="FD87">
        <f t="shared" si="95"/>
        <v>1.7392910134414348</v>
      </c>
      <c r="FF87" s="9">
        <f t="shared" si="96"/>
        <v>3.8960118701088144</v>
      </c>
      <c r="FG87" s="9">
        <f t="shared" si="97"/>
        <v>0</v>
      </c>
      <c r="FJ87">
        <f t="shared" si="98"/>
        <v>0</v>
      </c>
      <c r="FK87">
        <f t="shared" si="99"/>
        <v>0</v>
      </c>
      <c r="FN87" s="15">
        <f t="shared" si="100"/>
        <v>0</v>
      </c>
      <c r="FP87" s="15">
        <f t="shared" si="101"/>
        <v>0</v>
      </c>
      <c r="FQ87" s="15">
        <f t="shared" si="102"/>
        <v>0</v>
      </c>
      <c r="FS87">
        <f t="shared" si="103"/>
        <v>0</v>
      </c>
      <c r="FT87">
        <f t="shared" si="104"/>
        <v>3.8960118701088144</v>
      </c>
      <c r="FU87">
        <f t="shared" si="105"/>
        <v>3.8960118701088144</v>
      </c>
      <c r="FV87">
        <f t="shared" si="106"/>
        <v>3.8960118701088144</v>
      </c>
      <c r="FW87" s="8">
        <f t="shared" si="107"/>
        <v>3.8960118701088144</v>
      </c>
      <c r="FY87" s="5">
        <f t="shared" si="108"/>
        <v>0</v>
      </c>
      <c r="GA87" s="11">
        <f t="shared" si="109"/>
        <v>0</v>
      </c>
      <c r="GB87" s="11">
        <f t="shared" si="110"/>
        <v>0</v>
      </c>
    </row>
    <row r="88" spans="1:184" x14ac:dyDescent="0.15">
      <c r="A88" s="19">
        <v>3</v>
      </c>
      <c r="B88">
        <v>22</v>
      </c>
      <c r="D88">
        <v>15</v>
      </c>
      <c r="E88" s="8">
        <v>8.75</v>
      </c>
      <c r="I88" s="8">
        <v>20</v>
      </c>
      <c r="J88" s="8">
        <v>4</v>
      </c>
      <c r="K88" s="8">
        <v>1</v>
      </c>
      <c r="L88">
        <v>2</v>
      </c>
      <c r="M88">
        <v>5</v>
      </c>
      <c r="N88">
        <v>10</v>
      </c>
      <c r="O88" s="12">
        <v>15</v>
      </c>
      <c r="P88" s="4">
        <v>20</v>
      </c>
      <c r="R88">
        <v>3</v>
      </c>
      <c r="S88">
        <v>13.5</v>
      </c>
      <c r="U88">
        <v>4</v>
      </c>
      <c r="DB88" s="1">
        <f t="shared" si="57"/>
        <v>1.0038208256456926</v>
      </c>
      <c r="DC88">
        <v>11.64</v>
      </c>
      <c r="DD88">
        <f t="shared" si="58"/>
        <v>20</v>
      </c>
      <c r="DE88" s="38">
        <v>0.122</v>
      </c>
      <c r="DF88">
        <v>0.48</v>
      </c>
      <c r="DG88">
        <v>1.1499999999999999</v>
      </c>
      <c r="DH88">
        <f t="shared" si="59"/>
        <v>6.56</v>
      </c>
      <c r="DI88">
        <f t="shared" si="60"/>
        <v>2.3990220875054273</v>
      </c>
      <c r="DJ88">
        <f t="shared" si="61"/>
        <v>4</v>
      </c>
      <c r="DK88">
        <v>0.28899999999999998</v>
      </c>
      <c r="DL88">
        <f t="shared" si="62"/>
        <v>0.48</v>
      </c>
      <c r="DM88">
        <f t="shared" si="63"/>
        <v>1.1299999999999999</v>
      </c>
      <c r="DN88">
        <f t="shared" si="64"/>
        <v>16.399999999999999</v>
      </c>
      <c r="DO88">
        <f t="shared" si="65"/>
        <v>0.44672766535518027</v>
      </c>
      <c r="DP88">
        <f t="shared" si="66"/>
        <v>1</v>
      </c>
      <c r="DQ88">
        <v>2.76</v>
      </c>
      <c r="DR88">
        <f t="shared" si="67"/>
        <v>0.4</v>
      </c>
      <c r="DS88">
        <v>1.1000000000000001</v>
      </c>
      <c r="DT88">
        <f t="shared" si="68"/>
        <v>32.799999999999997</v>
      </c>
      <c r="DU88">
        <f t="shared" si="69"/>
        <v>0.43261054036983126</v>
      </c>
      <c r="DV88">
        <f t="shared" si="70"/>
        <v>90.248930497861011</v>
      </c>
      <c r="DW88">
        <f t="shared" si="71"/>
        <v>90.248930497861011</v>
      </c>
      <c r="DX88">
        <v>0.40500000000000003</v>
      </c>
      <c r="DY88">
        <v>1</v>
      </c>
      <c r="DZ88">
        <f t="shared" si="72"/>
        <v>49.199999999999996</v>
      </c>
      <c r="EA88">
        <f t="shared" si="73"/>
        <v>8.6804285403732955</v>
      </c>
      <c r="EB88">
        <f t="shared" si="74"/>
        <v>0</v>
      </c>
      <c r="EC88">
        <f t="shared" si="75"/>
        <v>0</v>
      </c>
      <c r="ED88">
        <f t="shared" si="76"/>
        <v>0.3</v>
      </c>
      <c r="EE88">
        <f>1</f>
        <v>1</v>
      </c>
      <c r="EF88">
        <f t="shared" si="77"/>
        <v>49.199999999999996</v>
      </c>
      <c r="EG88">
        <f t="shared" si="78"/>
        <v>0</v>
      </c>
      <c r="EH88">
        <f t="shared" si="79"/>
        <v>8.6804285403732955</v>
      </c>
      <c r="EI88">
        <f t="shared" si="80"/>
        <v>8.6804285403732955</v>
      </c>
      <c r="EJ88">
        <f t="shared" si="81"/>
        <v>3.2783602932304388</v>
      </c>
      <c r="EK88">
        <f t="shared" si="82"/>
        <v>11.958788833603734</v>
      </c>
      <c r="EL88" s="16">
        <f t="shared" si="83"/>
        <v>3</v>
      </c>
      <c r="EM88">
        <f t="shared" si="111"/>
        <v>22</v>
      </c>
      <c r="EN88">
        <f t="shared" si="84"/>
        <v>19.444159930436182</v>
      </c>
      <c r="EO88">
        <f t="shared" si="112"/>
        <v>0</v>
      </c>
      <c r="EP88">
        <f t="shared" si="85"/>
        <v>7.3435270568361837</v>
      </c>
      <c r="EQ88" s="10">
        <f t="shared" si="86"/>
        <v>26.787686987272366</v>
      </c>
      <c r="ER88" s="1">
        <f t="shared" si="87"/>
        <v>0.72586184614127702</v>
      </c>
      <c r="ES88" s="1">
        <f t="shared" si="88"/>
        <v>0</v>
      </c>
      <c r="ET88" s="1">
        <f t="shared" si="89"/>
        <v>0.27413815385872298</v>
      </c>
      <c r="EX88">
        <f t="shared" si="90"/>
        <v>0</v>
      </c>
      <c r="EY88">
        <f t="shared" si="113"/>
        <v>0</v>
      </c>
      <c r="EZ88">
        <f t="shared" si="91"/>
        <v>0</v>
      </c>
      <c r="FA88">
        <f t="shared" si="92"/>
        <v>0</v>
      </c>
      <c r="FB88" s="7">
        <f t="shared" si="93"/>
        <v>1.4228748764303039</v>
      </c>
      <c r="FC88">
        <f t="shared" si="94"/>
        <v>1.4228748764303039</v>
      </c>
      <c r="FD88">
        <f t="shared" si="95"/>
        <v>1.4228748764303039</v>
      </c>
      <c r="FF88" s="9">
        <f t="shared" si="96"/>
        <v>3.1872397232038812</v>
      </c>
      <c r="FG88" s="9">
        <f t="shared" si="97"/>
        <v>0</v>
      </c>
      <c r="FJ88">
        <f t="shared" si="98"/>
        <v>0</v>
      </c>
      <c r="FK88">
        <f t="shared" si="99"/>
        <v>0.43261054036983126</v>
      </c>
      <c r="FN88" s="15">
        <f t="shared" si="100"/>
        <v>0</v>
      </c>
      <c r="FP88" s="15">
        <f t="shared" si="101"/>
        <v>0</v>
      </c>
      <c r="FQ88" s="15">
        <f t="shared" si="102"/>
        <v>0.96904761042842213</v>
      </c>
      <c r="FS88">
        <f t="shared" si="103"/>
        <v>0</v>
      </c>
      <c r="FT88">
        <f t="shared" si="104"/>
        <v>4.156287333632303</v>
      </c>
      <c r="FU88">
        <f t="shared" si="105"/>
        <v>13.393843493636183</v>
      </c>
      <c r="FV88">
        <f t="shared" si="106"/>
        <v>13.393843493636183</v>
      </c>
      <c r="FW88" s="8">
        <f t="shared" si="107"/>
        <v>13.393843493636183</v>
      </c>
      <c r="FY88" s="5">
        <f t="shared" si="108"/>
        <v>-9.23755616000388</v>
      </c>
      <c r="GA88" s="11">
        <f t="shared" si="109"/>
        <v>0</v>
      </c>
      <c r="GB88" s="11">
        <f t="shared" si="110"/>
        <v>0</v>
      </c>
    </row>
    <row r="89" spans="1:184" x14ac:dyDescent="0.15">
      <c r="A89" s="19">
        <v>4</v>
      </c>
      <c r="B89">
        <v>22</v>
      </c>
      <c r="D89">
        <v>15</v>
      </c>
      <c r="E89" s="8">
        <v>8.75</v>
      </c>
      <c r="I89" s="8">
        <v>31</v>
      </c>
      <c r="J89" s="8">
        <v>1</v>
      </c>
      <c r="K89" s="8">
        <v>1</v>
      </c>
      <c r="L89">
        <v>2</v>
      </c>
      <c r="M89">
        <v>5</v>
      </c>
      <c r="N89">
        <v>10</v>
      </c>
      <c r="O89" s="12">
        <v>15</v>
      </c>
      <c r="DB89" s="1">
        <f t="shared" si="57"/>
        <v>1.0038208256456926</v>
      </c>
      <c r="DC89">
        <v>11.64</v>
      </c>
      <c r="DD89">
        <f t="shared" si="58"/>
        <v>31</v>
      </c>
      <c r="DE89" s="38">
        <v>0.122</v>
      </c>
      <c r="DF89">
        <v>0.48</v>
      </c>
      <c r="DG89">
        <v>1.1499999999999999</v>
      </c>
      <c r="DH89">
        <f t="shared" si="59"/>
        <v>6.56</v>
      </c>
      <c r="DI89">
        <f t="shared" si="60"/>
        <v>3.718484235633412</v>
      </c>
      <c r="DJ89">
        <f t="shared" si="61"/>
        <v>1</v>
      </c>
      <c r="DK89">
        <v>0.28899999999999998</v>
      </c>
      <c r="DL89">
        <f t="shared" si="62"/>
        <v>0.48</v>
      </c>
      <c r="DM89">
        <f t="shared" si="63"/>
        <v>1.1299999999999999</v>
      </c>
      <c r="DN89">
        <f t="shared" si="64"/>
        <v>16.399999999999999</v>
      </c>
      <c r="DO89">
        <f t="shared" si="65"/>
        <v>0.11168191633879507</v>
      </c>
      <c r="DP89">
        <f t="shared" si="66"/>
        <v>1</v>
      </c>
      <c r="DQ89">
        <v>2.76</v>
      </c>
      <c r="DR89">
        <f t="shared" si="67"/>
        <v>0.4</v>
      </c>
      <c r="DS89">
        <v>1.1000000000000001</v>
      </c>
      <c r="DT89">
        <f t="shared" si="68"/>
        <v>32.799999999999997</v>
      </c>
      <c r="DU89">
        <f t="shared" si="69"/>
        <v>0.43261054036983126</v>
      </c>
      <c r="DV89">
        <f t="shared" si="70"/>
        <v>0</v>
      </c>
      <c r="DW89">
        <f t="shared" si="71"/>
        <v>0</v>
      </c>
      <c r="DX89">
        <v>0.40500000000000003</v>
      </c>
      <c r="DY89">
        <v>1</v>
      </c>
      <c r="DZ89">
        <f t="shared" si="72"/>
        <v>49.199999999999996</v>
      </c>
      <c r="EA89">
        <f t="shared" si="73"/>
        <v>0</v>
      </c>
      <c r="EB89">
        <f t="shared" si="74"/>
        <v>0</v>
      </c>
      <c r="EC89">
        <f t="shared" si="75"/>
        <v>0</v>
      </c>
      <c r="ED89">
        <f t="shared" si="76"/>
        <v>0.3</v>
      </c>
      <c r="EE89">
        <f>1</f>
        <v>1</v>
      </c>
      <c r="EF89">
        <f t="shared" si="77"/>
        <v>49.199999999999996</v>
      </c>
      <c r="EG89">
        <f t="shared" si="78"/>
        <v>0</v>
      </c>
      <c r="EH89">
        <f t="shared" si="79"/>
        <v>0</v>
      </c>
      <c r="EI89">
        <f t="shared" si="80"/>
        <v>0</v>
      </c>
      <c r="EJ89">
        <f t="shared" si="81"/>
        <v>4.2627766923420385</v>
      </c>
      <c r="EK89">
        <f t="shared" si="82"/>
        <v>4.2627766923420385</v>
      </c>
      <c r="EL89" s="16">
        <f t="shared" si="83"/>
        <v>4</v>
      </c>
      <c r="EM89">
        <f t="shared" si="111"/>
        <v>22</v>
      </c>
      <c r="EN89">
        <f t="shared" si="84"/>
        <v>0</v>
      </c>
      <c r="EO89">
        <f t="shared" si="112"/>
        <v>0</v>
      </c>
      <c r="EP89">
        <f t="shared" si="85"/>
        <v>9.5486197908461676</v>
      </c>
      <c r="EQ89" s="10">
        <f t="shared" si="86"/>
        <v>9.5486197908461676</v>
      </c>
      <c r="ER89" s="1">
        <f t="shared" si="87"/>
        <v>0</v>
      </c>
      <c r="ES89" s="1">
        <f t="shared" si="88"/>
        <v>0</v>
      </c>
      <c r="ET89" s="1">
        <f t="shared" si="89"/>
        <v>1</v>
      </c>
      <c r="EX89">
        <f t="shared" si="90"/>
        <v>0</v>
      </c>
      <c r="EY89">
        <f t="shared" si="113"/>
        <v>0</v>
      </c>
      <c r="EZ89">
        <f t="shared" si="91"/>
        <v>0</v>
      </c>
      <c r="FA89">
        <f t="shared" si="92"/>
        <v>0</v>
      </c>
      <c r="FB89" s="7">
        <f t="shared" si="93"/>
        <v>1.9150830759861035</v>
      </c>
      <c r="FC89">
        <f t="shared" si="94"/>
        <v>1.9150830759861035</v>
      </c>
      <c r="FD89">
        <f t="shared" si="95"/>
        <v>1.9150830759861035</v>
      </c>
      <c r="FF89" s="9">
        <f t="shared" si="96"/>
        <v>4.2897860902088718</v>
      </c>
      <c r="FG89" s="9">
        <f t="shared" si="97"/>
        <v>0</v>
      </c>
      <c r="FJ89">
        <f t="shared" si="98"/>
        <v>0</v>
      </c>
      <c r="FK89">
        <f t="shared" si="99"/>
        <v>0.43261054036983126</v>
      </c>
      <c r="FN89" s="15">
        <f t="shared" si="100"/>
        <v>0</v>
      </c>
      <c r="FP89" s="15">
        <f t="shared" si="101"/>
        <v>0</v>
      </c>
      <c r="FQ89" s="15">
        <f t="shared" si="102"/>
        <v>0.96904761042842213</v>
      </c>
      <c r="FS89">
        <f t="shared" si="103"/>
        <v>0</v>
      </c>
      <c r="FT89">
        <f t="shared" si="104"/>
        <v>5.2588337006372941</v>
      </c>
      <c r="FU89">
        <f t="shared" si="105"/>
        <v>4.7743098954230838</v>
      </c>
      <c r="FV89">
        <f t="shared" si="106"/>
        <v>4.7743098954230838</v>
      </c>
      <c r="FW89" s="8">
        <f t="shared" si="107"/>
        <v>4.7743098954230838</v>
      </c>
      <c r="FY89" s="5">
        <f t="shared" si="108"/>
        <v>0.48452380521421023</v>
      </c>
      <c r="GA89" s="11">
        <f t="shared" si="109"/>
        <v>0</v>
      </c>
      <c r="GB89" s="11">
        <f t="shared" si="110"/>
        <v>0</v>
      </c>
    </row>
    <row r="90" spans="1:184" x14ac:dyDescent="0.15">
      <c r="A90" s="19">
        <v>1</v>
      </c>
      <c r="B90">
        <v>23</v>
      </c>
      <c r="D90">
        <v>15</v>
      </c>
      <c r="E90" s="8">
        <v>8.75</v>
      </c>
      <c r="I90" s="8">
        <v>29</v>
      </c>
      <c r="J90" s="8">
        <v>3</v>
      </c>
      <c r="K90" s="8">
        <v>0</v>
      </c>
      <c r="L90">
        <v>2</v>
      </c>
      <c r="M90">
        <v>5</v>
      </c>
      <c r="N90">
        <v>10</v>
      </c>
      <c r="O90" s="12">
        <v>15</v>
      </c>
      <c r="P90" s="4">
        <v>21</v>
      </c>
      <c r="R90">
        <v>4</v>
      </c>
      <c r="S90">
        <v>10.4</v>
      </c>
      <c r="U90">
        <v>4</v>
      </c>
      <c r="V90">
        <v>6.9</v>
      </c>
      <c r="X90">
        <v>4</v>
      </c>
      <c r="Y90">
        <v>3.2</v>
      </c>
      <c r="AA90">
        <v>4</v>
      </c>
      <c r="DB90" s="1">
        <f t="shared" si="57"/>
        <v>1.0038208256456926</v>
      </c>
      <c r="DC90">
        <v>11.64</v>
      </c>
      <c r="DD90">
        <f t="shared" si="58"/>
        <v>29</v>
      </c>
      <c r="DE90" s="38">
        <v>0.122</v>
      </c>
      <c r="DF90">
        <v>0.48</v>
      </c>
      <c r="DG90">
        <v>1.1499999999999999</v>
      </c>
      <c r="DH90">
        <f t="shared" si="59"/>
        <v>6.56</v>
      </c>
      <c r="DI90">
        <f t="shared" si="60"/>
        <v>3.4785820268828695</v>
      </c>
      <c r="DJ90">
        <f t="shared" si="61"/>
        <v>3</v>
      </c>
      <c r="DK90">
        <v>0.28899999999999998</v>
      </c>
      <c r="DL90">
        <f t="shared" si="62"/>
        <v>0.48</v>
      </c>
      <c r="DM90">
        <f t="shared" si="63"/>
        <v>1.1299999999999999</v>
      </c>
      <c r="DN90">
        <f t="shared" si="64"/>
        <v>16.399999999999999</v>
      </c>
      <c r="DO90">
        <f t="shared" si="65"/>
        <v>0.33504574901638523</v>
      </c>
      <c r="DP90">
        <f t="shared" si="66"/>
        <v>0</v>
      </c>
      <c r="DQ90">
        <v>2.76</v>
      </c>
      <c r="DR90">
        <f t="shared" si="67"/>
        <v>0.4</v>
      </c>
      <c r="DS90">
        <v>1.1000000000000001</v>
      </c>
      <c r="DT90">
        <f t="shared" si="68"/>
        <v>32.799999999999997</v>
      </c>
      <c r="DU90">
        <f t="shared" si="69"/>
        <v>0</v>
      </c>
      <c r="DV90">
        <f t="shared" si="70"/>
        <v>94.086738173476348</v>
      </c>
      <c r="DW90">
        <f t="shared" si="71"/>
        <v>94.086738173476348</v>
      </c>
      <c r="DX90">
        <v>0.40500000000000003</v>
      </c>
      <c r="DY90">
        <v>1</v>
      </c>
      <c r="DZ90">
        <f t="shared" si="72"/>
        <v>49.199999999999996</v>
      </c>
      <c r="EA90">
        <f t="shared" si="73"/>
        <v>9.049561061901235</v>
      </c>
      <c r="EB90">
        <f t="shared" si="74"/>
        <v>0</v>
      </c>
      <c r="EC90">
        <f t="shared" si="75"/>
        <v>0</v>
      </c>
      <c r="ED90">
        <f t="shared" si="76"/>
        <v>0.3</v>
      </c>
      <c r="EE90">
        <f>1</f>
        <v>1</v>
      </c>
      <c r="EF90">
        <f t="shared" si="77"/>
        <v>49.199999999999996</v>
      </c>
      <c r="EG90">
        <f t="shared" si="78"/>
        <v>0</v>
      </c>
      <c r="EH90">
        <f t="shared" si="79"/>
        <v>9.049561061901235</v>
      </c>
      <c r="EI90">
        <f t="shared" si="80"/>
        <v>9.049561061901235</v>
      </c>
      <c r="EJ90">
        <f t="shared" si="81"/>
        <v>3.8136277758992549</v>
      </c>
      <c r="EK90">
        <f t="shared" si="82"/>
        <v>12.863188837800489</v>
      </c>
      <c r="EL90" s="16">
        <f t="shared" si="83"/>
        <v>1</v>
      </c>
      <c r="EM90">
        <f t="shared" si="111"/>
        <v>23</v>
      </c>
      <c r="EN90">
        <f t="shared" si="84"/>
        <v>20.271016778658769</v>
      </c>
      <c r="EO90">
        <f t="shared" si="112"/>
        <v>0</v>
      </c>
      <c r="EP90">
        <f t="shared" si="85"/>
        <v>8.5425262180143324</v>
      </c>
      <c r="EQ90" s="10">
        <f t="shared" si="86"/>
        <v>28.8135429966731</v>
      </c>
      <c r="ER90" s="1">
        <f t="shared" si="87"/>
        <v>0.70352392210146886</v>
      </c>
      <c r="ES90" s="1">
        <f t="shared" si="88"/>
        <v>0</v>
      </c>
      <c r="ET90" s="1">
        <f t="shared" si="89"/>
        <v>0.2964760778985312</v>
      </c>
      <c r="EX90">
        <f t="shared" si="90"/>
        <v>0</v>
      </c>
      <c r="EY90">
        <f t="shared" si="113"/>
        <v>0</v>
      </c>
      <c r="EZ90">
        <f t="shared" si="91"/>
        <v>0</v>
      </c>
      <c r="FA90">
        <f t="shared" si="92"/>
        <v>0</v>
      </c>
      <c r="FB90" s="7">
        <f t="shared" si="93"/>
        <v>1.9068138879496275</v>
      </c>
      <c r="FC90">
        <f t="shared" si="94"/>
        <v>1.9068138879496275</v>
      </c>
      <c r="FD90">
        <f t="shared" si="95"/>
        <v>1.9068138879496275</v>
      </c>
      <c r="FF90" s="9">
        <f t="shared" si="96"/>
        <v>4.2712631090071662</v>
      </c>
      <c r="FG90" s="9">
        <f t="shared" si="97"/>
        <v>0</v>
      </c>
      <c r="FJ90">
        <f t="shared" si="98"/>
        <v>0</v>
      </c>
      <c r="FK90">
        <f t="shared" si="99"/>
        <v>0</v>
      </c>
      <c r="FN90" s="15">
        <f t="shared" si="100"/>
        <v>0</v>
      </c>
      <c r="FP90" s="15">
        <f t="shared" si="101"/>
        <v>0</v>
      </c>
      <c r="FQ90" s="15">
        <f t="shared" si="102"/>
        <v>0</v>
      </c>
      <c r="FS90">
        <f t="shared" si="103"/>
        <v>0</v>
      </c>
      <c r="FT90">
        <f t="shared" si="104"/>
        <v>4.2712631090071662</v>
      </c>
      <c r="FU90">
        <f t="shared" si="105"/>
        <v>14.40677149833655</v>
      </c>
      <c r="FV90">
        <f t="shared" si="106"/>
        <v>14.40677149833655</v>
      </c>
      <c r="FW90" s="8">
        <f t="shared" si="107"/>
        <v>14.40677149833655</v>
      </c>
      <c r="FY90" s="5">
        <f t="shared" si="108"/>
        <v>-10.135508389329384</v>
      </c>
      <c r="GA90" s="11">
        <f t="shared" si="109"/>
        <v>0</v>
      </c>
      <c r="GB90" s="11">
        <f t="shared" si="110"/>
        <v>0</v>
      </c>
    </row>
    <row r="91" spans="1:184" x14ac:dyDescent="0.15">
      <c r="A91" s="19">
        <v>2</v>
      </c>
      <c r="B91">
        <v>23</v>
      </c>
      <c r="D91">
        <v>15</v>
      </c>
      <c r="E91" s="8">
        <v>8.75</v>
      </c>
      <c r="I91" s="8">
        <v>20</v>
      </c>
      <c r="J91" s="8">
        <v>1</v>
      </c>
      <c r="K91" s="8">
        <v>1</v>
      </c>
      <c r="L91">
        <v>2</v>
      </c>
      <c r="M91">
        <v>5</v>
      </c>
      <c r="N91">
        <v>10</v>
      </c>
      <c r="O91" s="12">
        <v>15</v>
      </c>
      <c r="P91" s="4">
        <v>3.2</v>
      </c>
      <c r="R91">
        <v>4</v>
      </c>
      <c r="DB91" s="1">
        <f t="shared" si="57"/>
        <v>1.0038208256456926</v>
      </c>
      <c r="DC91">
        <v>11.64</v>
      </c>
      <c r="DD91">
        <f t="shared" si="58"/>
        <v>20</v>
      </c>
      <c r="DE91" s="38">
        <v>0.122</v>
      </c>
      <c r="DF91">
        <v>0.48</v>
      </c>
      <c r="DG91">
        <v>1.1499999999999999</v>
      </c>
      <c r="DH91">
        <f t="shared" si="59"/>
        <v>6.56</v>
      </c>
      <c r="DI91">
        <f t="shared" si="60"/>
        <v>2.3990220875054273</v>
      </c>
      <c r="DJ91">
        <f t="shared" si="61"/>
        <v>1</v>
      </c>
      <c r="DK91">
        <v>0.28899999999999998</v>
      </c>
      <c r="DL91">
        <f t="shared" si="62"/>
        <v>0.48</v>
      </c>
      <c r="DM91">
        <f t="shared" si="63"/>
        <v>1.1299999999999999</v>
      </c>
      <c r="DN91">
        <f t="shared" si="64"/>
        <v>16.399999999999999</v>
      </c>
      <c r="DO91">
        <f t="shared" si="65"/>
        <v>0.11168191633879507</v>
      </c>
      <c r="DP91">
        <f t="shared" si="66"/>
        <v>1</v>
      </c>
      <c r="DQ91">
        <v>2.76</v>
      </c>
      <c r="DR91">
        <f t="shared" si="67"/>
        <v>0.4</v>
      </c>
      <c r="DS91">
        <v>1.1000000000000001</v>
      </c>
      <c r="DT91">
        <f t="shared" si="68"/>
        <v>32.799999999999997</v>
      </c>
      <c r="DU91">
        <f t="shared" si="69"/>
        <v>0.43261054036983126</v>
      </c>
      <c r="DV91">
        <f t="shared" si="70"/>
        <v>1.5872031744063488</v>
      </c>
      <c r="DW91">
        <f t="shared" si="71"/>
        <v>1.5872031744063488</v>
      </c>
      <c r="DX91">
        <v>0.40500000000000003</v>
      </c>
      <c r="DY91">
        <v>1</v>
      </c>
      <c r="DZ91">
        <f t="shared" si="72"/>
        <v>49.199999999999996</v>
      </c>
      <c r="EA91">
        <f t="shared" si="73"/>
        <v>0.15266223830557754</v>
      </c>
      <c r="EB91">
        <f t="shared" si="74"/>
        <v>0</v>
      </c>
      <c r="EC91">
        <f t="shared" si="75"/>
        <v>0</v>
      </c>
      <c r="ED91">
        <f t="shared" si="76"/>
        <v>0.3</v>
      </c>
      <c r="EE91">
        <f>1</f>
        <v>1</v>
      </c>
      <c r="EF91">
        <f t="shared" si="77"/>
        <v>49.199999999999996</v>
      </c>
      <c r="EG91">
        <f t="shared" si="78"/>
        <v>0</v>
      </c>
      <c r="EH91">
        <f t="shared" si="79"/>
        <v>0.15266223830557754</v>
      </c>
      <c r="EI91">
        <f t="shared" si="80"/>
        <v>0.15266223830557754</v>
      </c>
      <c r="EJ91">
        <f t="shared" si="81"/>
        <v>2.9433145442140538</v>
      </c>
      <c r="EK91">
        <f t="shared" si="82"/>
        <v>3.0959767825196312</v>
      </c>
      <c r="EL91" s="16">
        <f t="shared" si="83"/>
        <v>2</v>
      </c>
      <c r="EM91">
        <f t="shared" si="111"/>
        <v>23</v>
      </c>
      <c r="EN91">
        <f t="shared" si="84"/>
        <v>0.34196341380449374</v>
      </c>
      <c r="EO91">
        <f t="shared" si="112"/>
        <v>0</v>
      </c>
      <c r="EP91">
        <f t="shared" si="85"/>
        <v>6.593024579039481</v>
      </c>
      <c r="EQ91" s="10">
        <f t="shared" si="86"/>
        <v>6.9349879928439746</v>
      </c>
      <c r="ER91" s="1">
        <f t="shared" si="87"/>
        <v>4.9309878280590608E-2</v>
      </c>
      <c r="ES91" s="1">
        <f t="shared" si="88"/>
        <v>0</v>
      </c>
      <c r="ET91" s="1">
        <f t="shared" si="89"/>
        <v>0.95069012171940936</v>
      </c>
      <c r="EX91">
        <f t="shared" si="90"/>
        <v>0</v>
      </c>
      <c r="EY91">
        <f t="shared" si="113"/>
        <v>0</v>
      </c>
      <c r="EZ91">
        <f t="shared" si="91"/>
        <v>0</v>
      </c>
      <c r="FA91">
        <f t="shared" si="92"/>
        <v>0</v>
      </c>
      <c r="FB91" s="7">
        <f t="shared" si="93"/>
        <v>1.2553520019221112</v>
      </c>
      <c r="FC91">
        <f t="shared" si="94"/>
        <v>1.2553520019221112</v>
      </c>
      <c r="FD91">
        <f t="shared" si="95"/>
        <v>1.2553520019221112</v>
      </c>
      <c r="FF91" s="9">
        <f t="shared" si="96"/>
        <v>2.8119884843055294</v>
      </c>
      <c r="FG91" s="9">
        <f t="shared" si="97"/>
        <v>0</v>
      </c>
      <c r="FJ91">
        <f t="shared" si="98"/>
        <v>0</v>
      </c>
      <c r="FK91">
        <f t="shared" si="99"/>
        <v>0.43261054036983126</v>
      </c>
      <c r="FN91" s="15">
        <f t="shared" si="100"/>
        <v>0</v>
      </c>
      <c r="FP91" s="15">
        <f t="shared" si="101"/>
        <v>0</v>
      </c>
      <c r="FQ91" s="15">
        <f t="shared" si="102"/>
        <v>0.96904761042842213</v>
      </c>
      <c r="FS91">
        <f t="shared" si="103"/>
        <v>0</v>
      </c>
      <c r="FT91">
        <f t="shared" si="104"/>
        <v>3.7810360947339516</v>
      </c>
      <c r="FU91">
        <f t="shared" si="105"/>
        <v>3.4674939964219873</v>
      </c>
      <c r="FV91">
        <f t="shared" si="106"/>
        <v>3.4674939964219873</v>
      </c>
      <c r="FW91" s="8">
        <f t="shared" si="107"/>
        <v>3.4674939964219873</v>
      </c>
      <c r="FY91" s="5">
        <f t="shared" si="108"/>
        <v>0.31354209831196433</v>
      </c>
      <c r="GA91" s="11">
        <f t="shared" si="109"/>
        <v>0</v>
      </c>
      <c r="GB91" s="11">
        <f t="shared" si="110"/>
        <v>0</v>
      </c>
    </row>
    <row r="92" spans="1:184" x14ac:dyDescent="0.15">
      <c r="A92" s="19">
        <v>3</v>
      </c>
      <c r="B92">
        <v>23</v>
      </c>
      <c r="D92">
        <v>15</v>
      </c>
      <c r="E92" s="8">
        <v>8.75</v>
      </c>
      <c r="I92" s="8">
        <v>20</v>
      </c>
      <c r="J92" s="8">
        <v>1</v>
      </c>
      <c r="K92" s="8">
        <v>0</v>
      </c>
      <c r="L92">
        <v>2</v>
      </c>
      <c r="M92">
        <v>5</v>
      </c>
      <c r="N92">
        <v>10</v>
      </c>
      <c r="O92" s="12">
        <v>15</v>
      </c>
      <c r="DB92" s="1">
        <f t="shared" si="57"/>
        <v>1.0038208256456926</v>
      </c>
      <c r="DC92">
        <v>11.64</v>
      </c>
      <c r="DD92">
        <f t="shared" si="58"/>
        <v>20</v>
      </c>
      <c r="DE92" s="38">
        <v>0.122</v>
      </c>
      <c r="DF92">
        <v>0.48</v>
      </c>
      <c r="DG92">
        <v>1.1499999999999999</v>
      </c>
      <c r="DH92">
        <f t="shared" si="59"/>
        <v>6.56</v>
      </c>
      <c r="DI92">
        <f t="shared" si="60"/>
        <v>2.3990220875054273</v>
      </c>
      <c r="DJ92">
        <f t="shared" si="61"/>
        <v>1</v>
      </c>
      <c r="DK92">
        <v>0.28899999999999998</v>
      </c>
      <c r="DL92">
        <f t="shared" si="62"/>
        <v>0.48</v>
      </c>
      <c r="DM92">
        <f t="shared" si="63"/>
        <v>1.1299999999999999</v>
      </c>
      <c r="DN92">
        <f t="shared" si="64"/>
        <v>16.399999999999999</v>
      </c>
      <c r="DO92">
        <f t="shared" si="65"/>
        <v>0.11168191633879507</v>
      </c>
      <c r="DP92">
        <f t="shared" si="66"/>
        <v>0</v>
      </c>
      <c r="DQ92">
        <v>2.76</v>
      </c>
      <c r="DR92">
        <f t="shared" si="67"/>
        <v>0.4</v>
      </c>
      <c r="DS92">
        <v>1.1000000000000001</v>
      </c>
      <c r="DT92">
        <f t="shared" si="68"/>
        <v>32.799999999999997</v>
      </c>
      <c r="DU92">
        <f t="shared" si="69"/>
        <v>0</v>
      </c>
      <c r="DV92">
        <f t="shared" si="70"/>
        <v>0</v>
      </c>
      <c r="DW92">
        <f t="shared" si="71"/>
        <v>0</v>
      </c>
      <c r="DX92">
        <v>0.40500000000000003</v>
      </c>
      <c r="DY92">
        <v>1</v>
      </c>
      <c r="DZ92">
        <f t="shared" si="72"/>
        <v>49.199999999999996</v>
      </c>
      <c r="EA92">
        <f t="shared" si="73"/>
        <v>0</v>
      </c>
      <c r="EB92">
        <f t="shared" si="74"/>
        <v>0</v>
      </c>
      <c r="EC92">
        <f t="shared" si="75"/>
        <v>0</v>
      </c>
      <c r="ED92">
        <f t="shared" si="76"/>
        <v>0.3</v>
      </c>
      <c r="EE92">
        <f>1</f>
        <v>1</v>
      </c>
      <c r="EF92">
        <f t="shared" si="77"/>
        <v>49.199999999999996</v>
      </c>
      <c r="EG92">
        <f t="shared" si="78"/>
        <v>0</v>
      </c>
      <c r="EH92">
        <f t="shared" si="79"/>
        <v>0</v>
      </c>
      <c r="EI92">
        <f t="shared" si="80"/>
        <v>0</v>
      </c>
      <c r="EJ92">
        <f t="shared" si="81"/>
        <v>2.5107040038442223</v>
      </c>
      <c r="EK92">
        <f t="shared" si="82"/>
        <v>2.5107040038442223</v>
      </c>
      <c r="EL92" s="16">
        <f t="shared" si="83"/>
        <v>3</v>
      </c>
      <c r="EM92">
        <f t="shared" si="111"/>
        <v>23</v>
      </c>
      <c r="EN92">
        <f t="shared" si="84"/>
        <v>0</v>
      </c>
      <c r="EO92">
        <f t="shared" si="112"/>
        <v>0</v>
      </c>
      <c r="EP92">
        <f t="shared" si="85"/>
        <v>5.6239769686110588</v>
      </c>
      <c r="EQ92" s="10">
        <f t="shared" si="86"/>
        <v>5.6239769686110588</v>
      </c>
      <c r="ER92" s="1">
        <f t="shared" si="87"/>
        <v>0</v>
      </c>
      <c r="ES92" s="1">
        <f t="shared" si="88"/>
        <v>0</v>
      </c>
      <c r="ET92" s="1">
        <f t="shared" si="89"/>
        <v>1</v>
      </c>
      <c r="EX92">
        <f t="shared" si="90"/>
        <v>0</v>
      </c>
      <c r="EY92">
        <f t="shared" si="113"/>
        <v>0</v>
      </c>
      <c r="EZ92">
        <f t="shared" si="91"/>
        <v>0</v>
      </c>
      <c r="FA92">
        <f t="shared" si="92"/>
        <v>0</v>
      </c>
      <c r="FB92" s="7">
        <f t="shared" si="93"/>
        <v>1.2553520019221112</v>
      </c>
      <c r="FC92">
        <f t="shared" si="94"/>
        <v>1.2553520019221112</v>
      </c>
      <c r="FD92">
        <f t="shared" si="95"/>
        <v>1.2553520019221112</v>
      </c>
      <c r="FF92" s="9">
        <f t="shared" si="96"/>
        <v>2.8119884843055294</v>
      </c>
      <c r="FG92" s="9">
        <f t="shared" si="97"/>
        <v>0</v>
      </c>
      <c r="FJ92">
        <f t="shared" si="98"/>
        <v>0</v>
      </c>
      <c r="FK92">
        <f t="shared" si="99"/>
        <v>0</v>
      </c>
      <c r="FN92" s="15">
        <f t="shared" si="100"/>
        <v>0</v>
      </c>
      <c r="FP92" s="15">
        <f t="shared" si="101"/>
        <v>0</v>
      </c>
      <c r="FQ92" s="15">
        <f t="shared" si="102"/>
        <v>0</v>
      </c>
      <c r="FS92">
        <f t="shared" si="103"/>
        <v>0</v>
      </c>
      <c r="FT92">
        <f t="shared" si="104"/>
        <v>2.8119884843055294</v>
      </c>
      <c r="FU92">
        <f t="shared" si="105"/>
        <v>2.8119884843055294</v>
      </c>
      <c r="FV92">
        <f t="shared" si="106"/>
        <v>2.8119884843055294</v>
      </c>
      <c r="FW92" s="8">
        <f t="shared" si="107"/>
        <v>2.8119884843055294</v>
      </c>
      <c r="FY92" s="5">
        <f t="shared" si="108"/>
        <v>0</v>
      </c>
      <c r="GA92" s="11">
        <f t="shared" si="109"/>
        <v>0</v>
      </c>
      <c r="GB92" s="11">
        <f t="shared" si="110"/>
        <v>0</v>
      </c>
    </row>
    <row r="93" spans="1:184" x14ac:dyDescent="0.15">
      <c r="A93" s="19">
        <v>4</v>
      </c>
      <c r="B93">
        <v>23</v>
      </c>
      <c r="D93">
        <v>15</v>
      </c>
      <c r="E93" s="8">
        <v>8.75</v>
      </c>
      <c r="I93" s="8">
        <v>32</v>
      </c>
      <c r="J93" s="8">
        <v>2</v>
      </c>
      <c r="K93" s="8">
        <v>1</v>
      </c>
      <c r="L93">
        <v>2</v>
      </c>
      <c r="M93">
        <v>5</v>
      </c>
      <c r="N93">
        <v>10</v>
      </c>
      <c r="O93" s="12">
        <v>15</v>
      </c>
      <c r="P93" s="4">
        <v>7.8</v>
      </c>
      <c r="R93">
        <v>3</v>
      </c>
      <c r="DB93" s="1">
        <f t="shared" si="57"/>
        <v>1.0038208256456926</v>
      </c>
      <c r="DC93">
        <v>11.64</v>
      </c>
      <c r="DD93">
        <f t="shared" si="58"/>
        <v>32</v>
      </c>
      <c r="DE93" s="38">
        <v>0.122</v>
      </c>
      <c r="DF93">
        <v>0.48</v>
      </c>
      <c r="DG93">
        <v>1.1499999999999999</v>
      </c>
      <c r="DH93">
        <f t="shared" si="59"/>
        <v>6.56</v>
      </c>
      <c r="DI93">
        <f t="shared" si="60"/>
        <v>3.8384353400086839</v>
      </c>
      <c r="DJ93">
        <f t="shared" si="61"/>
        <v>2</v>
      </c>
      <c r="DK93">
        <v>0.28899999999999998</v>
      </c>
      <c r="DL93">
        <f t="shared" si="62"/>
        <v>0.48</v>
      </c>
      <c r="DM93">
        <f t="shared" si="63"/>
        <v>1.1299999999999999</v>
      </c>
      <c r="DN93">
        <f t="shared" si="64"/>
        <v>16.399999999999999</v>
      </c>
      <c r="DO93">
        <f t="shared" si="65"/>
        <v>0.22336383267759014</v>
      </c>
      <c r="DP93">
        <f t="shared" si="66"/>
        <v>1</v>
      </c>
      <c r="DQ93">
        <v>2.76</v>
      </c>
      <c r="DR93">
        <f t="shared" si="67"/>
        <v>0.4</v>
      </c>
      <c r="DS93">
        <v>1.1000000000000001</v>
      </c>
      <c r="DT93">
        <f t="shared" si="68"/>
        <v>32.799999999999997</v>
      </c>
      <c r="DU93">
        <f t="shared" si="69"/>
        <v>0.43261054036983126</v>
      </c>
      <c r="DV93">
        <f t="shared" si="70"/>
        <v>9.4302188604377193</v>
      </c>
      <c r="DW93">
        <f t="shared" si="71"/>
        <v>9.4302188604377193</v>
      </c>
      <c r="DX93">
        <v>0.40500000000000003</v>
      </c>
      <c r="DY93">
        <v>1</v>
      </c>
      <c r="DZ93">
        <f t="shared" si="72"/>
        <v>49.199999999999996</v>
      </c>
      <c r="EA93">
        <f t="shared" si="73"/>
        <v>0.90702837680774784</v>
      </c>
      <c r="EB93">
        <f t="shared" si="74"/>
        <v>0</v>
      </c>
      <c r="EC93">
        <f t="shared" si="75"/>
        <v>0</v>
      </c>
      <c r="ED93">
        <f t="shared" si="76"/>
        <v>0.3</v>
      </c>
      <c r="EE93">
        <f>1</f>
        <v>1</v>
      </c>
      <c r="EF93">
        <f t="shared" si="77"/>
        <v>49.199999999999996</v>
      </c>
      <c r="EG93">
        <f t="shared" si="78"/>
        <v>0</v>
      </c>
      <c r="EH93">
        <f t="shared" si="79"/>
        <v>0.90702837680774784</v>
      </c>
      <c r="EI93">
        <f t="shared" si="80"/>
        <v>0.90702837680774784</v>
      </c>
      <c r="EJ93">
        <f t="shared" si="81"/>
        <v>4.4944097130561058</v>
      </c>
      <c r="EK93">
        <f t="shared" si="82"/>
        <v>5.4014380898638539</v>
      </c>
      <c r="EL93" s="16">
        <f t="shared" si="83"/>
        <v>4</v>
      </c>
      <c r="EM93">
        <f t="shared" si="111"/>
        <v>23</v>
      </c>
      <c r="EN93">
        <f t="shared" si="84"/>
        <v>2.0317435640493553</v>
      </c>
      <c r="EO93">
        <f t="shared" si="112"/>
        <v>0</v>
      </c>
      <c r="EP93">
        <f t="shared" si="85"/>
        <v>10.067477757245678</v>
      </c>
      <c r="EQ93" s="10">
        <f t="shared" si="86"/>
        <v>12.099221321295033</v>
      </c>
      <c r="ER93" s="1">
        <f t="shared" si="87"/>
        <v>0.16792349772736356</v>
      </c>
      <c r="ES93" s="1">
        <f t="shared" si="88"/>
        <v>0</v>
      </c>
      <c r="ET93" s="1">
        <f t="shared" si="89"/>
        <v>0.83207650227263641</v>
      </c>
      <c r="EX93">
        <f t="shared" si="90"/>
        <v>0</v>
      </c>
      <c r="EY93">
        <f t="shared" si="113"/>
        <v>0</v>
      </c>
      <c r="EZ93">
        <f t="shared" si="91"/>
        <v>0</v>
      </c>
      <c r="FA93">
        <f t="shared" si="92"/>
        <v>0</v>
      </c>
      <c r="FB93" s="7">
        <f t="shared" si="93"/>
        <v>2.0308995863431369</v>
      </c>
      <c r="FC93">
        <f t="shared" si="94"/>
        <v>2.0308995863431369</v>
      </c>
      <c r="FD93">
        <f t="shared" si="95"/>
        <v>2.0308995863431369</v>
      </c>
      <c r="FF93" s="9">
        <f t="shared" si="96"/>
        <v>4.549215073408627</v>
      </c>
      <c r="FG93" s="9">
        <f t="shared" si="97"/>
        <v>0</v>
      </c>
      <c r="FJ93">
        <f t="shared" si="98"/>
        <v>0</v>
      </c>
      <c r="FK93">
        <f t="shared" si="99"/>
        <v>0.43261054036983126</v>
      </c>
      <c r="FN93" s="15">
        <f t="shared" si="100"/>
        <v>0</v>
      </c>
      <c r="FP93" s="15">
        <f t="shared" si="101"/>
        <v>0</v>
      </c>
      <c r="FQ93" s="15">
        <f t="shared" si="102"/>
        <v>0.96904761042842213</v>
      </c>
      <c r="FS93">
        <f t="shared" si="103"/>
        <v>0</v>
      </c>
      <c r="FT93">
        <f t="shared" si="104"/>
        <v>5.5182626838370492</v>
      </c>
      <c r="FU93">
        <f t="shared" si="105"/>
        <v>6.0496106606475166</v>
      </c>
      <c r="FV93">
        <f t="shared" si="106"/>
        <v>6.0496106606475166</v>
      </c>
      <c r="FW93" s="8">
        <f t="shared" si="107"/>
        <v>6.0496106606475166</v>
      </c>
      <c r="FY93" s="5">
        <f t="shared" si="108"/>
        <v>-0.53134797681046742</v>
      </c>
      <c r="GA93" s="11">
        <f t="shared" si="109"/>
        <v>0</v>
      </c>
      <c r="GB93" s="11">
        <f t="shared" si="110"/>
        <v>0</v>
      </c>
    </row>
    <row r="94" spans="1:184" x14ac:dyDescent="0.15">
      <c r="A94" s="19">
        <v>1</v>
      </c>
      <c r="B94">
        <v>24</v>
      </c>
      <c r="D94">
        <v>15</v>
      </c>
      <c r="E94" s="8">
        <v>8.75</v>
      </c>
      <c r="I94" s="8">
        <v>23</v>
      </c>
      <c r="J94" s="8">
        <v>3</v>
      </c>
      <c r="K94" s="8">
        <v>0</v>
      </c>
      <c r="L94">
        <v>2</v>
      </c>
      <c r="M94">
        <v>5</v>
      </c>
      <c r="N94">
        <v>10</v>
      </c>
      <c r="O94" s="12">
        <v>15</v>
      </c>
      <c r="P94" s="4">
        <v>7.9</v>
      </c>
      <c r="R94">
        <v>3</v>
      </c>
      <c r="S94">
        <v>6.1</v>
      </c>
      <c r="U94">
        <v>3</v>
      </c>
      <c r="V94">
        <v>6.4</v>
      </c>
      <c r="X94">
        <v>4</v>
      </c>
      <c r="Y94">
        <v>8.1999999999999993</v>
      </c>
      <c r="AA94">
        <v>4</v>
      </c>
      <c r="AB94">
        <v>12</v>
      </c>
      <c r="AD94">
        <v>5</v>
      </c>
      <c r="DB94" s="1">
        <f t="shared" si="57"/>
        <v>1.0038208256456926</v>
      </c>
      <c r="DC94">
        <v>11.64</v>
      </c>
      <c r="DD94">
        <f t="shared" si="58"/>
        <v>23</v>
      </c>
      <c r="DE94" s="38">
        <v>0.122</v>
      </c>
      <c r="DF94">
        <v>0.48</v>
      </c>
      <c r="DG94">
        <v>1.1499999999999999</v>
      </c>
      <c r="DH94">
        <f t="shared" si="59"/>
        <v>6.56</v>
      </c>
      <c r="DI94">
        <f t="shared" si="60"/>
        <v>2.7588754006312421</v>
      </c>
      <c r="DJ94">
        <f t="shared" si="61"/>
        <v>3</v>
      </c>
      <c r="DK94">
        <v>0.28899999999999998</v>
      </c>
      <c r="DL94">
        <f t="shared" si="62"/>
        <v>0.48</v>
      </c>
      <c r="DM94">
        <f t="shared" si="63"/>
        <v>1.1299999999999999</v>
      </c>
      <c r="DN94">
        <f t="shared" si="64"/>
        <v>16.399999999999999</v>
      </c>
      <c r="DO94">
        <f t="shared" si="65"/>
        <v>0.33504574901638523</v>
      </c>
      <c r="DP94">
        <f t="shared" si="66"/>
        <v>0</v>
      </c>
      <c r="DQ94">
        <v>2.76</v>
      </c>
      <c r="DR94">
        <f t="shared" si="67"/>
        <v>0.4</v>
      </c>
      <c r="DS94">
        <v>1.1000000000000001</v>
      </c>
      <c r="DT94">
        <f t="shared" si="68"/>
        <v>32.799999999999997</v>
      </c>
      <c r="DU94">
        <f t="shared" si="69"/>
        <v>0</v>
      </c>
      <c r="DV94">
        <f t="shared" si="70"/>
        <v>54.532209064418126</v>
      </c>
      <c r="DW94">
        <f t="shared" si="71"/>
        <v>54.532209064418126</v>
      </c>
      <c r="DX94">
        <v>0.40500000000000003</v>
      </c>
      <c r="DY94">
        <v>1</v>
      </c>
      <c r="DZ94">
        <f t="shared" si="72"/>
        <v>49.199999999999996</v>
      </c>
      <c r="EA94">
        <f t="shared" si="73"/>
        <v>5.245080925846513</v>
      </c>
      <c r="EB94">
        <f t="shared" si="74"/>
        <v>0</v>
      </c>
      <c r="EC94">
        <f t="shared" si="75"/>
        <v>0</v>
      </c>
      <c r="ED94">
        <f t="shared" si="76"/>
        <v>0.3</v>
      </c>
      <c r="EE94">
        <f>1</f>
        <v>1</v>
      </c>
      <c r="EF94">
        <f t="shared" si="77"/>
        <v>49.199999999999996</v>
      </c>
      <c r="EG94">
        <f t="shared" si="78"/>
        <v>0</v>
      </c>
      <c r="EH94">
        <f t="shared" si="79"/>
        <v>5.245080925846513</v>
      </c>
      <c r="EI94">
        <f t="shared" si="80"/>
        <v>5.245080925846513</v>
      </c>
      <c r="EJ94">
        <f t="shared" si="81"/>
        <v>3.0939211496476275</v>
      </c>
      <c r="EK94">
        <f t="shared" si="82"/>
        <v>8.3390020754941396</v>
      </c>
      <c r="EL94" s="16">
        <f t="shared" si="83"/>
        <v>1</v>
      </c>
      <c r="EM94">
        <f t="shared" si="111"/>
        <v>24</v>
      </c>
      <c r="EN94">
        <f t="shared" si="84"/>
        <v>11.74898127389619</v>
      </c>
      <c r="EO94">
        <f t="shared" si="112"/>
        <v>0</v>
      </c>
      <c r="EP94">
        <f t="shared" si="85"/>
        <v>6.9303833752106865</v>
      </c>
      <c r="EQ94" s="10">
        <f t="shared" si="86"/>
        <v>18.679364649106876</v>
      </c>
      <c r="ER94" s="1">
        <f t="shared" si="87"/>
        <v>0.62898184679198654</v>
      </c>
      <c r="ES94" s="1">
        <f t="shared" si="88"/>
        <v>0</v>
      </c>
      <c r="ET94" s="1">
        <f t="shared" si="89"/>
        <v>0.37101815320801351</v>
      </c>
      <c r="EX94">
        <f t="shared" si="90"/>
        <v>0</v>
      </c>
      <c r="EY94">
        <f t="shared" si="113"/>
        <v>0</v>
      </c>
      <c r="EZ94">
        <f t="shared" si="91"/>
        <v>0</v>
      </c>
      <c r="FA94">
        <f t="shared" si="92"/>
        <v>0</v>
      </c>
      <c r="FB94" s="7">
        <f t="shared" si="93"/>
        <v>1.5469605748238138</v>
      </c>
      <c r="FC94">
        <f t="shared" si="94"/>
        <v>1.5469605748238138</v>
      </c>
      <c r="FD94">
        <f t="shared" si="95"/>
        <v>1.5469605748238138</v>
      </c>
      <c r="FF94" s="9">
        <f t="shared" si="96"/>
        <v>3.4651916876053432</v>
      </c>
      <c r="FG94" s="9">
        <f t="shared" si="97"/>
        <v>0</v>
      </c>
      <c r="FJ94">
        <f t="shared" si="98"/>
        <v>0</v>
      </c>
      <c r="FK94">
        <f t="shared" si="99"/>
        <v>0</v>
      </c>
      <c r="FN94" s="15">
        <f t="shared" si="100"/>
        <v>0</v>
      </c>
      <c r="FP94" s="15">
        <f t="shared" si="101"/>
        <v>0</v>
      </c>
      <c r="FQ94" s="15">
        <f t="shared" si="102"/>
        <v>0</v>
      </c>
      <c r="FS94">
        <f t="shared" si="103"/>
        <v>0</v>
      </c>
      <c r="FT94">
        <f t="shared" si="104"/>
        <v>3.4651916876053432</v>
      </c>
      <c r="FU94">
        <f t="shared" si="105"/>
        <v>9.3396823245534382</v>
      </c>
      <c r="FV94">
        <f t="shared" si="106"/>
        <v>9.3396823245534382</v>
      </c>
      <c r="FW94" s="8">
        <f t="shared" si="107"/>
        <v>9.3396823245534382</v>
      </c>
      <c r="FY94" s="5">
        <f t="shared" si="108"/>
        <v>-5.8744906369480949</v>
      </c>
      <c r="GA94" s="11">
        <f t="shared" si="109"/>
        <v>0</v>
      </c>
      <c r="GB94" s="11">
        <f t="shared" si="110"/>
        <v>0</v>
      </c>
    </row>
    <row r="95" spans="1:184" x14ac:dyDescent="0.15">
      <c r="A95" s="19">
        <v>2</v>
      </c>
      <c r="B95">
        <v>24</v>
      </c>
      <c r="D95">
        <v>15</v>
      </c>
      <c r="E95" s="8">
        <v>8.75</v>
      </c>
      <c r="I95" s="8">
        <v>9</v>
      </c>
      <c r="J95" s="8">
        <v>0</v>
      </c>
      <c r="K95" s="8">
        <v>2</v>
      </c>
      <c r="L95">
        <v>2</v>
      </c>
      <c r="M95">
        <v>5</v>
      </c>
      <c r="N95">
        <v>10</v>
      </c>
      <c r="O95" s="12">
        <v>15</v>
      </c>
      <c r="P95" s="4">
        <v>4.4000000000000004</v>
      </c>
      <c r="R95">
        <v>3</v>
      </c>
      <c r="S95">
        <v>5.2</v>
      </c>
      <c r="U95">
        <v>4</v>
      </c>
      <c r="V95">
        <v>7</v>
      </c>
      <c r="X95">
        <v>3</v>
      </c>
      <c r="Y95">
        <v>4.5999999999999996</v>
      </c>
      <c r="AA95">
        <v>4</v>
      </c>
      <c r="DB95" s="1">
        <f t="shared" si="57"/>
        <v>1.0038208256456926</v>
      </c>
      <c r="DC95">
        <v>11.64</v>
      </c>
      <c r="DD95">
        <f t="shared" si="58"/>
        <v>9</v>
      </c>
      <c r="DE95" s="38">
        <v>0.122</v>
      </c>
      <c r="DF95">
        <v>0.48</v>
      </c>
      <c r="DG95">
        <v>1.1499999999999999</v>
      </c>
      <c r="DH95">
        <f t="shared" si="59"/>
        <v>6.56</v>
      </c>
      <c r="DI95">
        <f t="shared" si="60"/>
        <v>1.0795599393774424</v>
      </c>
      <c r="DJ95">
        <f t="shared" si="61"/>
        <v>0</v>
      </c>
      <c r="DK95">
        <v>0.28899999999999998</v>
      </c>
      <c r="DL95">
        <f t="shared" si="62"/>
        <v>0.48</v>
      </c>
      <c r="DM95">
        <f t="shared" si="63"/>
        <v>1.1299999999999999</v>
      </c>
      <c r="DN95">
        <f t="shared" si="64"/>
        <v>16.399999999999999</v>
      </c>
      <c r="DO95">
        <f t="shared" si="65"/>
        <v>0</v>
      </c>
      <c r="DP95">
        <f t="shared" si="66"/>
        <v>2</v>
      </c>
      <c r="DQ95">
        <v>2.76</v>
      </c>
      <c r="DR95">
        <f t="shared" si="67"/>
        <v>0.4</v>
      </c>
      <c r="DS95">
        <v>1.1000000000000001</v>
      </c>
      <c r="DT95">
        <f t="shared" si="68"/>
        <v>32.799999999999997</v>
      </c>
      <c r="DU95">
        <f t="shared" si="69"/>
        <v>0.86522108073966253</v>
      </c>
      <c r="DV95">
        <f t="shared" si="70"/>
        <v>18.066836133672265</v>
      </c>
      <c r="DW95">
        <f t="shared" si="71"/>
        <v>18.066836133672265</v>
      </c>
      <c r="DX95">
        <v>0.40500000000000003</v>
      </c>
      <c r="DY95">
        <v>1</v>
      </c>
      <c r="DZ95">
        <f t="shared" si="72"/>
        <v>49.199999999999996</v>
      </c>
      <c r="EA95">
        <f t="shared" si="73"/>
        <v>1.737725634462707</v>
      </c>
      <c r="EB95">
        <f t="shared" si="74"/>
        <v>0</v>
      </c>
      <c r="EC95">
        <f t="shared" si="75"/>
        <v>0</v>
      </c>
      <c r="ED95">
        <f t="shared" si="76"/>
        <v>0.3</v>
      </c>
      <c r="EE95">
        <f>1</f>
        <v>1</v>
      </c>
      <c r="EF95">
        <f t="shared" si="77"/>
        <v>49.199999999999996</v>
      </c>
      <c r="EG95">
        <f t="shared" si="78"/>
        <v>0</v>
      </c>
      <c r="EH95">
        <f t="shared" si="79"/>
        <v>1.737725634462707</v>
      </c>
      <c r="EI95">
        <f t="shared" si="80"/>
        <v>1.737725634462707</v>
      </c>
      <c r="EJ95">
        <f t="shared" si="81"/>
        <v>1.944781020117105</v>
      </c>
      <c r="EK95">
        <f t="shared" si="82"/>
        <v>3.6825066545798117</v>
      </c>
      <c r="EL95" s="16">
        <f t="shared" si="83"/>
        <v>2</v>
      </c>
      <c r="EM95">
        <f t="shared" si="111"/>
        <v>24</v>
      </c>
      <c r="EN95">
        <f t="shared" si="84"/>
        <v>3.8925054211964643</v>
      </c>
      <c r="EO95">
        <f t="shared" si="112"/>
        <v>0</v>
      </c>
      <c r="EP95">
        <f t="shared" si="85"/>
        <v>4.3563094850623152</v>
      </c>
      <c r="EQ95" s="10">
        <f t="shared" si="86"/>
        <v>8.2488149062587794</v>
      </c>
      <c r="ER95" s="1">
        <f t="shared" si="87"/>
        <v>0.47188662437352424</v>
      </c>
      <c r="ES95" s="1">
        <f t="shared" si="88"/>
        <v>0</v>
      </c>
      <c r="ET95" s="1">
        <f t="shared" si="89"/>
        <v>0.52811337562647576</v>
      </c>
      <c r="EX95">
        <f t="shared" si="90"/>
        <v>0</v>
      </c>
      <c r="EY95">
        <f t="shared" si="113"/>
        <v>0</v>
      </c>
      <c r="EZ95">
        <f t="shared" si="91"/>
        <v>0</v>
      </c>
      <c r="FA95">
        <f t="shared" si="92"/>
        <v>0</v>
      </c>
      <c r="FB95" s="7">
        <f t="shared" si="93"/>
        <v>0.53977996968872122</v>
      </c>
      <c r="FC95">
        <f t="shared" si="94"/>
        <v>0.53977996968872122</v>
      </c>
      <c r="FD95">
        <f t="shared" si="95"/>
        <v>0.53977996968872122</v>
      </c>
      <c r="FF95" s="9">
        <f t="shared" si="96"/>
        <v>1.2091071321027356</v>
      </c>
      <c r="FG95" s="9">
        <f t="shared" si="97"/>
        <v>0</v>
      </c>
      <c r="FJ95">
        <f t="shared" si="98"/>
        <v>0</v>
      </c>
      <c r="FK95">
        <f t="shared" si="99"/>
        <v>0.86522108073966253</v>
      </c>
      <c r="FN95" s="15">
        <f t="shared" si="100"/>
        <v>0</v>
      </c>
      <c r="FP95" s="15">
        <f t="shared" si="101"/>
        <v>0</v>
      </c>
      <c r="FQ95" s="15">
        <f t="shared" si="102"/>
        <v>1.9380952208568443</v>
      </c>
      <c r="FS95">
        <f t="shared" si="103"/>
        <v>0</v>
      </c>
      <c r="FT95">
        <f t="shared" si="104"/>
        <v>3.1472023529595798</v>
      </c>
      <c r="FU95">
        <f t="shared" si="105"/>
        <v>4.1244074531293897</v>
      </c>
      <c r="FV95">
        <f t="shared" si="106"/>
        <v>4.1244074531293897</v>
      </c>
      <c r="FW95" s="8">
        <f t="shared" si="107"/>
        <v>4.1244074531293897</v>
      </c>
      <c r="FY95" s="5">
        <f t="shared" si="108"/>
        <v>-0.97720510016980988</v>
      </c>
      <c r="GA95" s="11">
        <f t="shared" si="109"/>
        <v>0</v>
      </c>
      <c r="GB95" s="11">
        <f t="shared" si="110"/>
        <v>0</v>
      </c>
    </row>
    <row r="96" spans="1:184" x14ac:dyDescent="0.15">
      <c r="A96" s="19">
        <v>3</v>
      </c>
      <c r="B96">
        <v>24</v>
      </c>
      <c r="D96">
        <v>15</v>
      </c>
      <c r="E96" s="8">
        <v>8.75</v>
      </c>
      <c r="I96" s="8">
        <v>16</v>
      </c>
      <c r="J96" s="8">
        <v>3</v>
      </c>
      <c r="K96" s="8">
        <v>1</v>
      </c>
      <c r="L96">
        <v>2</v>
      </c>
      <c r="M96">
        <v>5</v>
      </c>
      <c r="N96">
        <v>10</v>
      </c>
      <c r="O96" s="12">
        <v>15</v>
      </c>
      <c r="P96" s="4">
        <v>9.8000000000000007</v>
      </c>
      <c r="R96">
        <v>3</v>
      </c>
      <c r="S96">
        <v>12</v>
      </c>
      <c r="U96">
        <v>3</v>
      </c>
      <c r="V96">
        <v>3.1</v>
      </c>
      <c r="X96">
        <v>3</v>
      </c>
      <c r="Y96">
        <v>9</v>
      </c>
      <c r="AA96">
        <v>5</v>
      </c>
      <c r="DB96" s="1">
        <f t="shared" si="57"/>
        <v>1.0038208256456926</v>
      </c>
      <c r="DC96">
        <v>11.64</v>
      </c>
      <c r="DD96">
        <f t="shared" si="58"/>
        <v>16</v>
      </c>
      <c r="DE96" s="38">
        <v>0.122</v>
      </c>
      <c r="DF96">
        <v>0.48</v>
      </c>
      <c r="DG96">
        <v>1.1499999999999999</v>
      </c>
      <c r="DH96">
        <f t="shared" si="59"/>
        <v>6.56</v>
      </c>
      <c r="DI96">
        <f t="shared" si="60"/>
        <v>1.919217670004342</v>
      </c>
      <c r="DJ96">
        <f t="shared" si="61"/>
        <v>3</v>
      </c>
      <c r="DK96">
        <v>0.28899999999999998</v>
      </c>
      <c r="DL96">
        <f t="shared" si="62"/>
        <v>0.48</v>
      </c>
      <c r="DM96">
        <f t="shared" si="63"/>
        <v>1.1299999999999999</v>
      </c>
      <c r="DN96">
        <f t="shared" si="64"/>
        <v>16.399999999999999</v>
      </c>
      <c r="DO96">
        <f t="shared" si="65"/>
        <v>0.33504574901638523</v>
      </c>
      <c r="DP96">
        <f t="shared" si="66"/>
        <v>1</v>
      </c>
      <c r="DQ96">
        <v>2.76</v>
      </c>
      <c r="DR96">
        <f t="shared" si="67"/>
        <v>0.4</v>
      </c>
      <c r="DS96">
        <v>1.1000000000000001</v>
      </c>
      <c r="DT96">
        <f t="shared" si="68"/>
        <v>32.799999999999997</v>
      </c>
      <c r="DU96">
        <f t="shared" si="69"/>
        <v>0.43261054036983126</v>
      </c>
      <c r="DV96">
        <f t="shared" si="70"/>
        <v>51.250852501704998</v>
      </c>
      <c r="DW96">
        <f t="shared" si="71"/>
        <v>51.250852501704998</v>
      </c>
      <c r="DX96">
        <v>0.40500000000000003</v>
      </c>
      <c r="DY96">
        <v>1</v>
      </c>
      <c r="DZ96">
        <f t="shared" si="72"/>
        <v>49.199999999999996</v>
      </c>
      <c r="EA96">
        <f t="shared" si="73"/>
        <v>4.9294696382557825</v>
      </c>
      <c r="EB96">
        <f t="shared" si="74"/>
        <v>0</v>
      </c>
      <c r="EC96">
        <f t="shared" si="75"/>
        <v>0</v>
      </c>
      <c r="ED96">
        <f t="shared" si="76"/>
        <v>0.3</v>
      </c>
      <c r="EE96">
        <f>1</f>
        <v>1</v>
      </c>
      <c r="EF96">
        <f t="shared" si="77"/>
        <v>49.199999999999996</v>
      </c>
      <c r="EG96">
        <f t="shared" si="78"/>
        <v>0</v>
      </c>
      <c r="EH96">
        <f t="shared" si="79"/>
        <v>4.9294696382557825</v>
      </c>
      <c r="EI96">
        <f t="shared" si="80"/>
        <v>4.9294696382557825</v>
      </c>
      <c r="EJ96">
        <f t="shared" si="81"/>
        <v>2.6868739593905584</v>
      </c>
      <c r="EK96">
        <f t="shared" si="82"/>
        <v>7.6163435976463409</v>
      </c>
      <c r="EL96" s="16">
        <f t="shared" si="83"/>
        <v>3</v>
      </c>
      <c r="EM96">
        <f t="shared" si="111"/>
        <v>24</v>
      </c>
      <c r="EN96">
        <f t="shared" si="84"/>
        <v>11.042011989692954</v>
      </c>
      <c r="EO96">
        <f t="shared" si="112"/>
        <v>0</v>
      </c>
      <c r="EP96">
        <f t="shared" si="85"/>
        <v>6.0185976690348513</v>
      </c>
      <c r="EQ96" s="10">
        <f t="shared" si="86"/>
        <v>17.060609658727806</v>
      </c>
      <c r="ER96" s="1">
        <f t="shared" si="87"/>
        <v>0.64722259113666081</v>
      </c>
      <c r="ES96" s="1">
        <f t="shared" si="88"/>
        <v>0</v>
      </c>
      <c r="ET96" s="1">
        <f t="shared" si="89"/>
        <v>0.35277740886333908</v>
      </c>
      <c r="EX96">
        <f t="shared" si="90"/>
        <v>0</v>
      </c>
      <c r="EY96">
        <f t="shared" si="113"/>
        <v>0</v>
      </c>
      <c r="EZ96">
        <f t="shared" si="91"/>
        <v>0</v>
      </c>
      <c r="FA96">
        <f t="shared" si="92"/>
        <v>0</v>
      </c>
      <c r="FB96" s="7">
        <f t="shared" si="93"/>
        <v>1.1271317095103637</v>
      </c>
      <c r="FC96">
        <f t="shared" si="94"/>
        <v>1.1271317095103637</v>
      </c>
      <c r="FD96">
        <f t="shared" si="95"/>
        <v>1.1271317095103637</v>
      </c>
      <c r="FF96" s="9">
        <f t="shared" si="96"/>
        <v>2.524775029303215</v>
      </c>
      <c r="FG96" s="9">
        <f t="shared" si="97"/>
        <v>0</v>
      </c>
      <c r="FJ96">
        <f t="shared" si="98"/>
        <v>0</v>
      </c>
      <c r="FK96">
        <f t="shared" si="99"/>
        <v>0.43261054036983126</v>
      </c>
      <c r="FN96" s="15">
        <f t="shared" si="100"/>
        <v>0</v>
      </c>
      <c r="FP96" s="15">
        <f t="shared" si="101"/>
        <v>0</v>
      </c>
      <c r="FQ96" s="15">
        <f t="shared" si="102"/>
        <v>0.96904761042842213</v>
      </c>
      <c r="FS96">
        <f t="shared" si="103"/>
        <v>0</v>
      </c>
      <c r="FT96">
        <f t="shared" si="104"/>
        <v>3.4938226397316372</v>
      </c>
      <c r="FU96">
        <f t="shared" si="105"/>
        <v>8.530304829363903</v>
      </c>
      <c r="FV96">
        <f t="shared" si="106"/>
        <v>8.530304829363903</v>
      </c>
      <c r="FW96" s="8">
        <f t="shared" si="107"/>
        <v>8.530304829363903</v>
      </c>
      <c r="FY96" s="5">
        <f t="shared" si="108"/>
        <v>-5.0364821896322658</v>
      </c>
      <c r="GA96" s="11">
        <f t="shared" si="109"/>
        <v>0</v>
      </c>
      <c r="GB96" s="11">
        <f t="shared" si="110"/>
        <v>0</v>
      </c>
    </row>
    <row r="97" spans="1:184" x14ac:dyDescent="0.15">
      <c r="A97" s="19">
        <v>4</v>
      </c>
      <c r="B97">
        <v>24</v>
      </c>
      <c r="D97">
        <v>15</v>
      </c>
      <c r="E97" s="8">
        <v>8.75</v>
      </c>
      <c r="I97" s="8">
        <v>25</v>
      </c>
      <c r="J97" s="8">
        <v>0</v>
      </c>
      <c r="K97" s="8">
        <v>4</v>
      </c>
      <c r="L97">
        <v>2</v>
      </c>
      <c r="M97">
        <v>5</v>
      </c>
      <c r="N97">
        <v>10</v>
      </c>
      <c r="O97" s="12">
        <v>15</v>
      </c>
      <c r="P97" s="4">
        <v>10</v>
      </c>
      <c r="R97">
        <v>5</v>
      </c>
      <c r="S97">
        <v>6</v>
      </c>
      <c r="U97">
        <v>4</v>
      </c>
      <c r="V97">
        <v>8</v>
      </c>
      <c r="X97">
        <v>3</v>
      </c>
      <c r="DB97" s="1">
        <f t="shared" si="57"/>
        <v>1.0038208256456926</v>
      </c>
      <c r="DC97">
        <v>11.64</v>
      </c>
      <c r="DD97">
        <f t="shared" si="58"/>
        <v>25</v>
      </c>
      <c r="DE97" s="38">
        <v>0.122</v>
      </c>
      <c r="DF97">
        <v>0.48</v>
      </c>
      <c r="DG97">
        <v>1.1499999999999999</v>
      </c>
      <c r="DH97">
        <f t="shared" si="59"/>
        <v>6.56</v>
      </c>
      <c r="DI97">
        <f t="shared" si="60"/>
        <v>2.9987776093817851</v>
      </c>
      <c r="DJ97">
        <f t="shared" si="61"/>
        <v>0</v>
      </c>
      <c r="DK97">
        <v>0.28899999999999998</v>
      </c>
      <c r="DL97">
        <f t="shared" si="62"/>
        <v>0.48</v>
      </c>
      <c r="DM97">
        <f t="shared" si="63"/>
        <v>1.1299999999999999</v>
      </c>
      <c r="DN97">
        <f t="shared" si="64"/>
        <v>16.399999999999999</v>
      </c>
      <c r="DO97">
        <f t="shared" si="65"/>
        <v>0</v>
      </c>
      <c r="DP97">
        <f t="shared" si="66"/>
        <v>4</v>
      </c>
      <c r="DQ97">
        <v>2.76</v>
      </c>
      <c r="DR97">
        <f t="shared" si="67"/>
        <v>0.4</v>
      </c>
      <c r="DS97">
        <v>1.1000000000000001</v>
      </c>
      <c r="DT97">
        <f t="shared" si="68"/>
        <v>32.799999999999997</v>
      </c>
      <c r="DU97">
        <f t="shared" si="69"/>
        <v>1.7304421614793251</v>
      </c>
      <c r="DV97">
        <f t="shared" si="70"/>
        <v>31.000062000124</v>
      </c>
      <c r="DW97">
        <f t="shared" si="71"/>
        <v>31.000062000124</v>
      </c>
      <c r="DX97">
        <v>0.40500000000000003</v>
      </c>
      <c r="DY97">
        <v>1</v>
      </c>
      <c r="DZ97">
        <f t="shared" si="72"/>
        <v>49.199999999999996</v>
      </c>
      <c r="EA97">
        <f t="shared" si="73"/>
        <v>2.9816843419058112</v>
      </c>
      <c r="EB97">
        <f t="shared" si="74"/>
        <v>0</v>
      </c>
      <c r="EC97">
        <f t="shared" si="75"/>
        <v>0</v>
      </c>
      <c r="ED97">
        <f t="shared" si="76"/>
        <v>0.3</v>
      </c>
      <c r="EE97">
        <f>1</f>
        <v>1</v>
      </c>
      <c r="EF97">
        <f t="shared" si="77"/>
        <v>49.199999999999996</v>
      </c>
      <c r="EG97">
        <f t="shared" si="78"/>
        <v>0</v>
      </c>
      <c r="EH97">
        <f t="shared" si="79"/>
        <v>2.9816843419058112</v>
      </c>
      <c r="EI97">
        <f t="shared" si="80"/>
        <v>2.9816843419058112</v>
      </c>
      <c r="EJ97">
        <f t="shared" si="81"/>
        <v>4.7292197708611106</v>
      </c>
      <c r="EK97">
        <f t="shared" si="82"/>
        <v>7.7109041127669222</v>
      </c>
      <c r="EL97" s="16">
        <f t="shared" si="83"/>
        <v>4</v>
      </c>
      <c r="EM97">
        <f t="shared" si="111"/>
        <v>24</v>
      </c>
      <c r="EN97">
        <f t="shared" si="84"/>
        <v>6.6789729258690178</v>
      </c>
      <c r="EO97">
        <f t="shared" si="112"/>
        <v>0</v>
      </c>
      <c r="EP97">
        <f t="shared" si="85"/>
        <v>10.593452286728889</v>
      </c>
      <c r="EQ97" s="10">
        <f t="shared" si="86"/>
        <v>17.272425212597906</v>
      </c>
      <c r="ER97" s="1">
        <f t="shared" si="87"/>
        <v>0.38668414213179558</v>
      </c>
      <c r="ES97" s="1">
        <f t="shared" si="88"/>
        <v>0</v>
      </c>
      <c r="ET97" s="1">
        <f t="shared" si="89"/>
        <v>0.61331585786820453</v>
      </c>
      <c r="EX97">
        <f t="shared" si="90"/>
        <v>0</v>
      </c>
      <c r="EY97">
        <f t="shared" si="113"/>
        <v>0</v>
      </c>
      <c r="EZ97">
        <f t="shared" si="91"/>
        <v>0</v>
      </c>
      <c r="FA97">
        <f t="shared" si="92"/>
        <v>0</v>
      </c>
      <c r="FB97" s="7">
        <f t="shared" si="93"/>
        <v>1.4993888046908925</v>
      </c>
      <c r="FC97">
        <f t="shared" si="94"/>
        <v>1.4993888046908925</v>
      </c>
      <c r="FD97">
        <f t="shared" si="95"/>
        <v>1.4993888046908925</v>
      </c>
      <c r="FF97" s="9">
        <f t="shared" si="96"/>
        <v>3.3586309225075994</v>
      </c>
      <c r="FG97" s="9">
        <f t="shared" si="97"/>
        <v>0</v>
      </c>
      <c r="FJ97">
        <f t="shared" si="98"/>
        <v>0</v>
      </c>
      <c r="FK97">
        <f t="shared" si="99"/>
        <v>1.7304421614793251</v>
      </c>
      <c r="FN97" s="15">
        <f t="shared" si="100"/>
        <v>0</v>
      </c>
      <c r="FP97" s="15">
        <f t="shared" si="101"/>
        <v>0</v>
      </c>
      <c r="FQ97" s="15">
        <f t="shared" si="102"/>
        <v>3.8761904417136885</v>
      </c>
      <c r="FS97">
        <f t="shared" si="103"/>
        <v>0</v>
      </c>
      <c r="FT97">
        <f t="shared" si="104"/>
        <v>7.234821364221288</v>
      </c>
      <c r="FU97">
        <f t="shared" si="105"/>
        <v>8.6362126062989528</v>
      </c>
      <c r="FV97">
        <f t="shared" si="106"/>
        <v>8.6362126062989528</v>
      </c>
      <c r="FW97" s="8">
        <f t="shared" si="107"/>
        <v>8.6362126062989528</v>
      </c>
      <c r="FY97" s="5">
        <f t="shared" si="108"/>
        <v>-1.4013912420776649</v>
      </c>
      <c r="GA97" s="11">
        <f t="shared" si="109"/>
        <v>0</v>
      </c>
      <c r="GB97" s="11">
        <f t="shared" si="110"/>
        <v>0</v>
      </c>
    </row>
    <row r="98" spans="1:184" x14ac:dyDescent="0.15">
      <c r="A98" s="19">
        <v>1</v>
      </c>
      <c r="B98">
        <v>25</v>
      </c>
      <c r="D98">
        <v>15</v>
      </c>
      <c r="E98" s="8">
        <v>8.75</v>
      </c>
      <c r="I98" s="8">
        <v>8</v>
      </c>
      <c r="J98" s="8">
        <v>2</v>
      </c>
      <c r="K98" s="8">
        <v>0</v>
      </c>
      <c r="L98">
        <v>2</v>
      </c>
      <c r="M98">
        <v>5</v>
      </c>
      <c r="N98">
        <v>10</v>
      </c>
      <c r="O98" s="12">
        <v>15</v>
      </c>
      <c r="P98" s="4">
        <v>15.6</v>
      </c>
      <c r="R98">
        <v>5</v>
      </c>
      <c r="DB98" s="1">
        <f t="shared" si="57"/>
        <v>1.0038208256456926</v>
      </c>
      <c r="DC98">
        <v>11.64</v>
      </c>
      <c r="DD98">
        <f t="shared" si="58"/>
        <v>8</v>
      </c>
      <c r="DE98" s="38">
        <v>0.122</v>
      </c>
      <c r="DF98">
        <v>0.48</v>
      </c>
      <c r="DG98">
        <v>1.1499999999999999</v>
      </c>
      <c r="DH98">
        <f t="shared" si="59"/>
        <v>6.56</v>
      </c>
      <c r="DI98">
        <f t="shared" si="60"/>
        <v>0.95960883500217098</v>
      </c>
      <c r="DJ98">
        <f t="shared" si="61"/>
        <v>2</v>
      </c>
      <c r="DK98">
        <v>0.28899999999999998</v>
      </c>
      <c r="DL98">
        <f t="shared" si="62"/>
        <v>0.48</v>
      </c>
      <c r="DM98">
        <f t="shared" si="63"/>
        <v>1.1299999999999999</v>
      </c>
      <c r="DN98">
        <f t="shared" si="64"/>
        <v>16.399999999999999</v>
      </c>
      <c r="DO98">
        <f t="shared" si="65"/>
        <v>0.22336383267759014</v>
      </c>
      <c r="DP98">
        <f t="shared" si="66"/>
        <v>0</v>
      </c>
      <c r="DQ98">
        <v>2.76</v>
      </c>
      <c r="DR98">
        <f t="shared" si="67"/>
        <v>0.4</v>
      </c>
      <c r="DS98">
        <v>1.1000000000000001</v>
      </c>
      <c r="DT98">
        <f t="shared" si="68"/>
        <v>32.799999999999997</v>
      </c>
      <c r="DU98">
        <f t="shared" si="69"/>
        <v>0</v>
      </c>
      <c r="DV98">
        <f t="shared" si="70"/>
        <v>37.720875441750877</v>
      </c>
      <c r="DW98">
        <f t="shared" si="71"/>
        <v>37.720875441750877</v>
      </c>
      <c r="DX98">
        <v>0.40500000000000003</v>
      </c>
      <c r="DY98">
        <v>1</v>
      </c>
      <c r="DZ98">
        <f t="shared" si="72"/>
        <v>49.199999999999996</v>
      </c>
      <c r="EA98">
        <f t="shared" si="73"/>
        <v>3.6281135072309914</v>
      </c>
      <c r="EB98">
        <f t="shared" si="74"/>
        <v>0</v>
      </c>
      <c r="EC98">
        <f t="shared" si="75"/>
        <v>0</v>
      </c>
      <c r="ED98">
        <f t="shared" si="76"/>
        <v>0.3</v>
      </c>
      <c r="EE98">
        <f>1</f>
        <v>1</v>
      </c>
      <c r="EF98">
        <f t="shared" si="77"/>
        <v>49.199999999999996</v>
      </c>
      <c r="EG98">
        <f t="shared" si="78"/>
        <v>0</v>
      </c>
      <c r="EH98">
        <f t="shared" si="79"/>
        <v>3.6281135072309914</v>
      </c>
      <c r="EI98">
        <f t="shared" si="80"/>
        <v>3.6281135072309914</v>
      </c>
      <c r="EJ98">
        <f t="shared" si="81"/>
        <v>1.1829726676797612</v>
      </c>
      <c r="EK98">
        <f t="shared" si="82"/>
        <v>4.8110861749107521</v>
      </c>
      <c r="EL98" s="16">
        <f t="shared" si="83"/>
        <v>1</v>
      </c>
      <c r="EM98">
        <f t="shared" si="111"/>
        <v>25</v>
      </c>
      <c r="EN98">
        <f t="shared" si="84"/>
        <v>8.1269742561974212</v>
      </c>
      <c r="EO98">
        <f t="shared" si="112"/>
        <v>0</v>
      </c>
      <c r="EP98">
        <f t="shared" si="85"/>
        <v>2.6498587756026653</v>
      </c>
      <c r="EQ98" s="10">
        <f t="shared" si="86"/>
        <v>10.776833031800086</v>
      </c>
      <c r="ER98" s="1">
        <f t="shared" si="87"/>
        <v>0.75411526115478367</v>
      </c>
      <c r="ES98" s="1">
        <f t="shared" si="88"/>
        <v>0</v>
      </c>
      <c r="ET98" s="1">
        <f t="shared" si="89"/>
        <v>0.24588473884521633</v>
      </c>
      <c r="EX98">
        <f t="shared" si="90"/>
        <v>0</v>
      </c>
      <c r="EY98">
        <f t="shared" si="113"/>
        <v>0</v>
      </c>
      <c r="EZ98">
        <f t="shared" si="91"/>
        <v>0</v>
      </c>
      <c r="FA98">
        <f t="shared" si="92"/>
        <v>0</v>
      </c>
      <c r="FB98" s="7">
        <f t="shared" si="93"/>
        <v>0.59148633383988058</v>
      </c>
      <c r="FC98">
        <f t="shared" si="94"/>
        <v>0.59148633383988058</v>
      </c>
      <c r="FD98">
        <f t="shared" si="95"/>
        <v>0.59148633383988058</v>
      </c>
      <c r="FF98" s="9">
        <f t="shared" si="96"/>
        <v>1.3249293878013326</v>
      </c>
      <c r="FG98" s="9">
        <f t="shared" si="97"/>
        <v>0</v>
      </c>
      <c r="FJ98">
        <f t="shared" si="98"/>
        <v>0</v>
      </c>
      <c r="FK98">
        <f t="shared" si="99"/>
        <v>0</v>
      </c>
      <c r="FN98" s="15">
        <f t="shared" si="100"/>
        <v>0</v>
      </c>
      <c r="FP98" s="15">
        <f t="shared" si="101"/>
        <v>0</v>
      </c>
      <c r="FQ98" s="15">
        <f t="shared" si="102"/>
        <v>0</v>
      </c>
      <c r="FS98">
        <f t="shared" si="103"/>
        <v>0</v>
      </c>
      <c r="FT98">
        <f t="shared" si="104"/>
        <v>1.3249293878013326</v>
      </c>
      <c r="FU98">
        <f t="shared" si="105"/>
        <v>5.388416515900043</v>
      </c>
      <c r="FV98">
        <f t="shared" si="106"/>
        <v>5.388416515900043</v>
      </c>
      <c r="FW98" s="8">
        <f t="shared" si="107"/>
        <v>5.388416515900043</v>
      </c>
      <c r="FY98" s="5">
        <f t="shared" si="108"/>
        <v>-4.0634871280987106</v>
      </c>
      <c r="GA98" s="11">
        <f t="shared" si="109"/>
        <v>0</v>
      </c>
      <c r="GB98" s="11">
        <f t="shared" si="110"/>
        <v>0</v>
      </c>
    </row>
    <row r="99" spans="1:184" x14ac:dyDescent="0.15">
      <c r="A99" s="19">
        <v>2</v>
      </c>
      <c r="B99">
        <v>25</v>
      </c>
      <c r="D99">
        <v>15</v>
      </c>
      <c r="E99" s="8">
        <v>8.75</v>
      </c>
      <c r="I99" s="8">
        <v>9</v>
      </c>
      <c r="J99" s="8">
        <v>0</v>
      </c>
      <c r="K99" s="8">
        <v>0</v>
      </c>
      <c r="L99">
        <v>2</v>
      </c>
      <c r="M99">
        <v>5</v>
      </c>
      <c r="N99">
        <v>10</v>
      </c>
      <c r="O99" s="12">
        <v>15</v>
      </c>
      <c r="P99" s="4">
        <v>12.6</v>
      </c>
      <c r="R99">
        <v>3</v>
      </c>
      <c r="S99">
        <v>13</v>
      </c>
      <c r="U99">
        <v>5</v>
      </c>
      <c r="DB99" s="1">
        <f t="shared" si="57"/>
        <v>1.0038208256456926</v>
      </c>
      <c r="DC99">
        <v>11.64</v>
      </c>
      <c r="DD99">
        <f t="shared" si="58"/>
        <v>9</v>
      </c>
      <c r="DE99" s="38">
        <v>0.122</v>
      </c>
      <c r="DF99">
        <v>0.48</v>
      </c>
      <c r="DG99">
        <v>1.1499999999999999</v>
      </c>
      <c r="DH99">
        <f t="shared" si="59"/>
        <v>6.56</v>
      </c>
      <c r="DI99">
        <f t="shared" si="60"/>
        <v>1.0795599393774424</v>
      </c>
      <c r="DJ99">
        <f t="shared" si="61"/>
        <v>0</v>
      </c>
      <c r="DK99">
        <v>0.28899999999999998</v>
      </c>
      <c r="DL99">
        <f t="shared" si="62"/>
        <v>0.48</v>
      </c>
      <c r="DM99">
        <f t="shared" si="63"/>
        <v>1.1299999999999999</v>
      </c>
      <c r="DN99">
        <f t="shared" si="64"/>
        <v>16.399999999999999</v>
      </c>
      <c r="DO99">
        <f t="shared" si="65"/>
        <v>0</v>
      </c>
      <c r="DP99">
        <f t="shared" si="66"/>
        <v>0</v>
      </c>
      <c r="DQ99">
        <v>2.76</v>
      </c>
      <c r="DR99">
        <f t="shared" si="67"/>
        <v>0.4</v>
      </c>
      <c r="DS99">
        <v>1.1000000000000001</v>
      </c>
      <c r="DT99">
        <f t="shared" si="68"/>
        <v>32.799999999999997</v>
      </c>
      <c r="DU99">
        <f t="shared" si="69"/>
        <v>0</v>
      </c>
      <c r="DV99">
        <f t="shared" si="70"/>
        <v>50.802901605803214</v>
      </c>
      <c r="DW99">
        <f t="shared" si="71"/>
        <v>50.802901605803214</v>
      </c>
      <c r="DX99">
        <v>0.40500000000000003</v>
      </c>
      <c r="DY99">
        <v>1</v>
      </c>
      <c r="DZ99">
        <f t="shared" si="72"/>
        <v>49.199999999999996</v>
      </c>
      <c r="EA99">
        <f t="shared" si="73"/>
        <v>4.8863842995152442</v>
      </c>
      <c r="EB99">
        <f t="shared" si="74"/>
        <v>0</v>
      </c>
      <c r="EC99">
        <f t="shared" si="75"/>
        <v>0</v>
      </c>
      <c r="ED99">
        <f t="shared" si="76"/>
        <v>0.3</v>
      </c>
      <c r="EE99">
        <f>1</f>
        <v>1</v>
      </c>
      <c r="EF99">
        <f t="shared" si="77"/>
        <v>49.199999999999996</v>
      </c>
      <c r="EG99">
        <f t="shared" si="78"/>
        <v>0</v>
      </c>
      <c r="EH99">
        <f t="shared" si="79"/>
        <v>4.8863842995152442</v>
      </c>
      <c r="EI99">
        <f t="shared" si="80"/>
        <v>4.8863842995152442</v>
      </c>
      <c r="EJ99">
        <f t="shared" si="81"/>
        <v>1.0795599393774424</v>
      </c>
      <c r="EK99">
        <f t="shared" si="82"/>
        <v>5.9659442388926864</v>
      </c>
      <c r="EL99" s="16">
        <f t="shared" si="83"/>
        <v>2</v>
      </c>
      <c r="EM99">
        <f t="shared" si="111"/>
        <v>25</v>
      </c>
      <c r="EN99">
        <f t="shared" si="84"/>
        <v>10.945500830914147</v>
      </c>
      <c r="EO99">
        <f t="shared" si="112"/>
        <v>0</v>
      </c>
      <c r="EP99">
        <f t="shared" si="85"/>
        <v>2.4182142642054711</v>
      </c>
      <c r="EQ99" s="10">
        <f t="shared" si="86"/>
        <v>13.363715095119618</v>
      </c>
      <c r="ER99" s="1">
        <f t="shared" si="87"/>
        <v>0.81904625719770141</v>
      </c>
      <c r="ES99" s="1">
        <f t="shared" si="88"/>
        <v>0</v>
      </c>
      <c r="ET99" s="1">
        <f t="shared" si="89"/>
        <v>0.18095374280229864</v>
      </c>
      <c r="EX99">
        <f t="shared" si="90"/>
        <v>0</v>
      </c>
      <c r="EY99">
        <f t="shared" si="113"/>
        <v>0</v>
      </c>
      <c r="EZ99">
        <f t="shared" si="91"/>
        <v>0</v>
      </c>
      <c r="FA99">
        <f t="shared" si="92"/>
        <v>0</v>
      </c>
      <c r="FB99" s="7">
        <f t="shared" si="93"/>
        <v>0.53977996968872122</v>
      </c>
      <c r="FC99">
        <f t="shared" si="94"/>
        <v>0.53977996968872122</v>
      </c>
      <c r="FD99">
        <f t="shared" si="95"/>
        <v>0.53977996968872122</v>
      </c>
      <c r="FF99" s="9">
        <f t="shared" si="96"/>
        <v>1.2091071321027356</v>
      </c>
      <c r="FG99" s="9">
        <f t="shared" si="97"/>
        <v>0</v>
      </c>
      <c r="FJ99">
        <f t="shared" si="98"/>
        <v>0</v>
      </c>
      <c r="FK99">
        <f t="shared" si="99"/>
        <v>0</v>
      </c>
      <c r="FN99" s="15">
        <f t="shared" si="100"/>
        <v>0</v>
      </c>
      <c r="FP99" s="15">
        <f t="shared" si="101"/>
        <v>0</v>
      </c>
      <c r="FQ99" s="15">
        <f t="shared" si="102"/>
        <v>0</v>
      </c>
      <c r="FS99">
        <f t="shared" si="103"/>
        <v>0</v>
      </c>
      <c r="FT99">
        <f t="shared" si="104"/>
        <v>1.2091071321027356</v>
      </c>
      <c r="FU99">
        <f t="shared" si="105"/>
        <v>6.681857547559809</v>
      </c>
      <c r="FV99">
        <f t="shared" si="106"/>
        <v>6.681857547559809</v>
      </c>
      <c r="FW99" s="8">
        <f t="shared" si="107"/>
        <v>6.681857547559809</v>
      </c>
      <c r="FY99" s="5">
        <f t="shared" si="108"/>
        <v>-5.4727504154570736</v>
      </c>
      <c r="GA99" s="11">
        <f t="shared" si="109"/>
        <v>0</v>
      </c>
      <c r="GB99" s="11">
        <f t="shared" si="110"/>
        <v>0</v>
      </c>
    </row>
    <row r="100" spans="1:184" x14ac:dyDescent="0.15">
      <c r="A100" s="19">
        <v>3</v>
      </c>
      <c r="B100">
        <v>25</v>
      </c>
      <c r="D100">
        <v>15</v>
      </c>
      <c r="E100" s="8">
        <v>8.75</v>
      </c>
      <c r="I100" s="8">
        <v>10</v>
      </c>
      <c r="J100" s="8">
        <v>2</v>
      </c>
      <c r="K100" s="8">
        <v>3</v>
      </c>
      <c r="L100">
        <v>2</v>
      </c>
      <c r="M100">
        <v>5</v>
      </c>
      <c r="N100">
        <v>10</v>
      </c>
      <c r="O100" s="12">
        <v>15</v>
      </c>
      <c r="P100" s="4">
        <v>18</v>
      </c>
      <c r="R100">
        <v>4</v>
      </c>
      <c r="S100">
        <v>15</v>
      </c>
      <c r="U100">
        <v>4</v>
      </c>
      <c r="DB100" s="1">
        <f t="shared" si="57"/>
        <v>1.0038208256456926</v>
      </c>
      <c r="DC100">
        <v>11.64</v>
      </c>
      <c r="DD100">
        <f t="shared" si="58"/>
        <v>10</v>
      </c>
      <c r="DE100" s="38">
        <v>0.122</v>
      </c>
      <c r="DF100">
        <v>0.48</v>
      </c>
      <c r="DG100">
        <v>1.1499999999999999</v>
      </c>
      <c r="DH100">
        <f t="shared" si="59"/>
        <v>6.56</v>
      </c>
      <c r="DI100">
        <f t="shared" si="60"/>
        <v>1.1995110437527137</v>
      </c>
      <c r="DJ100">
        <f t="shared" si="61"/>
        <v>2</v>
      </c>
      <c r="DK100">
        <v>0.28899999999999998</v>
      </c>
      <c r="DL100">
        <f t="shared" si="62"/>
        <v>0.48</v>
      </c>
      <c r="DM100">
        <f t="shared" si="63"/>
        <v>1.1299999999999999</v>
      </c>
      <c r="DN100">
        <f t="shared" si="64"/>
        <v>16.399999999999999</v>
      </c>
      <c r="DO100">
        <f t="shared" si="65"/>
        <v>0.22336383267759014</v>
      </c>
      <c r="DP100">
        <f t="shared" si="66"/>
        <v>3</v>
      </c>
      <c r="DQ100">
        <v>2.76</v>
      </c>
      <c r="DR100">
        <f t="shared" si="67"/>
        <v>0.4</v>
      </c>
      <c r="DS100">
        <v>1.1000000000000001</v>
      </c>
      <c r="DT100">
        <f t="shared" si="68"/>
        <v>32.799999999999997</v>
      </c>
      <c r="DU100">
        <f t="shared" si="69"/>
        <v>1.2978316211094938</v>
      </c>
      <c r="DV100">
        <f t="shared" si="70"/>
        <v>85.095170190340383</v>
      </c>
      <c r="DW100">
        <f t="shared" si="71"/>
        <v>85.095170190340383</v>
      </c>
      <c r="DX100">
        <v>0.40500000000000003</v>
      </c>
      <c r="DY100">
        <v>1</v>
      </c>
      <c r="DZ100">
        <f t="shared" si="72"/>
        <v>49.199999999999996</v>
      </c>
      <c r="EA100">
        <f t="shared" si="73"/>
        <v>8.1847235185314542</v>
      </c>
      <c r="EB100">
        <f t="shared" si="74"/>
        <v>0</v>
      </c>
      <c r="EC100">
        <f t="shared" si="75"/>
        <v>0</v>
      </c>
      <c r="ED100">
        <f t="shared" si="76"/>
        <v>0.3</v>
      </c>
      <c r="EE100">
        <f>1</f>
        <v>1</v>
      </c>
      <c r="EF100">
        <f t="shared" si="77"/>
        <v>49.199999999999996</v>
      </c>
      <c r="EG100">
        <f t="shared" si="78"/>
        <v>0</v>
      </c>
      <c r="EH100">
        <f t="shared" si="79"/>
        <v>8.1847235185314542</v>
      </c>
      <c r="EI100">
        <f t="shared" si="80"/>
        <v>8.1847235185314542</v>
      </c>
      <c r="EJ100">
        <f t="shared" si="81"/>
        <v>2.7207064975397977</v>
      </c>
      <c r="EK100">
        <f t="shared" si="82"/>
        <v>10.905430016071252</v>
      </c>
      <c r="EL100" s="16">
        <f t="shared" si="83"/>
        <v>3</v>
      </c>
      <c r="EM100">
        <f t="shared" si="111"/>
        <v>25</v>
      </c>
      <c r="EN100">
        <f t="shared" si="84"/>
        <v>18.333780681510458</v>
      </c>
      <c r="EO100">
        <f t="shared" si="112"/>
        <v>0</v>
      </c>
      <c r="EP100">
        <f t="shared" si="85"/>
        <v>6.0943825544891475</v>
      </c>
      <c r="EQ100" s="10">
        <f t="shared" si="86"/>
        <v>24.428163235999605</v>
      </c>
      <c r="ER100" s="1">
        <f t="shared" si="87"/>
        <v>0.75051818281990601</v>
      </c>
      <c r="ES100" s="1">
        <f t="shared" si="88"/>
        <v>0</v>
      </c>
      <c r="ET100" s="1">
        <f t="shared" si="89"/>
        <v>0.24948181718009402</v>
      </c>
      <c r="EX100">
        <f t="shared" si="90"/>
        <v>0</v>
      </c>
      <c r="EY100">
        <f t="shared" si="113"/>
        <v>0</v>
      </c>
      <c r="EZ100">
        <f t="shared" si="91"/>
        <v>0</v>
      </c>
      <c r="FA100">
        <f t="shared" si="92"/>
        <v>0</v>
      </c>
      <c r="FB100" s="7">
        <f t="shared" si="93"/>
        <v>0.71143743821515193</v>
      </c>
      <c r="FC100">
        <f t="shared" si="94"/>
        <v>0.71143743821515193</v>
      </c>
      <c r="FD100">
        <f t="shared" si="95"/>
        <v>0.71143743821515193</v>
      </c>
      <c r="FF100" s="9">
        <f t="shared" si="96"/>
        <v>1.5936198616019406</v>
      </c>
      <c r="FG100" s="9">
        <f t="shared" si="97"/>
        <v>0</v>
      </c>
      <c r="FJ100">
        <f t="shared" si="98"/>
        <v>0</v>
      </c>
      <c r="FK100">
        <f t="shared" si="99"/>
        <v>1.2978316211094938</v>
      </c>
      <c r="FN100" s="15">
        <f t="shared" si="100"/>
        <v>0</v>
      </c>
      <c r="FP100" s="15">
        <f t="shared" si="101"/>
        <v>0</v>
      </c>
      <c r="FQ100" s="15">
        <f t="shared" si="102"/>
        <v>2.9071428312852663</v>
      </c>
      <c r="FS100">
        <f t="shared" si="103"/>
        <v>0</v>
      </c>
      <c r="FT100">
        <f t="shared" si="104"/>
        <v>4.5007626928872071</v>
      </c>
      <c r="FU100">
        <f t="shared" si="105"/>
        <v>12.214081617999803</v>
      </c>
      <c r="FV100">
        <f t="shared" si="106"/>
        <v>12.214081617999803</v>
      </c>
      <c r="FW100" s="8">
        <f t="shared" si="107"/>
        <v>12.214081617999803</v>
      </c>
      <c r="FY100" s="5">
        <f t="shared" si="108"/>
        <v>-7.7133189251125955</v>
      </c>
      <c r="GA100" s="11">
        <f t="shared" si="109"/>
        <v>0</v>
      </c>
      <c r="GB100" s="11">
        <f t="shared" si="110"/>
        <v>0</v>
      </c>
    </row>
    <row r="101" spans="1:184" x14ac:dyDescent="0.15">
      <c r="A101" s="19">
        <v>4</v>
      </c>
      <c r="B101">
        <v>25</v>
      </c>
      <c r="D101">
        <v>15</v>
      </c>
      <c r="E101" s="8">
        <v>8.75</v>
      </c>
      <c r="I101" s="8">
        <v>11</v>
      </c>
      <c r="J101" s="8">
        <v>2</v>
      </c>
      <c r="K101" s="8">
        <v>0</v>
      </c>
      <c r="L101">
        <v>2</v>
      </c>
      <c r="M101">
        <v>5</v>
      </c>
      <c r="N101">
        <v>10</v>
      </c>
      <c r="O101" s="12">
        <v>15</v>
      </c>
      <c r="P101" s="4">
        <v>15.1</v>
      </c>
      <c r="R101">
        <v>4</v>
      </c>
      <c r="S101">
        <v>3.1</v>
      </c>
      <c r="U101">
        <v>3</v>
      </c>
      <c r="V101">
        <v>15.4</v>
      </c>
      <c r="X101">
        <v>4</v>
      </c>
      <c r="DB101" s="1">
        <f t="shared" si="57"/>
        <v>1.0038208256456926</v>
      </c>
      <c r="DC101">
        <v>11.64</v>
      </c>
      <c r="DD101">
        <f t="shared" si="58"/>
        <v>11</v>
      </c>
      <c r="DE101" s="38">
        <v>0.122</v>
      </c>
      <c r="DF101">
        <v>0.48</v>
      </c>
      <c r="DG101">
        <v>1.1499999999999999</v>
      </c>
      <c r="DH101">
        <f t="shared" si="59"/>
        <v>6.56</v>
      </c>
      <c r="DI101">
        <f t="shared" si="60"/>
        <v>1.3194621481279853</v>
      </c>
      <c r="DJ101">
        <f t="shared" si="61"/>
        <v>2</v>
      </c>
      <c r="DK101">
        <v>0.28899999999999998</v>
      </c>
      <c r="DL101">
        <f t="shared" si="62"/>
        <v>0.48</v>
      </c>
      <c r="DM101">
        <f t="shared" si="63"/>
        <v>1.1299999999999999</v>
      </c>
      <c r="DN101">
        <f t="shared" si="64"/>
        <v>16.399999999999999</v>
      </c>
      <c r="DO101">
        <f t="shared" si="65"/>
        <v>0.22336383267759014</v>
      </c>
      <c r="DP101">
        <f t="shared" si="66"/>
        <v>0</v>
      </c>
      <c r="DQ101">
        <v>2.76</v>
      </c>
      <c r="DR101">
        <f t="shared" si="67"/>
        <v>0.4</v>
      </c>
      <c r="DS101">
        <v>1.1000000000000001</v>
      </c>
      <c r="DT101">
        <f t="shared" si="68"/>
        <v>32.799999999999997</v>
      </c>
      <c r="DU101">
        <f t="shared" si="69"/>
        <v>0</v>
      </c>
      <c r="DV101">
        <f t="shared" si="70"/>
        <v>73.591047182094371</v>
      </c>
      <c r="DW101">
        <f t="shared" si="71"/>
        <v>73.591047182094371</v>
      </c>
      <c r="DX101">
        <v>0.40500000000000003</v>
      </c>
      <c r="DY101">
        <v>1</v>
      </c>
      <c r="DZ101">
        <f t="shared" si="72"/>
        <v>49.199999999999996</v>
      </c>
      <c r="EA101">
        <f t="shared" si="73"/>
        <v>7.0782204592502067</v>
      </c>
      <c r="EB101">
        <f t="shared" si="74"/>
        <v>0</v>
      </c>
      <c r="EC101">
        <f t="shared" si="75"/>
        <v>0</v>
      </c>
      <c r="ED101">
        <f t="shared" si="76"/>
        <v>0.3</v>
      </c>
      <c r="EE101">
        <f>1</f>
        <v>1</v>
      </c>
      <c r="EF101">
        <f t="shared" si="77"/>
        <v>49.199999999999996</v>
      </c>
      <c r="EG101">
        <f t="shared" si="78"/>
        <v>0</v>
      </c>
      <c r="EH101">
        <f t="shared" si="79"/>
        <v>7.0782204592502067</v>
      </c>
      <c r="EI101">
        <f t="shared" si="80"/>
        <v>7.0782204592502067</v>
      </c>
      <c r="EJ101">
        <f t="shared" si="81"/>
        <v>1.5428259808055755</v>
      </c>
      <c r="EK101">
        <f t="shared" si="82"/>
        <v>8.6210464400557818</v>
      </c>
      <c r="EL101" s="16">
        <f t="shared" si="83"/>
        <v>4</v>
      </c>
      <c r="EM101">
        <f t="shared" si="111"/>
        <v>25</v>
      </c>
      <c r="EN101">
        <f t="shared" si="84"/>
        <v>15.855213828720464</v>
      </c>
      <c r="EO101">
        <f t="shared" si="112"/>
        <v>0</v>
      </c>
      <c r="EP101">
        <f t="shared" si="85"/>
        <v>3.4559301970044896</v>
      </c>
      <c r="EQ101" s="10">
        <f t="shared" si="86"/>
        <v>19.311144025724953</v>
      </c>
      <c r="ER101" s="1">
        <f t="shared" si="87"/>
        <v>0.82103959286923955</v>
      </c>
      <c r="ES101" s="1">
        <f t="shared" si="88"/>
        <v>0</v>
      </c>
      <c r="ET101" s="1">
        <f t="shared" si="89"/>
        <v>0.17896040713076042</v>
      </c>
      <c r="EX101">
        <f t="shared" si="90"/>
        <v>0</v>
      </c>
      <c r="EY101">
        <f t="shared" si="113"/>
        <v>0</v>
      </c>
      <c r="EZ101">
        <f t="shared" si="91"/>
        <v>0</v>
      </c>
      <c r="FA101">
        <f t="shared" si="92"/>
        <v>0</v>
      </c>
      <c r="FB101" s="7">
        <f t="shared" si="93"/>
        <v>0.77141299040278777</v>
      </c>
      <c r="FC101">
        <f t="shared" si="94"/>
        <v>0.77141299040278777</v>
      </c>
      <c r="FD101">
        <f t="shared" si="95"/>
        <v>0.77141299040278777</v>
      </c>
      <c r="FF101" s="9">
        <f t="shared" si="96"/>
        <v>1.7279650985022448</v>
      </c>
      <c r="FG101" s="9">
        <f t="shared" si="97"/>
        <v>0</v>
      </c>
      <c r="FJ101">
        <f t="shared" si="98"/>
        <v>0</v>
      </c>
      <c r="FK101">
        <f t="shared" si="99"/>
        <v>0</v>
      </c>
      <c r="FN101" s="15">
        <f t="shared" si="100"/>
        <v>0</v>
      </c>
      <c r="FP101" s="15">
        <f t="shared" si="101"/>
        <v>0</v>
      </c>
      <c r="FQ101" s="15">
        <f t="shared" si="102"/>
        <v>0</v>
      </c>
      <c r="FS101">
        <f t="shared" si="103"/>
        <v>0</v>
      </c>
      <c r="FT101">
        <f t="shared" si="104"/>
        <v>1.7279650985022448</v>
      </c>
      <c r="FU101">
        <f t="shared" si="105"/>
        <v>9.6555720128624767</v>
      </c>
      <c r="FV101">
        <f t="shared" si="106"/>
        <v>9.6555720128624767</v>
      </c>
      <c r="FW101" s="8">
        <f t="shared" si="107"/>
        <v>9.6555720128624767</v>
      </c>
      <c r="FY101" s="5">
        <f t="shared" si="108"/>
        <v>-7.9276069143602319</v>
      </c>
      <c r="GA101" s="11">
        <f t="shared" si="109"/>
        <v>0</v>
      </c>
      <c r="GB101" s="11">
        <f t="shared" si="110"/>
        <v>0</v>
      </c>
    </row>
    <row r="102" spans="1:184" x14ac:dyDescent="0.15">
      <c r="A102" s="19">
        <v>1</v>
      </c>
      <c r="B102">
        <v>26</v>
      </c>
      <c r="D102">
        <v>15</v>
      </c>
      <c r="E102" s="8">
        <v>8.75</v>
      </c>
      <c r="I102" s="8">
        <v>8</v>
      </c>
      <c r="J102" s="8">
        <v>2</v>
      </c>
      <c r="K102" s="8">
        <v>0</v>
      </c>
      <c r="L102">
        <v>2</v>
      </c>
      <c r="M102">
        <v>5</v>
      </c>
      <c r="N102">
        <v>10</v>
      </c>
      <c r="O102" s="12">
        <v>15</v>
      </c>
      <c r="P102" s="4">
        <v>9.6</v>
      </c>
      <c r="R102">
        <v>4</v>
      </c>
      <c r="S102">
        <v>7.7</v>
      </c>
      <c r="U102">
        <v>5</v>
      </c>
      <c r="V102">
        <v>6</v>
      </c>
      <c r="X102">
        <v>4</v>
      </c>
      <c r="DB102" s="1">
        <f t="shared" si="57"/>
        <v>1.0038208256456926</v>
      </c>
      <c r="DC102">
        <v>11.64</v>
      </c>
      <c r="DD102">
        <f t="shared" si="58"/>
        <v>8</v>
      </c>
      <c r="DE102" s="38">
        <v>0.122</v>
      </c>
      <c r="DF102">
        <v>0.48</v>
      </c>
      <c r="DG102">
        <v>1.1499999999999999</v>
      </c>
      <c r="DH102">
        <f t="shared" si="59"/>
        <v>6.56</v>
      </c>
      <c r="DI102">
        <f t="shared" si="60"/>
        <v>0.95960883500217098</v>
      </c>
      <c r="DJ102">
        <f t="shared" si="61"/>
        <v>2</v>
      </c>
      <c r="DK102">
        <v>0.28899999999999998</v>
      </c>
      <c r="DL102">
        <f t="shared" si="62"/>
        <v>0.48</v>
      </c>
      <c r="DM102">
        <f t="shared" si="63"/>
        <v>1.1299999999999999</v>
      </c>
      <c r="DN102">
        <f t="shared" si="64"/>
        <v>16.399999999999999</v>
      </c>
      <c r="DO102">
        <f t="shared" si="65"/>
        <v>0.22336383267759014</v>
      </c>
      <c r="DP102">
        <f t="shared" si="66"/>
        <v>0</v>
      </c>
      <c r="DQ102">
        <v>2.76</v>
      </c>
      <c r="DR102">
        <f t="shared" si="67"/>
        <v>0.4</v>
      </c>
      <c r="DS102">
        <v>1.1000000000000001</v>
      </c>
      <c r="DT102">
        <f t="shared" si="68"/>
        <v>32.799999999999997</v>
      </c>
      <c r="DU102">
        <f t="shared" si="69"/>
        <v>0</v>
      </c>
      <c r="DV102">
        <f t="shared" si="70"/>
        <v>29.054808109616218</v>
      </c>
      <c r="DW102">
        <f t="shared" si="71"/>
        <v>29.054808109616218</v>
      </c>
      <c r="DX102">
        <v>0.40500000000000003</v>
      </c>
      <c r="DY102">
        <v>1</v>
      </c>
      <c r="DZ102">
        <f t="shared" si="72"/>
        <v>49.199999999999996</v>
      </c>
      <c r="EA102">
        <f t="shared" si="73"/>
        <v>2.794583649451222</v>
      </c>
      <c r="EB102">
        <f t="shared" si="74"/>
        <v>0</v>
      </c>
      <c r="EC102">
        <f t="shared" si="75"/>
        <v>0</v>
      </c>
      <c r="ED102">
        <f t="shared" si="76"/>
        <v>0.3</v>
      </c>
      <c r="EE102">
        <f>1</f>
        <v>1</v>
      </c>
      <c r="EF102">
        <f t="shared" si="77"/>
        <v>49.199999999999996</v>
      </c>
      <c r="EG102">
        <f t="shared" si="78"/>
        <v>0</v>
      </c>
      <c r="EH102">
        <f t="shared" si="79"/>
        <v>2.794583649451222</v>
      </c>
      <c r="EI102">
        <f t="shared" si="80"/>
        <v>2.794583649451222</v>
      </c>
      <c r="EJ102">
        <f t="shared" si="81"/>
        <v>1.1829726676797612</v>
      </c>
      <c r="EK102">
        <f t="shared" si="82"/>
        <v>3.9775563171309831</v>
      </c>
      <c r="EL102" s="16">
        <f t="shared" si="83"/>
        <v>1</v>
      </c>
      <c r="EM102">
        <f t="shared" si="111"/>
        <v>26</v>
      </c>
      <c r="EN102">
        <f t="shared" si="84"/>
        <v>6.2598673747707378</v>
      </c>
      <c r="EO102">
        <f t="shared" si="112"/>
        <v>0</v>
      </c>
      <c r="EP102">
        <f t="shared" si="85"/>
        <v>2.6498587756026653</v>
      </c>
      <c r="EQ102" s="10">
        <f t="shared" si="86"/>
        <v>8.9097261503734035</v>
      </c>
      <c r="ER102" s="1">
        <f t="shared" si="87"/>
        <v>0.70258807836741299</v>
      </c>
      <c r="ES102" s="1">
        <f t="shared" si="88"/>
        <v>0</v>
      </c>
      <c r="ET102" s="1">
        <f t="shared" si="89"/>
        <v>0.29741192163258695</v>
      </c>
      <c r="EX102">
        <f t="shared" si="90"/>
        <v>0</v>
      </c>
      <c r="EY102">
        <f t="shared" si="113"/>
        <v>0</v>
      </c>
      <c r="EZ102">
        <f t="shared" si="91"/>
        <v>0</v>
      </c>
      <c r="FA102">
        <f t="shared" si="92"/>
        <v>0</v>
      </c>
      <c r="FB102" s="7">
        <f t="shared" si="93"/>
        <v>0.59148633383988058</v>
      </c>
      <c r="FC102">
        <f t="shared" si="94"/>
        <v>0.59148633383988058</v>
      </c>
      <c r="FD102">
        <f t="shared" si="95"/>
        <v>0.59148633383988058</v>
      </c>
      <c r="FF102" s="9">
        <f t="shared" si="96"/>
        <v>1.3249293878013326</v>
      </c>
      <c r="FG102" s="9">
        <f t="shared" si="97"/>
        <v>0</v>
      </c>
      <c r="FJ102">
        <f t="shared" si="98"/>
        <v>0</v>
      </c>
      <c r="FK102">
        <f t="shared" si="99"/>
        <v>0</v>
      </c>
      <c r="FN102" s="15">
        <f t="shared" si="100"/>
        <v>0</v>
      </c>
      <c r="FP102" s="15">
        <f t="shared" si="101"/>
        <v>0</v>
      </c>
      <c r="FQ102" s="15">
        <f t="shared" si="102"/>
        <v>0</v>
      </c>
      <c r="FS102">
        <f t="shared" si="103"/>
        <v>0</v>
      </c>
      <c r="FT102">
        <f t="shared" si="104"/>
        <v>1.3249293878013326</v>
      </c>
      <c r="FU102">
        <f t="shared" si="105"/>
        <v>4.4548630751867018</v>
      </c>
      <c r="FV102">
        <f t="shared" si="106"/>
        <v>4.4548630751867018</v>
      </c>
      <c r="FW102" s="8">
        <f t="shared" si="107"/>
        <v>4.4548630751867018</v>
      </c>
      <c r="FY102" s="5">
        <f t="shared" si="108"/>
        <v>-3.1299336873853694</v>
      </c>
      <c r="GA102" s="11">
        <f t="shared" si="109"/>
        <v>0</v>
      </c>
      <c r="GB102" s="11">
        <f t="shared" si="110"/>
        <v>0</v>
      </c>
    </row>
    <row r="103" spans="1:184" x14ac:dyDescent="0.15">
      <c r="A103" s="19">
        <v>2</v>
      </c>
      <c r="B103">
        <v>26</v>
      </c>
      <c r="D103">
        <v>15</v>
      </c>
      <c r="E103" s="8">
        <v>8.75</v>
      </c>
      <c r="I103" s="8">
        <v>17</v>
      </c>
      <c r="J103" s="8">
        <v>2</v>
      </c>
      <c r="K103" s="8">
        <v>1</v>
      </c>
      <c r="L103">
        <v>2</v>
      </c>
      <c r="M103">
        <v>5</v>
      </c>
      <c r="N103">
        <v>10</v>
      </c>
      <c r="O103" s="12">
        <v>15</v>
      </c>
      <c r="P103" s="4">
        <v>8</v>
      </c>
      <c r="R103">
        <v>4</v>
      </c>
      <c r="S103">
        <v>5</v>
      </c>
      <c r="U103">
        <v>5</v>
      </c>
      <c r="DB103" s="1">
        <f t="shared" si="57"/>
        <v>1.0038208256456926</v>
      </c>
      <c r="DC103">
        <v>11.64</v>
      </c>
      <c r="DD103">
        <f t="shared" si="58"/>
        <v>17</v>
      </c>
      <c r="DE103" s="38">
        <v>0.122</v>
      </c>
      <c r="DF103">
        <v>0.48</v>
      </c>
      <c r="DG103">
        <v>1.1499999999999999</v>
      </c>
      <c r="DH103">
        <f t="shared" si="59"/>
        <v>6.56</v>
      </c>
      <c r="DI103">
        <f t="shared" si="60"/>
        <v>2.039168774379613</v>
      </c>
      <c r="DJ103">
        <f t="shared" si="61"/>
        <v>2</v>
      </c>
      <c r="DK103">
        <v>0.28899999999999998</v>
      </c>
      <c r="DL103">
        <f t="shared" si="62"/>
        <v>0.48</v>
      </c>
      <c r="DM103">
        <f t="shared" si="63"/>
        <v>1.1299999999999999</v>
      </c>
      <c r="DN103">
        <f t="shared" si="64"/>
        <v>16.399999999999999</v>
      </c>
      <c r="DO103">
        <f t="shared" si="65"/>
        <v>0.22336383267759014</v>
      </c>
      <c r="DP103">
        <f t="shared" si="66"/>
        <v>1</v>
      </c>
      <c r="DQ103">
        <v>2.76</v>
      </c>
      <c r="DR103">
        <f t="shared" si="67"/>
        <v>0.4</v>
      </c>
      <c r="DS103">
        <v>1.1000000000000001</v>
      </c>
      <c r="DT103">
        <f t="shared" si="68"/>
        <v>32.799999999999997</v>
      </c>
      <c r="DU103">
        <f t="shared" si="69"/>
        <v>0.43261054036983126</v>
      </c>
      <c r="DV103">
        <f t="shared" si="70"/>
        <v>13.795027590055179</v>
      </c>
      <c r="DW103">
        <f t="shared" si="71"/>
        <v>13.795027590055179</v>
      </c>
      <c r="DX103">
        <v>0.40500000000000003</v>
      </c>
      <c r="DY103">
        <v>1</v>
      </c>
      <c r="DZ103">
        <f t="shared" si="72"/>
        <v>49.199999999999996</v>
      </c>
      <c r="EA103">
        <f t="shared" si="73"/>
        <v>1.326849532148086</v>
      </c>
      <c r="EB103">
        <f t="shared" si="74"/>
        <v>0</v>
      </c>
      <c r="EC103">
        <f t="shared" si="75"/>
        <v>0</v>
      </c>
      <c r="ED103">
        <f t="shared" si="76"/>
        <v>0.3</v>
      </c>
      <c r="EE103">
        <f>1</f>
        <v>1</v>
      </c>
      <c r="EF103">
        <f t="shared" si="77"/>
        <v>49.199999999999996</v>
      </c>
      <c r="EG103">
        <f t="shared" si="78"/>
        <v>0</v>
      </c>
      <c r="EH103">
        <f t="shared" si="79"/>
        <v>1.326849532148086</v>
      </c>
      <c r="EI103">
        <f t="shared" si="80"/>
        <v>1.326849532148086</v>
      </c>
      <c r="EJ103">
        <f t="shared" si="81"/>
        <v>2.6951431474270344</v>
      </c>
      <c r="EK103">
        <f t="shared" si="82"/>
        <v>4.0219926795751206</v>
      </c>
      <c r="EL103" s="16">
        <f t="shared" si="83"/>
        <v>2</v>
      </c>
      <c r="EM103">
        <f t="shared" si="111"/>
        <v>26</v>
      </c>
      <c r="EN103">
        <f t="shared" si="84"/>
        <v>2.9721429520117129</v>
      </c>
      <c r="EO103">
        <f t="shared" si="112"/>
        <v>0</v>
      </c>
      <c r="EP103">
        <f t="shared" si="85"/>
        <v>6.0371206502365578</v>
      </c>
      <c r="EQ103" s="10">
        <f t="shared" si="86"/>
        <v>9.0092636022482715</v>
      </c>
      <c r="ER103" s="1">
        <f t="shared" si="87"/>
        <v>0.32989854479005493</v>
      </c>
      <c r="ES103" s="1">
        <f t="shared" si="88"/>
        <v>0</v>
      </c>
      <c r="ET103" s="1">
        <f t="shared" si="89"/>
        <v>0.67010145520994502</v>
      </c>
      <c r="EX103">
        <f t="shared" si="90"/>
        <v>0</v>
      </c>
      <c r="EY103">
        <f t="shared" si="113"/>
        <v>0</v>
      </c>
      <c r="EZ103">
        <f t="shared" si="91"/>
        <v>0</v>
      </c>
      <c r="FA103">
        <f t="shared" si="92"/>
        <v>0</v>
      </c>
      <c r="FB103" s="7">
        <f t="shared" si="93"/>
        <v>1.1312663035286015</v>
      </c>
      <c r="FC103">
        <f t="shared" si="94"/>
        <v>1.1312663035286015</v>
      </c>
      <c r="FD103">
        <f t="shared" si="95"/>
        <v>1.1312663035286015</v>
      </c>
      <c r="FF103" s="9">
        <f t="shared" si="96"/>
        <v>2.5340365199040678</v>
      </c>
      <c r="FG103" s="9">
        <f t="shared" si="97"/>
        <v>0</v>
      </c>
      <c r="FJ103">
        <f t="shared" si="98"/>
        <v>0</v>
      </c>
      <c r="FK103">
        <f t="shared" si="99"/>
        <v>0.43261054036983126</v>
      </c>
      <c r="FN103" s="15">
        <f t="shared" si="100"/>
        <v>0</v>
      </c>
      <c r="FP103" s="15">
        <f t="shared" si="101"/>
        <v>0</v>
      </c>
      <c r="FQ103" s="15">
        <f t="shared" si="102"/>
        <v>0.96904761042842213</v>
      </c>
      <c r="FS103">
        <f t="shared" si="103"/>
        <v>0</v>
      </c>
      <c r="FT103">
        <f t="shared" si="104"/>
        <v>3.50308413033249</v>
      </c>
      <c r="FU103">
        <f t="shared" si="105"/>
        <v>4.5046318011241357</v>
      </c>
      <c r="FV103">
        <f t="shared" si="106"/>
        <v>4.5046318011241357</v>
      </c>
      <c r="FW103" s="8">
        <f t="shared" si="107"/>
        <v>4.5046318011241357</v>
      </c>
      <c r="FY103" s="5">
        <f t="shared" si="108"/>
        <v>-1.0015476707916457</v>
      </c>
      <c r="GA103" s="11">
        <f t="shared" si="109"/>
        <v>0</v>
      </c>
      <c r="GB103" s="11">
        <f t="shared" si="110"/>
        <v>0</v>
      </c>
    </row>
    <row r="104" spans="1:184" x14ac:dyDescent="0.15">
      <c r="A104" s="19">
        <v>3</v>
      </c>
      <c r="B104">
        <v>26</v>
      </c>
      <c r="D104">
        <v>15</v>
      </c>
      <c r="E104" s="8">
        <v>8.75</v>
      </c>
      <c r="I104" s="8">
        <v>9</v>
      </c>
      <c r="J104" s="8">
        <v>0</v>
      </c>
      <c r="K104" s="8">
        <v>5</v>
      </c>
      <c r="L104">
        <v>2</v>
      </c>
      <c r="M104">
        <v>5</v>
      </c>
      <c r="N104">
        <v>10</v>
      </c>
      <c r="O104" s="12">
        <v>15</v>
      </c>
      <c r="P104" s="4">
        <v>10</v>
      </c>
      <c r="R104">
        <v>5</v>
      </c>
      <c r="S104">
        <v>9.6</v>
      </c>
      <c r="U104">
        <v>3</v>
      </c>
      <c r="DB104" s="1">
        <f t="shared" si="57"/>
        <v>1.0038208256456926</v>
      </c>
      <c r="DC104">
        <v>11.64</v>
      </c>
      <c r="DD104">
        <f t="shared" si="58"/>
        <v>9</v>
      </c>
      <c r="DE104" s="38">
        <v>0.122</v>
      </c>
      <c r="DF104">
        <v>0.48</v>
      </c>
      <c r="DG104">
        <v>1.1499999999999999</v>
      </c>
      <c r="DH104">
        <f t="shared" si="59"/>
        <v>6.56</v>
      </c>
      <c r="DI104">
        <f t="shared" si="60"/>
        <v>1.0795599393774424</v>
      </c>
      <c r="DJ104">
        <f t="shared" si="61"/>
        <v>0</v>
      </c>
      <c r="DK104">
        <v>0.28899999999999998</v>
      </c>
      <c r="DL104">
        <f t="shared" si="62"/>
        <v>0.48</v>
      </c>
      <c r="DM104">
        <f t="shared" si="63"/>
        <v>1.1299999999999999</v>
      </c>
      <c r="DN104">
        <f t="shared" si="64"/>
        <v>16.399999999999999</v>
      </c>
      <c r="DO104">
        <f t="shared" si="65"/>
        <v>0</v>
      </c>
      <c r="DP104">
        <f t="shared" si="66"/>
        <v>5</v>
      </c>
      <c r="DQ104">
        <v>2.76</v>
      </c>
      <c r="DR104">
        <f t="shared" si="67"/>
        <v>0.4</v>
      </c>
      <c r="DS104">
        <v>1.1000000000000001</v>
      </c>
      <c r="DT104">
        <f t="shared" si="68"/>
        <v>32.799999999999997</v>
      </c>
      <c r="DU104">
        <f t="shared" si="69"/>
        <v>2.1630527018491561</v>
      </c>
      <c r="DV104">
        <f t="shared" si="70"/>
        <v>29.784859569719139</v>
      </c>
      <c r="DW104">
        <f t="shared" si="71"/>
        <v>29.784859569719139</v>
      </c>
      <c r="DX104">
        <v>0.40500000000000003</v>
      </c>
      <c r="DY104">
        <v>1</v>
      </c>
      <c r="DZ104">
        <f t="shared" si="72"/>
        <v>49.199999999999996</v>
      </c>
      <c r="EA104">
        <f t="shared" si="73"/>
        <v>2.8648023157031033</v>
      </c>
      <c r="EB104">
        <f t="shared" si="74"/>
        <v>0</v>
      </c>
      <c r="EC104">
        <f t="shared" si="75"/>
        <v>0</v>
      </c>
      <c r="ED104">
        <f t="shared" si="76"/>
        <v>0.3</v>
      </c>
      <c r="EE104">
        <f>1</f>
        <v>1</v>
      </c>
      <c r="EF104">
        <f t="shared" si="77"/>
        <v>49.199999999999996</v>
      </c>
      <c r="EG104">
        <f t="shared" si="78"/>
        <v>0</v>
      </c>
      <c r="EH104">
        <f t="shared" si="79"/>
        <v>2.8648023157031033</v>
      </c>
      <c r="EI104">
        <f t="shared" si="80"/>
        <v>2.8648023157031033</v>
      </c>
      <c r="EJ104">
        <f t="shared" si="81"/>
        <v>3.2426126412265983</v>
      </c>
      <c r="EK104">
        <f t="shared" si="82"/>
        <v>6.107414956929702</v>
      </c>
      <c r="EL104" s="16">
        <f t="shared" si="83"/>
        <v>3</v>
      </c>
      <c r="EM104">
        <f t="shared" si="111"/>
        <v>26</v>
      </c>
      <c r="EN104">
        <f t="shared" si="84"/>
        <v>6.4171571871749515</v>
      </c>
      <c r="EO104">
        <f t="shared" si="112"/>
        <v>0</v>
      </c>
      <c r="EP104">
        <f t="shared" si="85"/>
        <v>7.263452316347581</v>
      </c>
      <c r="EQ104" s="10">
        <f t="shared" si="86"/>
        <v>13.680609503522533</v>
      </c>
      <c r="ER104" s="1">
        <f t="shared" si="87"/>
        <v>0.46906953857009359</v>
      </c>
      <c r="ES104" s="1">
        <f t="shared" si="88"/>
        <v>0</v>
      </c>
      <c r="ET104" s="1">
        <f t="shared" si="89"/>
        <v>0.53093046142990641</v>
      </c>
      <c r="EX104">
        <f t="shared" si="90"/>
        <v>0</v>
      </c>
      <c r="EY104">
        <f t="shared" si="113"/>
        <v>0</v>
      </c>
      <c r="EZ104">
        <f t="shared" si="91"/>
        <v>0</v>
      </c>
      <c r="FA104">
        <f t="shared" si="92"/>
        <v>0</v>
      </c>
      <c r="FB104" s="7">
        <f t="shared" si="93"/>
        <v>0.53977996968872122</v>
      </c>
      <c r="FC104">
        <f t="shared" si="94"/>
        <v>0.53977996968872122</v>
      </c>
      <c r="FD104">
        <f t="shared" si="95"/>
        <v>0.53977996968872122</v>
      </c>
      <c r="FF104" s="9">
        <f t="shared" si="96"/>
        <v>1.2091071321027356</v>
      </c>
      <c r="FG104" s="9">
        <f t="shared" si="97"/>
        <v>0</v>
      </c>
      <c r="FJ104">
        <f t="shared" si="98"/>
        <v>0</v>
      </c>
      <c r="FK104">
        <f t="shared" si="99"/>
        <v>2.1630527018491561</v>
      </c>
      <c r="FN104" s="15">
        <f t="shared" si="100"/>
        <v>0</v>
      </c>
      <c r="FP104" s="15">
        <f t="shared" si="101"/>
        <v>0</v>
      </c>
      <c r="FQ104" s="15">
        <f t="shared" si="102"/>
        <v>4.8452380521421103</v>
      </c>
      <c r="FS104">
        <f t="shared" si="103"/>
        <v>0</v>
      </c>
      <c r="FT104">
        <f t="shared" si="104"/>
        <v>6.0543451842448457</v>
      </c>
      <c r="FU104">
        <f t="shared" si="105"/>
        <v>6.8403047517612663</v>
      </c>
      <c r="FV104">
        <f t="shared" si="106"/>
        <v>6.8403047517612663</v>
      </c>
      <c r="FW104" s="8">
        <f t="shared" si="107"/>
        <v>6.8403047517612663</v>
      </c>
      <c r="FY104" s="5">
        <f t="shared" si="108"/>
        <v>-0.7859595675164206</v>
      </c>
      <c r="GA104" s="11">
        <f t="shared" si="109"/>
        <v>0</v>
      </c>
      <c r="GB104" s="11">
        <f t="shared" si="110"/>
        <v>0</v>
      </c>
    </row>
    <row r="105" spans="1:184" x14ac:dyDescent="0.15">
      <c r="A105" s="19">
        <v>4</v>
      </c>
      <c r="B105">
        <v>26</v>
      </c>
      <c r="D105">
        <v>15</v>
      </c>
      <c r="E105" s="8">
        <v>8.75</v>
      </c>
      <c r="I105" s="8">
        <v>8</v>
      </c>
      <c r="J105" s="8">
        <v>0</v>
      </c>
      <c r="K105" s="8">
        <v>0</v>
      </c>
      <c r="L105">
        <v>2</v>
      </c>
      <c r="M105">
        <v>5</v>
      </c>
      <c r="N105">
        <v>10</v>
      </c>
      <c r="O105" s="12">
        <v>15</v>
      </c>
      <c r="P105" s="4">
        <v>5.6</v>
      </c>
      <c r="R105">
        <v>3</v>
      </c>
      <c r="S105">
        <v>7.1</v>
      </c>
      <c r="U105">
        <v>3</v>
      </c>
      <c r="DB105" s="1">
        <f t="shared" si="57"/>
        <v>1.0038208256456926</v>
      </c>
      <c r="DC105">
        <v>11.64</v>
      </c>
      <c r="DD105">
        <f t="shared" si="58"/>
        <v>8</v>
      </c>
      <c r="DE105" s="38">
        <v>0.122</v>
      </c>
      <c r="DF105">
        <v>0.48</v>
      </c>
      <c r="DG105">
        <v>1.1499999999999999</v>
      </c>
      <c r="DH105">
        <f t="shared" si="59"/>
        <v>6.56</v>
      </c>
      <c r="DI105">
        <f t="shared" si="60"/>
        <v>0.95960883500217098</v>
      </c>
      <c r="DJ105">
        <f t="shared" si="61"/>
        <v>0</v>
      </c>
      <c r="DK105">
        <v>0.28899999999999998</v>
      </c>
      <c r="DL105">
        <f t="shared" si="62"/>
        <v>0.48</v>
      </c>
      <c r="DM105">
        <f t="shared" si="63"/>
        <v>1.1299999999999999</v>
      </c>
      <c r="DN105">
        <f t="shared" si="64"/>
        <v>16.399999999999999</v>
      </c>
      <c r="DO105">
        <f t="shared" si="65"/>
        <v>0</v>
      </c>
      <c r="DP105">
        <f t="shared" si="66"/>
        <v>0</v>
      </c>
      <c r="DQ105">
        <v>2.76</v>
      </c>
      <c r="DR105">
        <f t="shared" si="67"/>
        <v>0.4</v>
      </c>
      <c r="DS105">
        <v>1.1000000000000001</v>
      </c>
      <c r="DT105">
        <f t="shared" si="68"/>
        <v>32.799999999999997</v>
      </c>
      <c r="DU105">
        <f t="shared" si="69"/>
        <v>0</v>
      </c>
      <c r="DV105">
        <f t="shared" si="70"/>
        <v>12.674375348750695</v>
      </c>
      <c r="DW105">
        <f t="shared" si="71"/>
        <v>12.674375348750695</v>
      </c>
      <c r="DX105">
        <v>0.40500000000000003</v>
      </c>
      <c r="DY105">
        <v>1</v>
      </c>
      <c r="DZ105">
        <f t="shared" si="72"/>
        <v>49.199999999999996</v>
      </c>
      <c r="EA105">
        <f t="shared" si="73"/>
        <v>1.2190616431881909</v>
      </c>
      <c r="EB105">
        <f t="shared" si="74"/>
        <v>0</v>
      </c>
      <c r="EC105">
        <f t="shared" si="75"/>
        <v>0</v>
      </c>
      <c r="ED105">
        <f t="shared" si="76"/>
        <v>0.3</v>
      </c>
      <c r="EE105">
        <f>1</f>
        <v>1</v>
      </c>
      <c r="EF105">
        <f t="shared" si="77"/>
        <v>49.199999999999996</v>
      </c>
      <c r="EG105">
        <f t="shared" si="78"/>
        <v>0</v>
      </c>
      <c r="EH105">
        <f t="shared" si="79"/>
        <v>1.2190616431881909</v>
      </c>
      <c r="EI105">
        <f t="shared" si="80"/>
        <v>1.2190616431881909</v>
      </c>
      <c r="EJ105">
        <f t="shared" si="81"/>
        <v>0.95960883500217098</v>
      </c>
      <c r="EK105">
        <f t="shared" si="82"/>
        <v>2.1786704781903619</v>
      </c>
      <c r="EL105" s="16">
        <f t="shared" si="83"/>
        <v>4</v>
      </c>
      <c r="EM105">
        <f t="shared" si="111"/>
        <v>26</v>
      </c>
      <c r="EN105">
        <f t="shared" si="84"/>
        <v>2.730698080741548</v>
      </c>
      <c r="EO105">
        <f t="shared" si="112"/>
        <v>0</v>
      </c>
      <c r="EP105">
        <f t="shared" si="85"/>
        <v>2.1495237904048632</v>
      </c>
      <c r="EQ105" s="10">
        <f t="shared" si="86"/>
        <v>4.8802218711464107</v>
      </c>
      <c r="ER105" s="1">
        <f t="shared" si="87"/>
        <v>0.55954383895666626</v>
      </c>
      <c r="ES105" s="1">
        <f t="shared" si="88"/>
        <v>0</v>
      </c>
      <c r="ET105" s="1">
        <f t="shared" si="89"/>
        <v>0.44045616104333379</v>
      </c>
      <c r="EX105">
        <f t="shared" si="90"/>
        <v>0</v>
      </c>
      <c r="EY105">
        <f t="shared" si="113"/>
        <v>0</v>
      </c>
      <c r="EZ105">
        <f t="shared" si="91"/>
        <v>0</v>
      </c>
      <c r="FA105">
        <f t="shared" si="92"/>
        <v>0</v>
      </c>
      <c r="FB105" s="7">
        <f t="shared" si="93"/>
        <v>0.47980441750108549</v>
      </c>
      <c r="FC105">
        <f t="shared" si="94"/>
        <v>0.47980441750108549</v>
      </c>
      <c r="FD105">
        <f t="shared" si="95"/>
        <v>0.47980441750108549</v>
      </c>
      <c r="FF105" s="9">
        <f t="shared" si="96"/>
        <v>1.0747618952024316</v>
      </c>
      <c r="FG105" s="9">
        <f t="shared" si="97"/>
        <v>0</v>
      </c>
      <c r="FJ105">
        <f t="shared" si="98"/>
        <v>0</v>
      </c>
      <c r="FK105">
        <f t="shared" si="99"/>
        <v>0</v>
      </c>
      <c r="FN105" s="15">
        <f t="shared" si="100"/>
        <v>0</v>
      </c>
      <c r="FP105" s="15">
        <f t="shared" si="101"/>
        <v>0</v>
      </c>
      <c r="FQ105" s="15">
        <f t="shared" si="102"/>
        <v>0</v>
      </c>
      <c r="FS105">
        <f t="shared" si="103"/>
        <v>0</v>
      </c>
      <c r="FT105">
        <f t="shared" si="104"/>
        <v>1.0747618952024316</v>
      </c>
      <c r="FU105">
        <f t="shared" si="105"/>
        <v>2.4401109355732054</v>
      </c>
      <c r="FV105">
        <f t="shared" si="106"/>
        <v>2.4401109355732054</v>
      </c>
      <c r="FW105" s="8">
        <f t="shared" si="107"/>
        <v>2.4401109355732054</v>
      </c>
      <c r="FY105" s="5">
        <f t="shared" si="108"/>
        <v>-1.3653490403707738</v>
      </c>
      <c r="GA105" s="11">
        <f t="shared" si="109"/>
        <v>0</v>
      </c>
      <c r="GB105" s="11">
        <f t="shared" si="110"/>
        <v>0</v>
      </c>
    </row>
    <row r="106" spans="1:184" x14ac:dyDescent="0.15">
      <c r="A106" s="19">
        <v>1</v>
      </c>
      <c r="B106">
        <v>27</v>
      </c>
      <c r="D106">
        <v>15</v>
      </c>
      <c r="E106" s="8">
        <v>8.75</v>
      </c>
      <c r="I106" s="8">
        <v>12</v>
      </c>
      <c r="J106" s="8">
        <v>5</v>
      </c>
      <c r="K106" s="8">
        <v>5</v>
      </c>
      <c r="L106">
        <v>2</v>
      </c>
      <c r="M106">
        <v>5</v>
      </c>
      <c r="N106">
        <v>10</v>
      </c>
      <c r="O106" s="12">
        <v>15</v>
      </c>
      <c r="P106" s="4">
        <v>7</v>
      </c>
      <c r="R106">
        <v>4</v>
      </c>
      <c r="DB106" s="1">
        <f t="shared" si="57"/>
        <v>1.0038208256456926</v>
      </c>
      <c r="DC106">
        <v>11.64</v>
      </c>
      <c r="DD106">
        <f t="shared" si="58"/>
        <v>12</v>
      </c>
      <c r="DE106" s="38">
        <v>0.122</v>
      </c>
      <c r="DF106">
        <v>0.48</v>
      </c>
      <c r="DG106">
        <v>1.1499999999999999</v>
      </c>
      <c r="DH106">
        <f t="shared" si="59"/>
        <v>6.56</v>
      </c>
      <c r="DI106">
        <f t="shared" si="60"/>
        <v>1.4394132525032566</v>
      </c>
      <c r="DJ106">
        <f t="shared" si="61"/>
        <v>5</v>
      </c>
      <c r="DK106">
        <v>0.28899999999999998</v>
      </c>
      <c r="DL106">
        <f t="shared" si="62"/>
        <v>0.48</v>
      </c>
      <c r="DM106">
        <f t="shared" si="63"/>
        <v>1.1299999999999999</v>
      </c>
      <c r="DN106">
        <f t="shared" si="64"/>
        <v>16.399999999999999</v>
      </c>
      <c r="DO106">
        <f t="shared" si="65"/>
        <v>0.55840958169397537</v>
      </c>
      <c r="DP106">
        <f t="shared" si="66"/>
        <v>5</v>
      </c>
      <c r="DQ106">
        <v>2.76</v>
      </c>
      <c r="DR106">
        <f t="shared" si="67"/>
        <v>0.4</v>
      </c>
      <c r="DS106">
        <v>1.1000000000000001</v>
      </c>
      <c r="DT106">
        <f t="shared" si="68"/>
        <v>32.799999999999997</v>
      </c>
      <c r="DU106">
        <f t="shared" si="69"/>
        <v>2.1630527018491561</v>
      </c>
      <c r="DV106">
        <f t="shared" si="70"/>
        <v>7.5950151900303799</v>
      </c>
      <c r="DW106">
        <f t="shared" si="71"/>
        <v>7.5950151900303799</v>
      </c>
      <c r="DX106">
        <v>0.40500000000000003</v>
      </c>
      <c r="DY106">
        <v>1</v>
      </c>
      <c r="DZ106">
        <f t="shared" si="72"/>
        <v>49.199999999999996</v>
      </c>
      <c r="EA106">
        <f t="shared" si="73"/>
        <v>0.73051266376692381</v>
      </c>
      <c r="EB106">
        <f t="shared" si="74"/>
        <v>0</v>
      </c>
      <c r="EC106">
        <f t="shared" si="75"/>
        <v>0</v>
      </c>
      <c r="ED106">
        <f t="shared" si="76"/>
        <v>0.3</v>
      </c>
      <c r="EE106">
        <f>1</f>
        <v>1</v>
      </c>
      <c r="EF106">
        <f t="shared" si="77"/>
        <v>49.199999999999996</v>
      </c>
      <c r="EG106">
        <f t="shared" si="78"/>
        <v>0</v>
      </c>
      <c r="EH106">
        <f t="shared" si="79"/>
        <v>0.73051266376692381</v>
      </c>
      <c r="EI106">
        <f t="shared" si="80"/>
        <v>0.73051266376692381</v>
      </c>
      <c r="EJ106">
        <f t="shared" si="81"/>
        <v>4.1608755360463885</v>
      </c>
      <c r="EK106">
        <f t="shared" si="82"/>
        <v>4.8913881998133126</v>
      </c>
      <c r="EL106" s="16">
        <f t="shared" si="83"/>
        <v>1</v>
      </c>
      <c r="EM106">
        <f t="shared" si="111"/>
        <v>27</v>
      </c>
      <c r="EN106">
        <f t="shared" si="84"/>
        <v>1.6363483668379095</v>
      </c>
      <c r="EO106">
        <f t="shared" si="112"/>
        <v>0</v>
      </c>
      <c r="EP106">
        <f t="shared" si="85"/>
        <v>9.3203612007439105</v>
      </c>
      <c r="EQ106" s="10">
        <f t="shared" si="86"/>
        <v>10.95670956758182</v>
      </c>
      <c r="ER106" s="1">
        <f t="shared" si="87"/>
        <v>0.14934669544216611</v>
      </c>
      <c r="ES106" s="1">
        <f t="shared" si="88"/>
        <v>0</v>
      </c>
      <c r="ET106" s="1">
        <f t="shared" si="89"/>
        <v>0.85065330455783394</v>
      </c>
      <c r="EX106">
        <f t="shared" si="90"/>
        <v>0</v>
      </c>
      <c r="EY106">
        <f t="shared" si="113"/>
        <v>0</v>
      </c>
      <c r="EZ106">
        <f t="shared" si="91"/>
        <v>0</v>
      </c>
      <c r="FA106">
        <f t="shared" si="92"/>
        <v>0</v>
      </c>
      <c r="FB106" s="7">
        <f t="shared" si="93"/>
        <v>0.99891141709861597</v>
      </c>
      <c r="FC106">
        <f t="shared" si="94"/>
        <v>0.99891141709861597</v>
      </c>
      <c r="FD106">
        <f t="shared" si="95"/>
        <v>0.99891141709861597</v>
      </c>
      <c r="FF106" s="9">
        <f t="shared" si="96"/>
        <v>2.2375615743009001</v>
      </c>
      <c r="FG106" s="9">
        <f t="shared" si="97"/>
        <v>0</v>
      </c>
      <c r="FJ106">
        <f t="shared" si="98"/>
        <v>0</v>
      </c>
      <c r="FK106">
        <f t="shared" si="99"/>
        <v>2.1630527018491561</v>
      </c>
      <c r="FN106" s="15">
        <f t="shared" si="100"/>
        <v>0</v>
      </c>
      <c r="FP106" s="15">
        <f t="shared" si="101"/>
        <v>0</v>
      </c>
      <c r="FQ106" s="15">
        <f t="shared" si="102"/>
        <v>4.8452380521421103</v>
      </c>
      <c r="FS106">
        <f t="shared" si="103"/>
        <v>0</v>
      </c>
      <c r="FT106">
        <f t="shared" si="104"/>
        <v>7.0827996264430109</v>
      </c>
      <c r="FU106">
        <f t="shared" si="105"/>
        <v>5.4783547837909099</v>
      </c>
      <c r="FV106">
        <f t="shared" si="106"/>
        <v>5.4783547837909099</v>
      </c>
      <c r="FW106" s="8">
        <f t="shared" si="107"/>
        <v>5.4783547837909099</v>
      </c>
      <c r="FY106" s="5">
        <f t="shared" si="108"/>
        <v>1.604444842652101</v>
      </c>
      <c r="GA106" s="11">
        <f t="shared" si="109"/>
        <v>0</v>
      </c>
      <c r="GB106" s="11">
        <f t="shared" si="110"/>
        <v>0</v>
      </c>
    </row>
    <row r="107" spans="1:184" x14ac:dyDescent="0.15">
      <c r="A107" s="19">
        <v>2</v>
      </c>
      <c r="B107">
        <v>27</v>
      </c>
      <c r="D107">
        <v>15</v>
      </c>
      <c r="E107" s="8">
        <v>8.75</v>
      </c>
      <c r="I107" s="8">
        <v>10</v>
      </c>
      <c r="J107" s="8">
        <v>4</v>
      </c>
      <c r="K107" s="8">
        <v>4</v>
      </c>
      <c r="L107">
        <v>2</v>
      </c>
      <c r="M107">
        <v>5</v>
      </c>
      <c r="N107">
        <v>10</v>
      </c>
      <c r="O107" s="12">
        <v>15</v>
      </c>
      <c r="P107" s="4">
        <v>17.399999999999999</v>
      </c>
      <c r="Q107" s="4"/>
      <c r="R107" s="4">
        <v>4</v>
      </c>
      <c r="S107">
        <v>7.1</v>
      </c>
      <c r="U107">
        <v>4</v>
      </c>
      <c r="V107">
        <v>3.4</v>
      </c>
      <c r="X107">
        <v>5</v>
      </c>
      <c r="Y107">
        <v>11.6</v>
      </c>
      <c r="AA107">
        <v>4</v>
      </c>
      <c r="DB107" s="1">
        <f t="shared" si="57"/>
        <v>1.0038208256456926</v>
      </c>
      <c r="DC107">
        <v>11.64</v>
      </c>
      <c r="DD107">
        <f t="shared" si="58"/>
        <v>10</v>
      </c>
      <c r="DE107" s="38">
        <v>0.122</v>
      </c>
      <c r="DF107">
        <v>0.48</v>
      </c>
      <c r="DG107">
        <v>1.1499999999999999</v>
      </c>
      <c r="DH107">
        <f t="shared" si="59"/>
        <v>6.56</v>
      </c>
      <c r="DI107">
        <f t="shared" si="60"/>
        <v>1.1995110437527137</v>
      </c>
      <c r="DJ107">
        <f t="shared" si="61"/>
        <v>4</v>
      </c>
      <c r="DK107">
        <v>0.28899999999999998</v>
      </c>
      <c r="DL107">
        <f t="shared" si="62"/>
        <v>0.48</v>
      </c>
      <c r="DM107">
        <f t="shared" si="63"/>
        <v>1.1299999999999999</v>
      </c>
      <c r="DN107">
        <f t="shared" si="64"/>
        <v>16.399999999999999</v>
      </c>
      <c r="DO107">
        <f t="shared" si="65"/>
        <v>0.44672766535518027</v>
      </c>
      <c r="DP107">
        <f t="shared" si="66"/>
        <v>4</v>
      </c>
      <c r="DQ107">
        <v>2.76</v>
      </c>
      <c r="DR107">
        <f t="shared" si="67"/>
        <v>0.4</v>
      </c>
      <c r="DS107">
        <v>1.1000000000000001</v>
      </c>
      <c r="DT107">
        <f t="shared" si="68"/>
        <v>32.799999999999997</v>
      </c>
      <c r="DU107">
        <f t="shared" si="69"/>
        <v>1.7304421614793251</v>
      </c>
      <c r="DV107">
        <f t="shared" si="70"/>
        <v>77.390104780209555</v>
      </c>
      <c r="DW107">
        <f t="shared" si="71"/>
        <v>77.390104780209555</v>
      </c>
      <c r="DX107">
        <v>0.40500000000000003</v>
      </c>
      <c r="DY107">
        <v>1</v>
      </c>
      <c r="DZ107">
        <f t="shared" si="72"/>
        <v>49.199999999999996</v>
      </c>
      <c r="EA107">
        <f t="shared" si="73"/>
        <v>7.4436258753507625</v>
      </c>
      <c r="EB107">
        <f t="shared" si="74"/>
        <v>0</v>
      </c>
      <c r="EC107">
        <f t="shared" si="75"/>
        <v>0</v>
      </c>
      <c r="ED107">
        <f t="shared" si="76"/>
        <v>0.3</v>
      </c>
      <c r="EE107">
        <f>1</f>
        <v>1</v>
      </c>
      <c r="EF107">
        <f t="shared" si="77"/>
        <v>49.199999999999996</v>
      </c>
      <c r="EG107">
        <f t="shared" si="78"/>
        <v>0</v>
      </c>
      <c r="EH107">
        <f t="shared" si="79"/>
        <v>7.4436258753507625</v>
      </c>
      <c r="EI107">
        <f t="shared" si="80"/>
        <v>7.4436258753507625</v>
      </c>
      <c r="EJ107">
        <f t="shared" si="81"/>
        <v>3.3766808705872191</v>
      </c>
      <c r="EK107">
        <f t="shared" si="82"/>
        <v>10.820306745937982</v>
      </c>
      <c r="EL107" s="16">
        <f t="shared" si="83"/>
        <v>2</v>
      </c>
      <c r="EM107">
        <f t="shared" si="111"/>
        <v>27</v>
      </c>
      <c r="EN107">
        <f t="shared" si="84"/>
        <v>16.673721960785709</v>
      </c>
      <c r="EO107">
        <f t="shared" si="112"/>
        <v>0</v>
      </c>
      <c r="EP107">
        <f t="shared" si="85"/>
        <v>7.5637651501153718</v>
      </c>
      <c r="EQ107" s="10">
        <f t="shared" si="86"/>
        <v>24.237487110901082</v>
      </c>
      <c r="ER107" s="1">
        <f t="shared" si="87"/>
        <v>0.68793113264974226</v>
      </c>
      <c r="ES107" s="1">
        <f t="shared" si="88"/>
        <v>0</v>
      </c>
      <c r="ET107" s="1">
        <f t="shared" si="89"/>
        <v>0.31206886735025774</v>
      </c>
      <c r="EX107">
        <f t="shared" si="90"/>
        <v>0</v>
      </c>
      <c r="EY107">
        <f t="shared" si="113"/>
        <v>0</v>
      </c>
      <c r="EZ107">
        <f t="shared" si="91"/>
        <v>0</v>
      </c>
      <c r="FA107">
        <f t="shared" si="92"/>
        <v>0</v>
      </c>
      <c r="FB107" s="7">
        <f t="shared" si="93"/>
        <v>0.82311935455394702</v>
      </c>
      <c r="FC107">
        <f t="shared" si="94"/>
        <v>0.82311935455394702</v>
      </c>
      <c r="FD107">
        <f t="shared" si="95"/>
        <v>0.82311935455394702</v>
      </c>
      <c r="FF107" s="9">
        <f t="shared" si="96"/>
        <v>1.8437873542008416</v>
      </c>
      <c r="FG107" s="9">
        <f t="shared" si="97"/>
        <v>0</v>
      </c>
      <c r="FJ107">
        <f t="shared" si="98"/>
        <v>0</v>
      </c>
      <c r="FK107">
        <f t="shared" si="99"/>
        <v>1.7304421614793251</v>
      </c>
      <c r="FN107" s="15">
        <f t="shared" si="100"/>
        <v>0</v>
      </c>
      <c r="FP107" s="15">
        <f t="shared" si="101"/>
        <v>0</v>
      </c>
      <c r="FQ107" s="15">
        <f t="shared" si="102"/>
        <v>3.8761904417136885</v>
      </c>
      <c r="FS107">
        <f t="shared" si="103"/>
        <v>0</v>
      </c>
      <c r="FT107">
        <f t="shared" si="104"/>
        <v>5.7199777959145299</v>
      </c>
      <c r="FU107">
        <f t="shared" si="105"/>
        <v>12.118743555450541</v>
      </c>
      <c r="FV107">
        <f t="shared" si="106"/>
        <v>12.118743555450541</v>
      </c>
      <c r="FW107" s="8">
        <f t="shared" si="107"/>
        <v>12.118743555450541</v>
      </c>
      <c r="FY107" s="5">
        <f t="shared" si="108"/>
        <v>-6.398765759536011</v>
      </c>
      <c r="GA107" s="11">
        <f t="shared" si="109"/>
        <v>0</v>
      </c>
      <c r="GB107" s="11">
        <f t="shared" si="110"/>
        <v>0</v>
      </c>
    </row>
    <row r="108" spans="1:184" x14ac:dyDescent="0.15">
      <c r="A108" s="19">
        <v>3</v>
      </c>
      <c r="B108">
        <v>27</v>
      </c>
      <c r="D108">
        <v>15</v>
      </c>
      <c r="E108" s="8">
        <v>8.75</v>
      </c>
      <c r="I108" s="8">
        <v>25</v>
      </c>
      <c r="J108" s="8">
        <v>6</v>
      </c>
      <c r="K108" s="8">
        <v>3</v>
      </c>
      <c r="L108">
        <v>2</v>
      </c>
      <c r="M108">
        <v>5</v>
      </c>
      <c r="N108">
        <v>10</v>
      </c>
      <c r="O108" s="12">
        <v>15</v>
      </c>
      <c r="P108" s="4">
        <v>10</v>
      </c>
      <c r="R108" s="4">
        <v>4</v>
      </c>
      <c r="S108" s="4">
        <v>21.5</v>
      </c>
      <c r="U108">
        <v>3</v>
      </c>
      <c r="V108">
        <v>7.2</v>
      </c>
      <c r="X108">
        <v>4</v>
      </c>
      <c r="Y108">
        <v>14</v>
      </c>
      <c r="AA108">
        <v>3</v>
      </c>
      <c r="DB108" s="1">
        <f t="shared" si="57"/>
        <v>1.0038208256456926</v>
      </c>
      <c r="DC108">
        <v>11.64</v>
      </c>
      <c r="DD108">
        <f t="shared" si="58"/>
        <v>25</v>
      </c>
      <c r="DE108" s="38">
        <v>0.122</v>
      </c>
      <c r="DF108">
        <v>0.48</v>
      </c>
      <c r="DG108">
        <v>1.1499999999999999</v>
      </c>
      <c r="DH108">
        <f t="shared" si="59"/>
        <v>6.56</v>
      </c>
      <c r="DI108">
        <f t="shared" si="60"/>
        <v>2.9987776093817851</v>
      </c>
      <c r="DJ108">
        <f t="shared" si="61"/>
        <v>6</v>
      </c>
      <c r="DK108">
        <v>0.28899999999999998</v>
      </c>
      <c r="DL108">
        <f t="shared" si="62"/>
        <v>0.48</v>
      </c>
      <c r="DM108">
        <f t="shared" si="63"/>
        <v>1.1299999999999999</v>
      </c>
      <c r="DN108">
        <f t="shared" si="64"/>
        <v>16.399999999999999</v>
      </c>
      <c r="DO108">
        <f t="shared" si="65"/>
        <v>0.67009149803277046</v>
      </c>
      <c r="DP108">
        <f t="shared" si="66"/>
        <v>3</v>
      </c>
      <c r="DQ108">
        <v>2.76</v>
      </c>
      <c r="DR108">
        <f t="shared" si="67"/>
        <v>0.4</v>
      </c>
      <c r="DS108">
        <v>1.1000000000000001</v>
      </c>
      <c r="DT108">
        <f t="shared" si="68"/>
        <v>32.799999999999997</v>
      </c>
      <c r="DU108">
        <f t="shared" si="69"/>
        <v>1.2978316211094938</v>
      </c>
      <c r="DV108">
        <f t="shared" si="70"/>
        <v>125.56420112840226</v>
      </c>
      <c r="DW108">
        <f t="shared" si="71"/>
        <v>125.56420112840226</v>
      </c>
      <c r="DX108">
        <v>0.40500000000000003</v>
      </c>
      <c r="DY108">
        <v>1</v>
      </c>
      <c r="DZ108">
        <f t="shared" si="72"/>
        <v>49.199999999999996</v>
      </c>
      <c r="EA108">
        <f t="shared" si="73"/>
        <v>12.077163342672394</v>
      </c>
      <c r="EB108">
        <f t="shared" si="74"/>
        <v>0</v>
      </c>
      <c r="EC108">
        <f t="shared" si="75"/>
        <v>0</v>
      </c>
      <c r="ED108">
        <f t="shared" si="76"/>
        <v>0.3</v>
      </c>
      <c r="EE108">
        <f>1</f>
        <v>1</v>
      </c>
      <c r="EF108">
        <f t="shared" si="77"/>
        <v>49.199999999999996</v>
      </c>
      <c r="EG108">
        <f t="shared" si="78"/>
        <v>0</v>
      </c>
      <c r="EH108">
        <f t="shared" si="79"/>
        <v>12.077163342672394</v>
      </c>
      <c r="EI108">
        <f t="shared" si="80"/>
        <v>12.077163342672394</v>
      </c>
      <c r="EJ108">
        <f t="shared" si="81"/>
        <v>4.9667007285240494</v>
      </c>
      <c r="EK108">
        <f t="shared" si="82"/>
        <v>17.043864071196445</v>
      </c>
      <c r="EL108" s="16">
        <f t="shared" si="83"/>
        <v>3</v>
      </c>
      <c r="EM108">
        <f t="shared" si="111"/>
        <v>27</v>
      </c>
      <c r="EN108">
        <f t="shared" si="84"/>
        <v>27.052845887586166</v>
      </c>
      <c r="EO108">
        <f t="shared" si="112"/>
        <v>0</v>
      </c>
      <c r="EP108">
        <f t="shared" si="85"/>
        <v>11.125409631893872</v>
      </c>
      <c r="EQ108" s="10">
        <f t="shared" si="86"/>
        <v>38.178255519480039</v>
      </c>
      <c r="ER108" s="1">
        <f t="shared" si="87"/>
        <v>0.70859303337688506</v>
      </c>
      <c r="ES108" s="1">
        <f t="shared" si="88"/>
        <v>0</v>
      </c>
      <c r="ET108" s="1">
        <f t="shared" si="89"/>
        <v>0.29140696662311488</v>
      </c>
      <c r="EX108">
        <f t="shared" si="90"/>
        <v>0</v>
      </c>
      <c r="EY108">
        <f t="shared" si="113"/>
        <v>0</v>
      </c>
      <c r="EZ108">
        <f t="shared" si="91"/>
        <v>0</v>
      </c>
      <c r="FA108">
        <f t="shared" si="92"/>
        <v>0</v>
      </c>
      <c r="FB108" s="7">
        <f t="shared" si="93"/>
        <v>1.8344345537072777</v>
      </c>
      <c r="FC108">
        <f t="shared" si="94"/>
        <v>1.8344345537072777</v>
      </c>
      <c r="FD108">
        <f t="shared" si="95"/>
        <v>1.8344345537072777</v>
      </c>
      <c r="FF108" s="9">
        <f t="shared" si="96"/>
        <v>4.1091334003043025</v>
      </c>
      <c r="FG108" s="9">
        <f t="shared" si="97"/>
        <v>0</v>
      </c>
      <c r="FJ108">
        <f t="shared" si="98"/>
        <v>0</v>
      </c>
      <c r="FK108">
        <f t="shared" si="99"/>
        <v>1.2978316211094938</v>
      </c>
      <c r="FN108" s="15">
        <f t="shared" si="100"/>
        <v>0</v>
      </c>
      <c r="FP108" s="15">
        <f t="shared" si="101"/>
        <v>0</v>
      </c>
      <c r="FQ108" s="15">
        <f t="shared" si="102"/>
        <v>2.9071428312852663</v>
      </c>
      <c r="FS108">
        <f t="shared" si="103"/>
        <v>0</v>
      </c>
      <c r="FT108">
        <f t="shared" si="104"/>
        <v>7.0162762315895684</v>
      </c>
      <c r="FU108">
        <f t="shared" si="105"/>
        <v>19.08912775974002</v>
      </c>
      <c r="FV108">
        <f t="shared" si="106"/>
        <v>19.08912775974002</v>
      </c>
      <c r="FW108" s="8">
        <f t="shared" si="107"/>
        <v>19.08912775974002</v>
      </c>
      <c r="FY108" s="5">
        <f t="shared" si="108"/>
        <v>-12.072851528150451</v>
      </c>
      <c r="GA108" s="11">
        <f t="shared" si="109"/>
        <v>0</v>
      </c>
      <c r="GB108" s="11">
        <f t="shared" si="110"/>
        <v>0</v>
      </c>
    </row>
    <row r="109" spans="1:184" x14ac:dyDescent="0.15">
      <c r="A109" s="19">
        <v>4</v>
      </c>
      <c r="B109">
        <v>27</v>
      </c>
      <c r="D109">
        <v>15</v>
      </c>
      <c r="E109" s="8">
        <v>8.75</v>
      </c>
      <c r="I109" s="8">
        <v>17</v>
      </c>
      <c r="J109" s="8">
        <v>6</v>
      </c>
      <c r="K109" s="8">
        <v>5</v>
      </c>
      <c r="L109">
        <v>2</v>
      </c>
      <c r="M109">
        <v>5</v>
      </c>
      <c r="N109">
        <v>10</v>
      </c>
      <c r="O109" s="12">
        <v>15</v>
      </c>
      <c r="P109" s="4">
        <v>18.3</v>
      </c>
      <c r="R109" s="4">
        <v>4</v>
      </c>
      <c r="S109" s="4">
        <v>8</v>
      </c>
      <c r="U109">
        <v>4</v>
      </c>
      <c r="V109">
        <v>8.5</v>
      </c>
      <c r="X109">
        <v>4</v>
      </c>
      <c r="DB109" s="1">
        <f t="shared" si="57"/>
        <v>1.0038208256456926</v>
      </c>
      <c r="DC109">
        <v>11.64</v>
      </c>
      <c r="DD109">
        <f t="shared" si="58"/>
        <v>17</v>
      </c>
      <c r="DE109" s="38">
        <v>0.122</v>
      </c>
      <c r="DF109">
        <v>0.48</v>
      </c>
      <c r="DG109">
        <v>1.1499999999999999</v>
      </c>
      <c r="DH109">
        <f t="shared" si="59"/>
        <v>6.56</v>
      </c>
      <c r="DI109">
        <f t="shared" si="60"/>
        <v>2.039168774379613</v>
      </c>
      <c r="DJ109">
        <f t="shared" si="61"/>
        <v>6</v>
      </c>
      <c r="DK109">
        <v>0.28899999999999998</v>
      </c>
      <c r="DL109">
        <f t="shared" si="62"/>
        <v>0.48</v>
      </c>
      <c r="DM109">
        <f t="shared" si="63"/>
        <v>1.1299999999999999</v>
      </c>
      <c r="DN109">
        <f t="shared" si="64"/>
        <v>16.399999999999999</v>
      </c>
      <c r="DO109">
        <f t="shared" si="65"/>
        <v>0.67009149803277046</v>
      </c>
      <c r="DP109">
        <f t="shared" si="66"/>
        <v>5</v>
      </c>
      <c r="DQ109">
        <v>2.76</v>
      </c>
      <c r="DR109">
        <f t="shared" si="67"/>
        <v>0.4</v>
      </c>
      <c r="DS109">
        <v>1.1000000000000001</v>
      </c>
      <c r="DT109">
        <f t="shared" si="68"/>
        <v>32.799999999999997</v>
      </c>
      <c r="DU109">
        <f t="shared" si="69"/>
        <v>2.1630527018491561</v>
      </c>
      <c r="DV109">
        <f t="shared" si="70"/>
        <v>73.026846053692111</v>
      </c>
      <c r="DW109">
        <f t="shared" si="71"/>
        <v>73.026846053692111</v>
      </c>
      <c r="DX109">
        <v>0.40500000000000003</v>
      </c>
      <c r="DY109">
        <v>1</v>
      </c>
      <c r="DZ109">
        <f t="shared" si="72"/>
        <v>49.199999999999996</v>
      </c>
      <c r="EA109">
        <f t="shared" si="73"/>
        <v>7.0239538042275207</v>
      </c>
      <c r="EB109">
        <f t="shared" si="74"/>
        <v>0</v>
      </c>
      <c r="EC109">
        <f t="shared" si="75"/>
        <v>0</v>
      </c>
      <c r="ED109">
        <f t="shared" si="76"/>
        <v>0.3</v>
      </c>
      <c r="EE109">
        <f>1</f>
        <v>1</v>
      </c>
      <c r="EF109">
        <f t="shared" si="77"/>
        <v>49.199999999999996</v>
      </c>
      <c r="EG109">
        <f t="shared" si="78"/>
        <v>0</v>
      </c>
      <c r="EH109">
        <f t="shared" si="79"/>
        <v>7.0239538042275207</v>
      </c>
      <c r="EI109">
        <f t="shared" si="80"/>
        <v>7.0239538042275207</v>
      </c>
      <c r="EJ109">
        <f t="shared" si="81"/>
        <v>4.8723129742615399</v>
      </c>
      <c r="EK109">
        <f t="shared" si="82"/>
        <v>11.896266778489061</v>
      </c>
      <c r="EL109" s="16">
        <f t="shared" si="83"/>
        <v>4</v>
      </c>
      <c r="EM109">
        <f t="shared" si="111"/>
        <v>27</v>
      </c>
      <c r="EN109">
        <f t="shared" si="84"/>
        <v>15.733656521469648</v>
      </c>
      <c r="EO109">
        <f t="shared" si="112"/>
        <v>0</v>
      </c>
      <c r="EP109">
        <f t="shared" si="85"/>
        <v>10.913981062345851</v>
      </c>
      <c r="EQ109" s="10">
        <f t="shared" si="86"/>
        <v>26.647637583815499</v>
      </c>
      <c r="ER109" s="1">
        <f t="shared" si="87"/>
        <v>0.59043344731712799</v>
      </c>
      <c r="ES109" s="1">
        <f t="shared" si="88"/>
        <v>0</v>
      </c>
      <c r="ET109" s="1">
        <f t="shared" si="89"/>
        <v>0.40956655268287201</v>
      </c>
      <c r="EX109">
        <f t="shared" si="90"/>
        <v>0</v>
      </c>
      <c r="EY109">
        <f t="shared" si="113"/>
        <v>0</v>
      </c>
      <c r="EZ109">
        <f t="shared" si="91"/>
        <v>0</v>
      </c>
      <c r="FA109">
        <f t="shared" si="92"/>
        <v>0</v>
      </c>
      <c r="FB109" s="7">
        <f t="shared" si="93"/>
        <v>1.3546301362061917</v>
      </c>
      <c r="FC109">
        <f t="shared" si="94"/>
        <v>1.3546301362061917</v>
      </c>
      <c r="FD109">
        <f t="shared" si="95"/>
        <v>1.3546301362061917</v>
      </c>
      <c r="FF109" s="9">
        <f t="shared" si="96"/>
        <v>3.0343715051018698</v>
      </c>
      <c r="FG109" s="9">
        <f t="shared" si="97"/>
        <v>0</v>
      </c>
      <c r="FJ109">
        <f t="shared" si="98"/>
        <v>0</v>
      </c>
      <c r="FK109">
        <f t="shared" si="99"/>
        <v>2.1630527018491561</v>
      </c>
      <c r="FN109" s="15">
        <f t="shared" si="100"/>
        <v>0</v>
      </c>
      <c r="FP109" s="15">
        <f t="shared" si="101"/>
        <v>0</v>
      </c>
      <c r="FQ109" s="15">
        <f t="shared" si="102"/>
        <v>4.8452380521421103</v>
      </c>
      <c r="FS109">
        <f t="shared" si="103"/>
        <v>0</v>
      </c>
      <c r="FT109">
        <f t="shared" si="104"/>
        <v>7.8796095572439802</v>
      </c>
      <c r="FU109">
        <f t="shared" si="105"/>
        <v>13.323818791907749</v>
      </c>
      <c r="FV109">
        <f t="shared" si="106"/>
        <v>13.323818791907749</v>
      </c>
      <c r="FW109" s="8">
        <f t="shared" si="107"/>
        <v>13.323818791907749</v>
      </c>
      <c r="FY109" s="5">
        <f t="shared" si="108"/>
        <v>-5.4442092346637692</v>
      </c>
      <c r="GA109" s="11">
        <f t="shared" si="109"/>
        <v>0</v>
      </c>
      <c r="GB109" s="11">
        <f t="shared" si="110"/>
        <v>0</v>
      </c>
    </row>
    <row r="110" spans="1:184" x14ac:dyDescent="0.15">
      <c r="A110" s="19">
        <v>1</v>
      </c>
      <c r="B110">
        <v>28</v>
      </c>
      <c r="D110">
        <v>15</v>
      </c>
      <c r="E110" s="8">
        <v>8.75</v>
      </c>
      <c r="I110" s="8">
        <v>21</v>
      </c>
      <c r="J110" s="8">
        <v>10</v>
      </c>
      <c r="K110" s="8">
        <v>7</v>
      </c>
      <c r="L110">
        <v>2</v>
      </c>
      <c r="M110">
        <v>5</v>
      </c>
      <c r="N110">
        <v>10</v>
      </c>
      <c r="O110" s="12">
        <v>15</v>
      </c>
      <c r="P110" s="4">
        <v>9.6999999999999993</v>
      </c>
      <c r="R110">
        <v>4</v>
      </c>
      <c r="S110">
        <v>6.8</v>
      </c>
      <c r="U110">
        <v>5</v>
      </c>
      <c r="V110">
        <v>20</v>
      </c>
      <c r="X110">
        <v>3</v>
      </c>
      <c r="DB110" s="1">
        <f t="shared" si="57"/>
        <v>1.0038208256456926</v>
      </c>
      <c r="DC110">
        <v>11.64</v>
      </c>
      <c r="DD110">
        <f t="shared" si="58"/>
        <v>21</v>
      </c>
      <c r="DE110" s="38">
        <v>0.122</v>
      </c>
      <c r="DF110">
        <v>0.48</v>
      </c>
      <c r="DG110">
        <v>1.1499999999999999</v>
      </c>
      <c r="DH110">
        <f t="shared" si="59"/>
        <v>6.56</v>
      </c>
      <c r="DI110">
        <f t="shared" si="60"/>
        <v>2.5189731918806988</v>
      </c>
      <c r="DJ110">
        <f t="shared" si="61"/>
        <v>10</v>
      </c>
      <c r="DK110">
        <v>0.28899999999999998</v>
      </c>
      <c r="DL110">
        <f t="shared" si="62"/>
        <v>0.48</v>
      </c>
      <c r="DM110">
        <f t="shared" si="63"/>
        <v>1.1299999999999999</v>
      </c>
      <c r="DN110">
        <f t="shared" si="64"/>
        <v>16.399999999999999</v>
      </c>
      <c r="DO110">
        <f t="shared" si="65"/>
        <v>1.1168191633879507</v>
      </c>
      <c r="DP110">
        <f t="shared" si="66"/>
        <v>7</v>
      </c>
      <c r="DQ110">
        <v>2.76</v>
      </c>
      <c r="DR110">
        <f t="shared" si="67"/>
        <v>0.4</v>
      </c>
      <c r="DS110">
        <v>1.1000000000000001</v>
      </c>
      <c r="DT110">
        <f t="shared" si="68"/>
        <v>32.799999999999997</v>
      </c>
      <c r="DU110">
        <f t="shared" si="69"/>
        <v>3.0282737825888191</v>
      </c>
      <c r="DV110">
        <f t="shared" si="70"/>
        <v>83.751317502635004</v>
      </c>
      <c r="DW110">
        <f t="shared" si="71"/>
        <v>83.751317502635004</v>
      </c>
      <c r="DX110">
        <v>0.40500000000000003</v>
      </c>
      <c r="DY110">
        <v>1</v>
      </c>
      <c r="DZ110">
        <f t="shared" si="72"/>
        <v>49.199999999999996</v>
      </c>
      <c r="EA110">
        <f t="shared" si="73"/>
        <v>8.0554675023098365</v>
      </c>
      <c r="EB110">
        <f t="shared" si="74"/>
        <v>0</v>
      </c>
      <c r="EC110">
        <f t="shared" si="75"/>
        <v>0</v>
      </c>
      <c r="ED110">
        <f t="shared" si="76"/>
        <v>0.3</v>
      </c>
      <c r="EE110">
        <f>1</f>
        <v>1</v>
      </c>
      <c r="EF110">
        <f t="shared" si="77"/>
        <v>49.199999999999996</v>
      </c>
      <c r="EG110">
        <f t="shared" si="78"/>
        <v>0</v>
      </c>
      <c r="EH110">
        <f t="shared" si="79"/>
        <v>8.0554675023098365</v>
      </c>
      <c r="EI110">
        <f t="shared" si="80"/>
        <v>8.0554675023098365</v>
      </c>
      <c r="EJ110">
        <f t="shared" si="81"/>
        <v>6.6640661378574686</v>
      </c>
      <c r="EK110">
        <f t="shared" si="82"/>
        <v>14.719533640167306</v>
      </c>
      <c r="EL110" s="16">
        <f t="shared" si="83"/>
        <v>1</v>
      </c>
      <c r="EM110">
        <f t="shared" si="111"/>
        <v>28</v>
      </c>
      <c r="EN110">
        <f t="shared" si="84"/>
        <v>18.044247205174035</v>
      </c>
      <c r="EO110">
        <f t="shared" si="112"/>
        <v>0</v>
      </c>
      <c r="EP110">
        <f t="shared" si="85"/>
        <v>14.927508148800731</v>
      </c>
      <c r="EQ110" s="10">
        <f t="shared" si="86"/>
        <v>32.971755353974764</v>
      </c>
      <c r="ER110" s="1">
        <f t="shared" si="87"/>
        <v>0.54726377202112753</v>
      </c>
      <c r="ES110" s="1">
        <f t="shared" si="88"/>
        <v>0</v>
      </c>
      <c r="ET110" s="1">
        <f t="shared" si="89"/>
        <v>0.45273622797887259</v>
      </c>
      <c r="EX110">
        <f t="shared" si="90"/>
        <v>0</v>
      </c>
      <c r="EY110">
        <f t="shared" si="113"/>
        <v>0</v>
      </c>
      <c r="EZ110">
        <f t="shared" si="91"/>
        <v>0</v>
      </c>
      <c r="FA110">
        <f t="shared" si="92"/>
        <v>0</v>
      </c>
      <c r="FB110" s="7">
        <f t="shared" si="93"/>
        <v>1.8178961776343248</v>
      </c>
      <c r="FC110">
        <f t="shared" si="94"/>
        <v>1.8178961776343248</v>
      </c>
      <c r="FD110">
        <f t="shared" si="95"/>
        <v>1.8178961776343248</v>
      </c>
      <c r="FF110" s="9">
        <f t="shared" si="96"/>
        <v>4.0720874379008878</v>
      </c>
      <c r="FG110" s="9">
        <f t="shared" si="97"/>
        <v>0</v>
      </c>
      <c r="FJ110">
        <f t="shared" si="98"/>
        <v>0</v>
      </c>
      <c r="FK110">
        <f t="shared" si="99"/>
        <v>3.0282737825888191</v>
      </c>
      <c r="FN110" s="15">
        <f t="shared" si="100"/>
        <v>0</v>
      </c>
      <c r="FP110" s="15">
        <f t="shared" si="101"/>
        <v>0</v>
      </c>
      <c r="FQ110" s="15">
        <f t="shared" si="102"/>
        <v>6.7833332729989557</v>
      </c>
      <c r="FS110">
        <f t="shared" si="103"/>
        <v>0</v>
      </c>
      <c r="FT110">
        <f t="shared" si="104"/>
        <v>10.855420710899843</v>
      </c>
      <c r="FU110">
        <f t="shared" si="105"/>
        <v>16.485877676987382</v>
      </c>
      <c r="FV110">
        <f t="shared" si="106"/>
        <v>16.485877676987382</v>
      </c>
      <c r="FW110" s="8">
        <f t="shared" si="107"/>
        <v>16.485877676987382</v>
      </c>
      <c r="FY110" s="5">
        <f t="shared" si="108"/>
        <v>-5.6304569660875394</v>
      </c>
      <c r="GA110" s="11">
        <f t="shared" si="109"/>
        <v>0</v>
      </c>
      <c r="GB110" s="11">
        <f t="shared" si="110"/>
        <v>0</v>
      </c>
    </row>
    <row r="111" spans="1:184" x14ac:dyDescent="0.15">
      <c r="A111" s="19">
        <v>2</v>
      </c>
      <c r="B111">
        <v>28</v>
      </c>
      <c r="D111">
        <v>15</v>
      </c>
      <c r="E111" s="8">
        <v>8.75</v>
      </c>
      <c r="I111" s="8">
        <v>11</v>
      </c>
      <c r="J111" s="8">
        <v>4</v>
      </c>
      <c r="K111" s="8">
        <v>1</v>
      </c>
      <c r="L111">
        <v>2</v>
      </c>
      <c r="M111">
        <v>5</v>
      </c>
      <c r="N111">
        <v>10</v>
      </c>
      <c r="O111" s="12">
        <v>15</v>
      </c>
      <c r="DB111" s="1">
        <f t="shared" si="57"/>
        <v>1.0038208256456926</v>
      </c>
      <c r="DC111">
        <v>11.64</v>
      </c>
      <c r="DD111">
        <f t="shared" si="58"/>
        <v>11</v>
      </c>
      <c r="DE111" s="38">
        <v>0.122</v>
      </c>
      <c r="DF111">
        <v>0.48</v>
      </c>
      <c r="DG111">
        <v>1.1499999999999999</v>
      </c>
      <c r="DH111">
        <f t="shared" si="59"/>
        <v>6.56</v>
      </c>
      <c r="DI111">
        <f t="shared" si="60"/>
        <v>1.3194621481279853</v>
      </c>
      <c r="DJ111">
        <f t="shared" si="61"/>
        <v>4</v>
      </c>
      <c r="DK111">
        <v>0.28899999999999998</v>
      </c>
      <c r="DL111">
        <f t="shared" si="62"/>
        <v>0.48</v>
      </c>
      <c r="DM111">
        <f t="shared" si="63"/>
        <v>1.1299999999999999</v>
      </c>
      <c r="DN111">
        <f t="shared" si="64"/>
        <v>16.399999999999999</v>
      </c>
      <c r="DO111">
        <f t="shared" si="65"/>
        <v>0.44672766535518027</v>
      </c>
      <c r="DP111">
        <f t="shared" si="66"/>
        <v>1</v>
      </c>
      <c r="DQ111">
        <v>2.76</v>
      </c>
      <c r="DR111">
        <f t="shared" si="67"/>
        <v>0.4</v>
      </c>
      <c r="DS111">
        <v>1.1000000000000001</v>
      </c>
      <c r="DT111">
        <f t="shared" si="68"/>
        <v>32.799999999999997</v>
      </c>
      <c r="DU111">
        <f t="shared" si="69"/>
        <v>0.43261054036983126</v>
      </c>
      <c r="DV111">
        <f t="shared" si="70"/>
        <v>0</v>
      </c>
      <c r="DW111">
        <f t="shared" si="71"/>
        <v>0</v>
      </c>
      <c r="DX111">
        <v>0.40500000000000003</v>
      </c>
      <c r="DY111">
        <v>1</v>
      </c>
      <c r="DZ111">
        <f t="shared" si="72"/>
        <v>49.199999999999996</v>
      </c>
      <c r="EA111">
        <f t="shared" si="73"/>
        <v>0</v>
      </c>
      <c r="EB111">
        <f t="shared" si="74"/>
        <v>0</v>
      </c>
      <c r="EC111">
        <f t="shared" si="75"/>
        <v>0</v>
      </c>
      <c r="ED111">
        <f t="shared" si="76"/>
        <v>0.3</v>
      </c>
      <c r="EE111">
        <f>1</f>
        <v>1</v>
      </c>
      <c r="EF111">
        <f t="shared" si="77"/>
        <v>49.199999999999996</v>
      </c>
      <c r="EG111">
        <f t="shared" si="78"/>
        <v>0</v>
      </c>
      <c r="EH111">
        <f t="shared" si="79"/>
        <v>0</v>
      </c>
      <c r="EI111">
        <f t="shared" si="80"/>
        <v>0</v>
      </c>
      <c r="EJ111">
        <f t="shared" si="81"/>
        <v>2.198800353852997</v>
      </c>
      <c r="EK111">
        <f t="shared" si="82"/>
        <v>2.198800353852997</v>
      </c>
      <c r="EL111" s="16">
        <f t="shared" si="83"/>
        <v>2</v>
      </c>
      <c r="EM111">
        <f t="shared" si="111"/>
        <v>28</v>
      </c>
      <c r="EN111">
        <f t="shared" si="84"/>
        <v>0</v>
      </c>
      <c r="EO111">
        <f t="shared" si="112"/>
        <v>0</v>
      </c>
      <c r="EP111">
        <f t="shared" si="85"/>
        <v>4.9253127926307139</v>
      </c>
      <c r="EQ111" s="10">
        <f t="shared" si="86"/>
        <v>4.9253127926307139</v>
      </c>
      <c r="ER111" s="1">
        <f t="shared" si="87"/>
        <v>0</v>
      </c>
      <c r="ES111" s="1">
        <f t="shared" si="88"/>
        <v>0</v>
      </c>
      <c r="ET111" s="1">
        <f t="shared" si="89"/>
        <v>1</v>
      </c>
      <c r="EX111">
        <f t="shared" si="90"/>
        <v>0</v>
      </c>
      <c r="EY111">
        <f t="shared" si="113"/>
        <v>0</v>
      </c>
      <c r="EZ111">
        <f t="shared" si="91"/>
        <v>0</v>
      </c>
      <c r="FA111">
        <f t="shared" si="92"/>
        <v>0</v>
      </c>
      <c r="FB111" s="7">
        <f t="shared" si="93"/>
        <v>0.88309490674158275</v>
      </c>
      <c r="FC111">
        <f t="shared" si="94"/>
        <v>0.88309490674158275</v>
      </c>
      <c r="FD111">
        <f t="shared" si="95"/>
        <v>0.88309490674158275</v>
      </c>
      <c r="FF111" s="9">
        <f t="shared" si="96"/>
        <v>1.9781325911011456</v>
      </c>
      <c r="FG111" s="9">
        <f t="shared" si="97"/>
        <v>0</v>
      </c>
      <c r="FJ111">
        <f t="shared" si="98"/>
        <v>0</v>
      </c>
      <c r="FK111">
        <f t="shared" si="99"/>
        <v>0.43261054036983126</v>
      </c>
      <c r="FN111" s="15">
        <f t="shared" si="100"/>
        <v>0</v>
      </c>
      <c r="FP111" s="15">
        <f t="shared" si="101"/>
        <v>0</v>
      </c>
      <c r="FQ111" s="15">
        <f t="shared" si="102"/>
        <v>0.96904761042842213</v>
      </c>
      <c r="FS111">
        <f t="shared" si="103"/>
        <v>0</v>
      </c>
      <c r="FT111">
        <f t="shared" si="104"/>
        <v>2.9471802015295676</v>
      </c>
      <c r="FU111">
        <f t="shared" si="105"/>
        <v>2.4626563963153569</v>
      </c>
      <c r="FV111">
        <f t="shared" si="106"/>
        <v>2.4626563963153569</v>
      </c>
      <c r="FW111" s="8">
        <f t="shared" si="107"/>
        <v>2.4626563963153569</v>
      </c>
      <c r="FY111" s="5">
        <f t="shared" si="108"/>
        <v>0.48452380521421068</v>
      </c>
      <c r="GA111" s="11">
        <f t="shared" si="109"/>
        <v>0</v>
      </c>
      <c r="GB111" s="11">
        <f t="shared" si="110"/>
        <v>0</v>
      </c>
    </row>
    <row r="112" spans="1:184" x14ac:dyDescent="0.15">
      <c r="A112" s="19">
        <v>3</v>
      </c>
      <c r="B112">
        <v>28</v>
      </c>
      <c r="D112">
        <v>15</v>
      </c>
      <c r="E112" s="8">
        <v>8.75</v>
      </c>
      <c r="I112" s="8">
        <v>19</v>
      </c>
      <c r="J112" s="8">
        <v>2</v>
      </c>
      <c r="K112" s="8">
        <v>5</v>
      </c>
      <c r="L112">
        <v>2</v>
      </c>
      <c r="M112">
        <v>5</v>
      </c>
      <c r="N112">
        <v>10</v>
      </c>
      <c r="O112" s="12">
        <v>15</v>
      </c>
      <c r="P112" s="4">
        <v>8</v>
      </c>
      <c r="R112">
        <v>5</v>
      </c>
      <c r="DB112" s="1">
        <f t="shared" si="57"/>
        <v>1.0038208256456926</v>
      </c>
      <c r="DC112">
        <v>11.64</v>
      </c>
      <c r="DD112">
        <f t="shared" si="58"/>
        <v>19</v>
      </c>
      <c r="DE112" s="38">
        <v>0.122</v>
      </c>
      <c r="DF112">
        <v>0.48</v>
      </c>
      <c r="DG112">
        <v>1.1499999999999999</v>
      </c>
      <c r="DH112">
        <f t="shared" si="59"/>
        <v>6.56</v>
      </c>
      <c r="DI112">
        <f t="shared" si="60"/>
        <v>2.2790709831301563</v>
      </c>
      <c r="DJ112">
        <f t="shared" si="61"/>
        <v>2</v>
      </c>
      <c r="DK112">
        <v>0.28899999999999998</v>
      </c>
      <c r="DL112">
        <f t="shared" si="62"/>
        <v>0.48</v>
      </c>
      <c r="DM112">
        <f t="shared" si="63"/>
        <v>1.1299999999999999</v>
      </c>
      <c r="DN112">
        <f t="shared" si="64"/>
        <v>16.399999999999999</v>
      </c>
      <c r="DO112">
        <f t="shared" si="65"/>
        <v>0.22336383267759014</v>
      </c>
      <c r="DP112">
        <f t="shared" si="66"/>
        <v>5</v>
      </c>
      <c r="DQ112">
        <v>2.76</v>
      </c>
      <c r="DR112">
        <f t="shared" si="67"/>
        <v>0.4</v>
      </c>
      <c r="DS112">
        <v>1.1000000000000001</v>
      </c>
      <c r="DT112">
        <f t="shared" si="68"/>
        <v>32.799999999999997</v>
      </c>
      <c r="DU112">
        <f t="shared" si="69"/>
        <v>2.1630527018491561</v>
      </c>
      <c r="DV112">
        <f t="shared" si="70"/>
        <v>9.9200198400396786</v>
      </c>
      <c r="DW112">
        <f t="shared" si="71"/>
        <v>9.9200198400396786</v>
      </c>
      <c r="DX112">
        <v>0.40500000000000003</v>
      </c>
      <c r="DY112">
        <v>1</v>
      </c>
      <c r="DZ112">
        <f t="shared" si="72"/>
        <v>49.199999999999996</v>
      </c>
      <c r="EA112">
        <f t="shared" si="73"/>
        <v>0.95413898940985964</v>
      </c>
      <c r="EB112">
        <f t="shared" si="74"/>
        <v>0</v>
      </c>
      <c r="EC112">
        <f t="shared" si="75"/>
        <v>0</v>
      </c>
      <c r="ED112">
        <f t="shared" si="76"/>
        <v>0.3</v>
      </c>
      <c r="EE112">
        <f>1</f>
        <v>1</v>
      </c>
      <c r="EF112">
        <f t="shared" si="77"/>
        <v>49.199999999999996</v>
      </c>
      <c r="EG112">
        <f t="shared" si="78"/>
        <v>0</v>
      </c>
      <c r="EH112">
        <f t="shared" si="79"/>
        <v>0.95413898940985964</v>
      </c>
      <c r="EI112">
        <f t="shared" si="80"/>
        <v>0.95413898940985964</v>
      </c>
      <c r="EJ112">
        <f t="shared" si="81"/>
        <v>4.6654875176569028</v>
      </c>
      <c r="EK112">
        <f t="shared" si="82"/>
        <v>5.6196265070667621</v>
      </c>
      <c r="EL112" s="16">
        <f t="shared" si="83"/>
        <v>3</v>
      </c>
      <c r="EM112">
        <f t="shared" si="111"/>
        <v>28</v>
      </c>
      <c r="EN112">
        <f t="shared" si="84"/>
        <v>2.137271336278086</v>
      </c>
      <c r="EO112">
        <f t="shared" si="112"/>
        <v>0</v>
      </c>
      <c r="EP112">
        <f t="shared" si="85"/>
        <v>10.450692039551463</v>
      </c>
      <c r="EQ112" s="10">
        <f t="shared" si="86"/>
        <v>12.587963375829549</v>
      </c>
      <c r="ER112" s="1">
        <f t="shared" si="87"/>
        <v>0.16978690455851755</v>
      </c>
      <c r="ES112" s="1">
        <f t="shared" si="88"/>
        <v>0</v>
      </c>
      <c r="ET112" s="1">
        <f t="shared" si="89"/>
        <v>0.83021309544148247</v>
      </c>
      <c r="EX112">
        <f t="shared" si="90"/>
        <v>0</v>
      </c>
      <c r="EY112">
        <f t="shared" si="113"/>
        <v>0</v>
      </c>
      <c r="EZ112">
        <f t="shared" si="91"/>
        <v>0</v>
      </c>
      <c r="FA112">
        <f t="shared" si="92"/>
        <v>0</v>
      </c>
      <c r="FB112" s="7">
        <f t="shared" si="93"/>
        <v>1.2512174079038731</v>
      </c>
      <c r="FC112">
        <f t="shared" si="94"/>
        <v>1.2512174079038731</v>
      </c>
      <c r="FD112">
        <f t="shared" si="95"/>
        <v>1.2512174079038731</v>
      </c>
      <c r="FF112" s="9">
        <f t="shared" si="96"/>
        <v>2.8027269937046762</v>
      </c>
      <c r="FG112" s="9">
        <f t="shared" si="97"/>
        <v>0</v>
      </c>
      <c r="FJ112">
        <f t="shared" si="98"/>
        <v>0</v>
      </c>
      <c r="FK112">
        <f t="shared" si="99"/>
        <v>2.1630527018491561</v>
      </c>
      <c r="FN112" s="15">
        <f t="shared" si="100"/>
        <v>0</v>
      </c>
      <c r="FP112" s="15">
        <f t="shared" si="101"/>
        <v>0</v>
      </c>
      <c r="FQ112" s="15">
        <f t="shared" si="102"/>
        <v>4.8452380521421103</v>
      </c>
      <c r="FS112">
        <f t="shared" si="103"/>
        <v>0</v>
      </c>
      <c r="FT112">
        <f t="shared" si="104"/>
        <v>7.6479650458467869</v>
      </c>
      <c r="FU112">
        <f t="shared" si="105"/>
        <v>6.2939816879147745</v>
      </c>
      <c r="FV112">
        <f t="shared" si="106"/>
        <v>6.2939816879147745</v>
      </c>
      <c r="FW112" s="8">
        <f t="shared" si="107"/>
        <v>6.2939816879147745</v>
      </c>
      <c r="FY112" s="5">
        <f t="shared" si="108"/>
        <v>1.3539833579320124</v>
      </c>
      <c r="GA112" s="11">
        <f t="shared" si="109"/>
        <v>0</v>
      </c>
      <c r="GB112" s="11">
        <f t="shared" si="110"/>
        <v>0</v>
      </c>
    </row>
    <row r="113" spans="1:184" x14ac:dyDescent="0.15">
      <c r="A113" s="19">
        <v>4</v>
      </c>
      <c r="B113">
        <v>28</v>
      </c>
      <c r="D113">
        <v>15</v>
      </c>
      <c r="E113" s="8">
        <v>8.75</v>
      </c>
      <c r="I113" s="8">
        <v>21</v>
      </c>
      <c r="J113" s="8">
        <v>2</v>
      </c>
      <c r="K113" s="8">
        <v>0</v>
      </c>
      <c r="L113">
        <v>2</v>
      </c>
      <c r="M113">
        <v>5</v>
      </c>
      <c r="N113">
        <v>10</v>
      </c>
      <c r="O113" s="12">
        <v>15</v>
      </c>
      <c r="P113" s="4">
        <v>3.4</v>
      </c>
      <c r="R113">
        <v>4</v>
      </c>
      <c r="S113">
        <v>5.3</v>
      </c>
      <c r="U113">
        <v>5</v>
      </c>
      <c r="DB113" s="1">
        <f t="shared" si="57"/>
        <v>1.0038208256456926</v>
      </c>
      <c r="DC113">
        <v>11.64</v>
      </c>
      <c r="DD113">
        <f t="shared" si="58"/>
        <v>21</v>
      </c>
      <c r="DE113" s="38">
        <v>0.122</v>
      </c>
      <c r="DF113">
        <v>0.48</v>
      </c>
      <c r="DG113">
        <v>1.1499999999999999</v>
      </c>
      <c r="DH113">
        <f t="shared" si="59"/>
        <v>6.56</v>
      </c>
      <c r="DI113">
        <f t="shared" si="60"/>
        <v>2.5189731918806988</v>
      </c>
      <c r="DJ113">
        <f t="shared" si="61"/>
        <v>2</v>
      </c>
      <c r="DK113">
        <v>0.28899999999999998</v>
      </c>
      <c r="DL113">
        <f t="shared" si="62"/>
        <v>0.48</v>
      </c>
      <c r="DM113">
        <f t="shared" si="63"/>
        <v>1.1299999999999999</v>
      </c>
      <c r="DN113">
        <f t="shared" si="64"/>
        <v>16.399999999999999</v>
      </c>
      <c r="DO113">
        <f t="shared" si="65"/>
        <v>0.22336383267759014</v>
      </c>
      <c r="DP113">
        <f t="shared" si="66"/>
        <v>0</v>
      </c>
      <c r="DQ113">
        <v>2.76</v>
      </c>
      <c r="DR113">
        <f t="shared" si="67"/>
        <v>0.4</v>
      </c>
      <c r="DS113">
        <v>1.1000000000000001</v>
      </c>
      <c r="DT113">
        <f t="shared" si="68"/>
        <v>32.799999999999997</v>
      </c>
      <c r="DU113">
        <f t="shared" si="69"/>
        <v>0</v>
      </c>
      <c r="DV113">
        <f t="shared" si="70"/>
        <v>6.1457622915245818</v>
      </c>
      <c r="DW113">
        <f t="shared" si="71"/>
        <v>6.1457622915245818</v>
      </c>
      <c r="DX113">
        <v>0.40500000000000003</v>
      </c>
      <c r="DY113">
        <v>1</v>
      </c>
      <c r="DZ113">
        <f t="shared" si="72"/>
        <v>49.199999999999996</v>
      </c>
      <c r="EA113">
        <f t="shared" si="73"/>
        <v>0.59111892078282702</v>
      </c>
      <c r="EB113">
        <f t="shared" si="74"/>
        <v>0</v>
      </c>
      <c r="EC113">
        <f t="shared" si="75"/>
        <v>0</v>
      </c>
      <c r="ED113">
        <f t="shared" si="76"/>
        <v>0.3</v>
      </c>
      <c r="EE113">
        <f>1</f>
        <v>1</v>
      </c>
      <c r="EF113">
        <f t="shared" si="77"/>
        <v>49.199999999999996</v>
      </c>
      <c r="EG113">
        <f t="shared" si="78"/>
        <v>0</v>
      </c>
      <c r="EH113">
        <f t="shared" si="79"/>
        <v>0.59111892078282702</v>
      </c>
      <c r="EI113">
        <f t="shared" si="80"/>
        <v>0.59111892078282702</v>
      </c>
      <c r="EJ113">
        <f t="shared" si="81"/>
        <v>2.7423370245582888</v>
      </c>
      <c r="EK113">
        <f t="shared" si="82"/>
        <v>3.3334559453411159</v>
      </c>
      <c r="EL113" s="16">
        <f t="shared" si="83"/>
        <v>4</v>
      </c>
      <c r="EM113">
        <f t="shared" si="111"/>
        <v>28</v>
      </c>
      <c r="EN113">
        <f t="shared" si="84"/>
        <v>1.3241063825535326</v>
      </c>
      <c r="EO113">
        <f t="shared" si="112"/>
        <v>0</v>
      </c>
      <c r="EP113">
        <f t="shared" si="85"/>
        <v>6.1428349350105673</v>
      </c>
      <c r="EQ113" s="10">
        <f t="shared" si="86"/>
        <v>7.4669413175640997</v>
      </c>
      <c r="ER113" s="1">
        <f t="shared" si="87"/>
        <v>0.177329153429786</v>
      </c>
      <c r="ES113" s="1">
        <f t="shared" si="88"/>
        <v>0</v>
      </c>
      <c r="ET113" s="1">
        <f t="shared" si="89"/>
        <v>0.82267084657021405</v>
      </c>
      <c r="EX113">
        <f t="shared" si="90"/>
        <v>0</v>
      </c>
      <c r="EY113">
        <f t="shared" si="113"/>
        <v>0</v>
      </c>
      <c r="EZ113">
        <f t="shared" si="91"/>
        <v>0</v>
      </c>
      <c r="FA113">
        <f t="shared" si="92"/>
        <v>0</v>
      </c>
      <c r="FB113" s="7">
        <f t="shared" si="93"/>
        <v>1.3711685122791444</v>
      </c>
      <c r="FC113">
        <f t="shared" si="94"/>
        <v>1.3711685122791444</v>
      </c>
      <c r="FD113">
        <f t="shared" si="95"/>
        <v>1.3711685122791444</v>
      </c>
      <c r="FF113" s="9">
        <f t="shared" si="96"/>
        <v>3.0714174675052837</v>
      </c>
      <c r="FG113" s="9">
        <f t="shared" si="97"/>
        <v>0</v>
      </c>
      <c r="FJ113">
        <f t="shared" si="98"/>
        <v>0</v>
      </c>
      <c r="FK113">
        <f t="shared" si="99"/>
        <v>0</v>
      </c>
      <c r="FN113" s="15">
        <f t="shared" si="100"/>
        <v>0</v>
      </c>
      <c r="FP113" s="15">
        <f t="shared" si="101"/>
        <v>0</v>
      </c>
      <c r="FQ113" s="15">
        <f t="shared" si="102"/>
        <v>0</v>
      </c>
      <c r="FS113">
        <f t="shared" si="103"/>
        <v>0</v>
      </c>
      <c r="FT113">
        <f t="shared" si="104"/>
        <v>3.0714174675052837</v>
      </c>
      <c r="FU113">
        <f t="shared" si="105"/>
        <v>3.7334706587820499</v>
      </c>
      <c r="FV113">
        <f t="shared" si="106"/>
        <v>3.7334706587820499</v>
      </c>
      <c r="FW113" s="8">
        <f t="shared" si="107"/>
        <v>3.7334706587820499</v>
      </c>
      <c r="FY113" s="5">
        <f t="shared" si="108"/>
        <v>-0.66205319127676621</v>
      </c>
      <c r="GA113" s="11">
        <f t="shared" si="109"/>
        <v>0</v>
      </c>
      <c r="GB113" s="11">
        <f t="shared" si="110"/>
        <v>0</v>
      </c>
    </row>
    <row r="114" spans="1:184" x14ac:dyDescent="0.15">
      <c r="A114" s="19">
        <v>1</v>
      </c>
      <c r="B114">
        <v>29</v>
      </c>
      <c r="D114">
        <v>15</v>
      </c>
      <c r="E114" s="8">
        <v>8.75</v>
      </c>
      <c r="I114" s="8">
        <v>42</v>
      </c>
      <c r="J114" s="8">
        <v>2</v>
      </c>
      <c r="K114" s="8">
        <v>6</v>
      </c>
      <c r="L114">
        <v>2</v>
      </c>
      <c r="M114">
        <v>5</v>
      </c>
      <c r="N114">
        <v>10</v>
      </c>
      <c r="O114" s="12">
        <v>15</v>
      </c>
      <c r="P114" s="4">
        <v>4.2</v>
      </c>
      <c r="R114">
        <v>2</v>
      </c>
      <c r="S114">
        <v>4.0999999999999996</v>
      </c>
      <c r="U114">
        <v>3</v>
      </c>
      <c r="V114">
        <v>17.8</v>
      </c>
      <c r="X114">
        <v>4</v>
      </c>
      <c r="Y114">
        <v>5.0999999999999996</v>
      </c>
      <c r="AA114">
        <v>3</v>
      </c>
      <c r="AB114">
        <v>14.8</v>
      </c>
      <c r="AD114">
        <v>5</v>
      </c>
      <c r="AE114">
        <v>5.4</v>
      </c>
      <c r="AG114">
        <v>5</v>
      </c>
      <c r="AH114">
        <v>4.5</v>
      </c>
      <c r="AJ114">
        <v>5</v>
      </c>
      <c r="AK114">
        <v>5.5</v>
      </c>
      <c r="AM114">
        <v>5</v>
      </c>
      <c r="DB114" s="1">
        <f t="shared" si="57"/>
        <v>1.0038208256456926</v>
      </c>
      <c r="DC114">
        <v>11.64</v>
      </c>
      <c r="DD114">
        <f t="shared" si="58"/>
        <v>42</v>
      </c>
      <c r="DE114" s="38">
        <v>0.122</v>
      </c>
      <c r="DF114">
        <v>0.48</v>
      </c>
      <c r="DG114">
        <v>1.1499999999999999</v>
      </c>
      <c r="DH114">
        <f t="shared" si="59"/>
        <v>6.56</v>
      </c>
      <c r="DI114">
        <f t="shared" si="60"/>
        <v>5.0379463837613976</v>
      </c>
      <c r="DJ114">
        <f t="shared" si="61"/>
        <v>2</v>
      </c>
      <c r="DK114">
        <v>0.28899999999999998</v>
      </c>
      <c r="DL114">
        <f t="shared" si="62"/>
        <v>0.48</v>
      </c>
      <c r="DM114">
        <f t="shared" si="63"/>
        <v>1.1299999999999999</v>
      </c>
      <c r="DN114">
        <f t="shared" si="64"/>
        <v>16.399999999999999</v>
      </c>
      <c r="DO114">
        <f t="shared" si="65"/>
        <v>0.22336383267759014</v>
      </c>
      <c r="DP114">
        <f t="shared" si="66"/>
        <v>6</v>
      </c>
      <c r="DQ114">
        <v>2.76</v>
      </c>
      <c r="DR114">
        <f t="shared" si="67"/>
        <v>0.4</v>
      </c>
      <c r="DS114">
        <v>1.1000000000000001</v>
      </c>
      <c r="DT114">
        <f t="shared" si="68"/>
        <v>32.799999999999997</v>
      </c>
      <c r="DU114">
        <f t="shared" si="69"/>
        <v>2.5956632422189876</v>
      </c>
      <c r="DV114">
        <f t="shared" si="70"/>
        <v>104.78020956041911</v>
      </c>
      <c r="DW114">
        <f t="shared" si="71"/>
        <v>104.78020956041911</v>
      </c>
      <c r="DX114">
        <v>0.40500000000000003</v>
      </c>
      <c r="DY114">
        <v>1</v>
      </c>
      <c r="DZ114">
        <f t="shared" si="72"/>
        <v>49.199999999999996</v>
      </c>
      <c r="EA114">
        <f t="shared" si="73"/>
        <v>10.078093075641641</v>
      </c>
      <c r="EB114">
        <f t="shared" si="74"/>
        <v>0</v>
      </c>
      <c r="EC114">
        <f t="shared" si="75"/>
        <v>0</v>
      </c>
      <c r="ED114">
        <f t="shared" si="76"/>
        <v>0.3</v>
      </c>
      <c r="EE114">
        <f>1</f>
        <v>1</v>
      </c>
      <c r="EF114">
        <f t="shared" si="77"/>
        <v>49.199999999999996</v>
      </c>
      <c r="EG114">
        <f t="shared" si="78"/>
        <v>0</v>
      </c>
      <c r="EH114">
        <f t="shared" si="79"/>
        <v>10.078093075641641</v>
      </c>
      <c r="EI114">
        <f t="shared" si="80"/>
        <v>10.078093075641641</v>
      </c>
      <c r="EJ114">
        <f t="shared" si="81"/>
        <v>7.8569734586579756</v>
      </c>
      <c r="EK114">
        <f t="shared" si="82"/>
        <v>17.935066534299615</v>
      </c>
      <c r="EL114" s="16">
        <f t="shared" si="83"/>
        <v>1</v>
      </c>
      <c r="EM114">
        <f t="shared" si="111"/>
        <v>29</v>
      </c>
      <c r="EN114">
        <f t="shared" si="84"/>
        <v>22.57492848943728</v>
      </c>
      <c r="EO114">
        <f t="shared" si="112"/>
        <v>0</v>
      </c>
      <c r="EP114">
        <f t="shared" si="85"/>
        <v>17.599620547393869</v>
      </c>
      <c r="EQ114" s="10">
        <f t="shared" si="86"/>
        <v>40.174549036831152</v>
      </c>
      <c r="ER114" s="1">
        <f t="shared" si="87"/>
        <v>0.56192114238148827</v>
      </c>
      <c r="ES114" s="1">
        <f t="shared" si="88"/>
        <v>0</v>
      </c>
      <c r="ET114" s="1">
        <f t="shared" si="89"/>
        <v>0.43807885761851167</v>
      </c>
      <c r="EX114">
        <f t="shared" si="90"/>
        <v>0</v>
      </c>
      <c r="EY114">
        <f t="shared" si="113"/>
        <v>0</v>
      </c>
      <c r="EZ114">
        <f t="shared" si="91"/>
        <v>0</v>
      </c>
      <c r="FA114">
        <f t="shared" si="92"/>
        <v>0</v>
      </c>
      <c r="FB114" s="7">
        <f t="shared" si="93"/>
        <v>2.6306551082194938</v>
      </c>
      <c r="FC114">
        <f t="shared" si="94"/>
        <v>2.6306551082194938</v>
      </c>
      <c r="FD114">
        <f t="shared" si="95"/>
        <v>2.6306551082194938</v>
      </c>
      <c r="FF114" s="9">
        <f t="shared" si="96"/>
        <v>5.8926674424116667</v>
      </c>
      <c r="FG114" s="9">
        <f t="shared" si="97"/>
        <v>0</v>
      </c>
      <c r="FJ114">
        <f t="shared" si="98"/>
        <v>0</v>
      </c>
      <c r="FK114">
        <f t="shared" si="99"/>
        <v>2.5956632422189876</v>
      </c>
      <c r="FN114" s="15">
        <f t="shared" si="100"/>
        <v>0</v>
      </c>
      <c r="FP114" s="15">
        <f t="shared" si="101"/>
        <v>0</v>
      </c>
      <c r="FQ114" s="15">
        <f t="shared" si="102"/>
        <v>5.8142856625705326</v>
      </c>
      <c r="FS114">
        <f t="shared" si="103"/>
        <v>0</v>
      </c>
      <c r="FT114">
        <f t="shared" si="104"/>
        <v>11.706953104982199</v>
      </c>
      <c r="FU114">
        <f t="shared" si="105"/>
        <v>20.087274518415576</v>
      </c>
      <c r="FV114">
        <f t="shared" si="106"/>
        <v>20.087274518415576</v>
      </c>
      <c r="FW114" s="8">
        <f t="shared" si="107"/>
        <v>20.087274518415576</v>
      </c>
      <c r="FY114" s="5">
        <f t="shared" si="108"/>
        <v>-8.3803214134333768</v>
      </c>
      <c r="GA114" s="11">
        <f t="shared" si="109"/>
        <v>0</v>
      </c>
      <c r="GB114" s="11">
        <f t="shared" si="110"/>
        <v>0</v>
      </c>
    </row>
    <row r="115" spans="1:184" x14ac:dyDescent="0.15">
      <c r="A115" s="19">
        <v>2</v>
      </c>
      <c r="B115">
        <v>29</v>
      </c>
      <c r="D115">
        <v>15</v>
      </c>
      <c r="E115" s="8">
        <v>8.75</v>
      </c>
      <c r="I115" s="8">
        <v>24</v>
      </c>
      <c r="J115" s="8">
        <v>6</v>
      </c>
      <c r="K115" s="8">
        <v>4</v>
      </c>
      <c r="L115">
        <v>2</v>
      </c>
      <c r="M115">
        <v>5</v>
      </c>
      <c r="N115">
        <v>10</v>
      </c>
      <c r="O115" s="12">
        <v>15</v>
      </c>
      <c r="P115" s="4">
        <v>3.9</v>
      </c>
      <c r="R115">
        <v>5</v>
      </c>
      <c r="S115">
        <v>12.4</v>
      </c>
      <c r="U115">
        <v>3</v>
      </c>
      <c r="DB115" s="1">
        <f t="shared" si="57"/>
        <v>1.0038208256456926</v>
      </c>
      <c r="DC115">
        <v>11.64</v>
      </c>
      <c r="DD115">
        <f t="shared" si="58"/>
        <v>24</v>
      </c>
      <c r="DE115" s="38">
        <v>0.122</v>
      </c>
      <c r="DF115">
        <v>0.48</v>
      </c>
      <c r="DG115">
        <v>1.1499999999999999</v>
      </c>
      <c r="DH115">
        <f t="shared" si="59"/>
        <v>6.56</v>
      </c>
      <c r="DI115">
        <f t="shared" si="60"/>
        <v>2.8788265050065132</v>
      </c>
      <c r="DJ115">
        <f t="shared" si="61"/>
        <v>6</v>
      </c>
      <c r="DK115">
        <v>0.28899999999999998</v>
      </c>
      <c r="DL115">
        <f t="shared" si="62"/>
        <v>0.48</v>
      </c>
      <c r="DM115">
        <f t="shared" si="63"/>
        <v>1.1299999999999999</v>
      </c>
      <c r="DN115">
        <f t="shared" si="64"/>
        <v>16.399999999999999</v>
      </c>
      <c r="DO115">
        <f t="shared" si="65"/>
        <v>0.67009149803277046</v>
      </c>
      <c r="DP115">
        <f t="shared" si="66"/>
        <v>4</v>
      </c>
      <c r="DQ115">
        <v>2.76</v>
      </c>
      <c r="DR115">
        <f t="shared" si="67"/>
        <v>0.4</v>
      </c>
      <c r="DS115">
        <v>1.1000000000000001</v>
      </c>
      <c r="DT115">
        <f t="shared" si="68"/>
        <v>32.799999999999997</v>
      </c>
      <c r="DU115">
        <f t="shared" si="69"/>
        <v>1.7304421614793251</v>
      </c>
      <c r="DV115">
        <f t="shared" si="70"/>
        <v>26.190402380804763</v>
      </c>
      <c r="DW115">
        <f t="shared" si="71"/>
        <v>26.190402380804763</v>
      </c>
      <c r="DX115">
        <v>0.40500000000000003</v>
      </c>
      <c r="DY115">
        <v>1</v>
      </c>
      <c r="DZ115">
        <f t="shared" si="72"/>
        <v>49.199999999999996</v>
      </c>
      <c r="EA115">
        <f t="shared" si="73"/>
        <v>2.5190760162591248</v>
      </c>
      <c r="EB115">
        <f t="shared" si="74"/>
        <v>0</v>
      </c>
      <c r="EC115">
        <f t="shared" si="75"/>
        <v>0</v>
      </c>
      <c r="ED115">
        <f t="shared" si="76"/>
        <v>0.3</v>
      </c>
      <c r="EE115">
        <f>1</f>
        <v>1</v>
      </c>
      <c r="EF115">
        <f t="shared" si="77"/>
        <v>49.199999999999996</v>
      </c>
      <c r="EG115">
        <f t="shared" si="78"/>
        <v>0</v>
      </c>
      <c r="EH115">
        <f t="shared" si="79"/>
        <v>2.5190760162591248</v>
      </c>
      <c r="EI115">
        <f t="shared" si="80"/>
        <v>2.5190760162591248</v>
      </c>
      <c r="EJ115">
        <f t="shared" si="81"/>
        <v>5.279360164518609</v>
      </c>
      <c r="EK115">
        <f t="shared" si="82"/>
        <v>7.7984361807777338</v>
      </c>
      <c r="EL115" s="16">
        <f t="shared" si="83"/>
        <v>2</v>
      </c>
      <c r="EM115">
        <f t="shared" si="111"/>
        <v>29</v>
      </c>
      <c r="EN115">
        <f t="shared" si="84"/>
        <v>5.6427302764204397</v>
      </c>
      <c r="EO115">
        <f t="shared" si="112"/>
        <v>0</v>
      </c>
      <c r="EP115">
        <f t="shared" si="85"/>
        <v>11.825766768521685</v>
      </c>
      <c r="EQ115" s="10">
        <f t="shared" si="86"/>
        <v>17.468497044942126</v>
      </c>
      <c r="ER115" s="1">
        <f t="shared" si="87"/>
        <v>0.32302322643459763</v>
      </c>
      <c r="ES115" s="1">
        <f t="shared" si="88"/>
        <v>0</v>
      </c>
      <c r="ET115" s="1">
        <f t="shared" si="89"/>
        <v>0.67697677356540231</v>
      </c>
      <c r="EX115">
        <f t="shared" si="90"/>
        <v>0</v>
      </c>
      <c r="EY115">
        <f t="shared" si="113"/>
        <v>0</v>
      </c>
      <c r="EZ115">
        <f t="shared" si="91"/>
        <v>0</v>
      </c>
      <c r="FA115">
        <f t="shared" si="92"/>
        <v>0</v>
      </c>
      <c r="FB115" s="7">
        <f t="shared" si="93"/>
        <v>1.7744590015196418</v>
      </c>
      <c r="FC115">
        <f t="shared" si="94"/>
        <v>1.7744590015196418</v>
      </c>
      <c r="FD115">
        <f t="shared" si="95"/>
        <v>1.7744590015196418</v>
      </c>
      <c r="FF115" s="9">
        <f t="shared" si="96"/>
        <v>3.9747881634039981</v>
      </c>
      <c r="FG115" s="9">
        <f t="shared" si="97"/>
        <v>0</v>
      </c>
      <c r="FJ115">
        <f t="shared" si="98"/>
        <v>0</v>
      </c>
      <c r="FK115">
        <f t="shared" si="99"/>
        <v>1.7304421614793251</v>
      </c>
      <c r="FN115" s="15">
        <f t="shared" si="100"/>
        <v>0</v>
      </c>
      <c r="FP115" s="15">
        <f t="shared" si="101"/>
        <v>0</v>
      </c>
      <c r="FQ115" s="15">
        <f t="shared" si="102"/>
        <v>3.8761904417136885</v>
      </c>
      <c r="FS115">
        <f t="shared" si="103"/>
        <v>0</v>
      </c>
      <c r="FT115">
        <f t="shared" si="104"/>
        <v>7.8509786051176871</v>
      </c>
      <c r="FU115">
        <f t="shared" si="105"/>
        <v>8.7342485224710629</v>
      </c>
      <c r="FV115">
        <f t="shared" si="106"/>
        <v>8.7342485224710629</v>
      </c>
      <c r="FW115" s="8">
        <f t="shared" si="107"/>
        <v>8.7342485224710629</v>
      </c>
      <c r="FY115" s="5">
        <f t="shared" si="108"/>
        <v>-0.88326991735337579</v>
      </c>
      <c r="GA115" s="11">
        <f t="shared" si="109"/>
        <v>0</v>
      </c>
      <c r="GB115" s="11">
        <f t="shared" si="110"/>
        <v>0</v>
      </c>
    </row>
    <row r="116" spans="1:184" x14ac:dyDescent="0.15">
      <c r="A116" s="19">
        <v>3</v>
      </c>
      <c r="B116">
        <v>29</v>
      </c>
      <c r="D116">
        <v>15</v>
      </c>
      <c r="E116" s="8">
        <v>8.75</v>
      </c>
      <c r="I116" s="8">
        <v>31</v>
      </c>
      <c r="J116" s="8">
        <v>3</v>
      </c>
      <c r="K116" s="8">
        <v>4</v>
      </c>
      <c r="L116">
        <v>2</v>
      </c>
      <c r="M116">
        <v>5</v>
      </c>
      <c r="N116">
        <v>10</v>
      </c>
      <c r="O116" s="12">
        <v>15</v>
      </c>
      <c r="P116" s="4">
        <v>8.4</v>
      </c>
      <c r="R116">
        <v>3</v>
      </c>
      <c r="S116">
        <v>3.2</v>
      </c>
      <c r="U116">
        <v>3</v>
      </c>
      <c r="V116">
        <v>5.2</v>
      </c>
      <c r="X116">
        <v>4</v>
      </c>
      <c r="Y116">
        <v>3.2</v>
      </c>
      <c r="AA116">
        <v>4</v>
      </c>
      <c r="AB116">
        <v>4.2</v>
      </c>
      <c r="AD116">
        <v>4</v>
      </c>
      <c r="AE116">
        <v>4.4000000000000004</v>
      </c>
      <c r="AG116">
        <v>4</v>
      </c>
      <c r="AH116">
        <v>8.1999999999999993</v>
      </c>
      <c r="AJ116">
        <v>4</v>
      </c>
      <c r="AK116">
        <v>3.4</v>
      </c>
      <c r="AM116">
        <v>3</v>
      </c>
      <c r="AN116">
        <v>3.2</v>
      </c>
      <c r="AP116">
        <v>4</v>
      </c>
      <c r="AQ116">
        <v>9.3000000000000007</v>
      </c>
      <c r="AS116">
        <v>3</v>
      </c>
      <c r="DB116" s="1">
        <f t="shared" si="57"/>
        <v>1.0038208256456926</v>
      </c>
      <c r="DC116">
        <v>11.64</v>
      </c>
      <c r="DD116">
        <f t="shared" si="58"/>
        <v>31</v>
      </c>
      <c r="DE116" s="38">
        <v>0.122</v>
      </c>
      <c r="DF116">
        <v>0.48</v>
      </c>
      <c r="DG116">
        <v>1.1499999999999999</v>
      </c>
      <c r="DH116">
        <f t="shared" si="59"/>
        <v>6.56</v>
      </c>
      <c r="DI116">
        <f t="shared" si="60"/>
        <v>3.718484235633412</v>
      </c>
      <c r="DJ116">
        <f t="shared" si="61"/>
        <v>3</v>
      </c>
      <c r="DK116">
        <v>0.28899999999999998</v>
      </c>
      <c r="DL116">
        <f t="shared" si="62"/>
        <v>0.48</v>
      </c>
      <c r="DM116">
        <f t="shared" si="63"/>
        <v>1.1299999999999999</v>
      </c>
      <c r="DN116">
        <f t="shared" si="64"/>
        <v>16.399999999999999</v>
      </c>
      <c r="DO116">
        <f t="shared" si="65"/>
        <v>0.33504574901638523</v>
      </c>
      <c r="DP116">
        <f t="shared" si="66"/>
        <v>4</v>
      </c>
      <c r="DQ116">
        <v>2.76</v>
      </c>
      <c r="DR116">
        <f t="shared" si="67"/>
        <v>0.4</v>
      </c>
      <c r="DS116">
        <v>1.1000000000000001</v>
      </c>
      <c r="DT116">
        <f t="shared" si="68"/>
        <v>32.799999999999997</v>
      </c>
      <c r="DU116">
        <f t="shared" si="69"/>
        <v>1.7304421614793251</v>
      </c>
      <c r="DV116">
        <f t="shared" si="70"/>
        <v>51.244652489304968</v>
      </c>
      <c r="DW116">
        <f t="shared" si="71"/>
        <v>51.244652489304968</v>
      </c>
      <c r="DX116">
        <v>0.40500000000000003</v>
      </c>
      <c r="DY116">
        <v>1</v>
      </c>
      <c r="DZ116">
        <f t="shared" si="72"/>
        <v>49.199999999999996</v>
      </c>
      <c r="EA116">
        <f t="shared" si="73"/>
        <v>4.9288733013873998</v>
      </c>
      <c r="EB116">
        <f t="shared" si="74"/>
        <v>0</v>
      </c>
      <c r="EC116">
        <f t="shared" si="75"/>
        <v>0</v>
      </c>
      <c r="ED116">
        <f t="shared" si="76"/>
        <v>0.3</v>
      </c>
      <c r="EE116">
        <f>1</f>
        <v>1</v>
      </c>
      <c r="EF116">
        <f t="shared" si="77"/>
        <v>49.199999999999996</v>
      </c>
      <c r="EG116">
        <f t="shared" si="78"/>
        <v>0</v>
      </c>
      <c r="EH116">
        <f t="shared" si="79"/>
        <v>4.9288733013873998</v>
      </c>
      <c r="EI116">
        <f t="shared" si="80"/>
        <v>4.9288733013873998</v>
      </c>
      <c r="EJ116">
        <f t="shared" si="81"/>
        <v>5.7839721461291225</v>
      </c>
      <c r="EK116">
        <f t="shared" si="82"/>
        <v>10.712845447516521</v>
      </c>
      <c r="EL116" s="16">
        <f t="shared" si="83"/>
        <v>3</v>
      </c>
      <c r="EM116">
        <f t="shared" si="111"/>
        <v>29</v>
      </c>
      <c r="EN116">
        <f t="shared" si="84"/>
        <v>11.040676195107777</v>
      </c>
      <c r="EO116">
        <f t="shared" si="112"/>
        <v>0</v>
      </c>
      <c r="EP116">
        <f t="shared" si="85"/>
        <v>12.956097607329236</v>
      </c>
      <c r="EQ116" s="10">
        <f t="shared" si="86"/>
        <v>23.996773802437012</v>
      </c>
      <c r="ER116" s="1">
        <f t="shared" si="87"/>
        <v>0.4600900223506933</v>
      </c>
      <c r="ES116" s="1">
        <f t="shared" si="88"/>
        <v>0</v>
      </c>
      <c r="ET116" s="1">
        <f t="shared" si="89"/>
        <v>0.5399099776493067</v>
      </c>
      <c r="EX116">
        <f t="shared" si="90"/>
        <v>0</v>
      </c>
      <c r="EY116">
        <f t="shared" si="113"/>
        <v>0</v>
      </c>
      <c r="EZ116">
        <f t="shared" si="91"/>
        <v>0</v>
      </c>
      <c r="FA116">
        <f t="shared" si="92"/>
        <v>0</v>
      </c>
      <c r="FB116" s="7">
        <f t="shared" si="93"/>
        <v>2.0267649923248987</v>
      </c>
      <c r="FC116">
        <f t="shared" si="94"/>
        <v>2.0267649923248987</v>
      </c>
      <c r="FD116">
        <f t="shared" si="95"/>
        <v>2.0267649923248987</v>
      </c>
      <c r="FF116" s="9">
        <f t="shared" si="96"/>
        <v>4.5399535828077733</v>
      </c>
      <c r="FG116" s="9">
        <f t="shared" si="97"/>
        <v>0</v>
      </c>
      <c r="FJ116">
        <f t="shared" si="98"/>
        <v>0</v>
      </c>
      <c r="FK116">
        <f t="shared" si="99"/>
        <v>1.7304421614793251</v>
      </c>
      <c r="FN116" s="15">
        <f t="shared" si="100"/>
        <v>0</v>
      </c>
      <c r="FP116" s="15">
        <f t="shared" si="101"/>
        <v>0</v>
      </c>
      <c r="FQ116" s="15">
        <f t="shared" si="102"/>
        <v>3.8761904417136885</v>
      </c>
      <c r="FS116">
        <f t="shared" si="103"/>
        <v>0</v>
      </c>
      <c r="FT116">
        <f t="shared" si="104"/>
        <v>8.4161440245214614</v>
      </c>
      <c r="FU116">
        <f t="shared" si="105"/>
        <v>11.998386901218506</v>
      </c>
      <c r="FV116">
        <f t="shared" si="106"/>
        <v>11.998386901218506</v>
      </c>
      <c r="FW116" s="8">
        <f t="shared" si="107"/>
        <v>11.998386901218506</v>
      </c>
      <c r="FY116" s="5">
        <f t="shared" si="108"/>
        <v>-3.5822428766970447</v>
      </c>
      <c r="GA116" s="11">
        <f t="shared" si="109"/>
        <v>0</v>
      </c>
      <c r="GB116" s="11">
        <f t="shared" si="110"/>
        <v>0</v>
      </c>
    </row>
    <row r="117" spans="1:184" x14ac:dyDescent="0.15">
      <c r="A117" s="19">
        <v>4</v>
      </c>
      <c r="B117">
        <v>29</v>
      </c>
      <c r="D117">
        <v>15</v>
      </c>
      <c r="E117" s="8">
        <v>8.75</v>
      </c>
      <c r="I117" s="8">
        <v>55</v>
      </c>
      <c r="J117" s="8">
        <v>11</v>
      </c>
      <c r="K117" s="8">
        <v>4</v>
      </c>
      <c r="L117">
        <v>2</v>
      </c>
      <c r="M117">
        <v>5</v>
      </c>
      <c r="N117">
        <v>10</v>
      </c>
      <c r="O117" s="12">
        <v>15</v>
      </c>
      <c r="P117" s="4">
        <v>5.6</v>
      </c>
      <c r="R117">
        <v>4</v>
      </c>
      <c r="S117">
        <v>5.4</v>
      </c>
      <c r="U117">
        <v>3</v>
      </c>
      <c r="V117">
        <v>4.2</v>
      </c>
      <c r="X117">
        <v>5</v>
      </c>
      <c r="Y117">
        <v>3.9</v>
      </c>
      <c r="AA117">
        <v>3</v>
      </c>
      <c r="AB117">
        <v>24</v>
      </c>
      <c r="AD117">
        <v>4</v>
      </c>
      <c r="AE117">
        <v>15</v>
      </c>
      <c r="AG117">
        <v>3</v>
      </c>
      <c r="AH117">
        <v>16</v>
      </c>
      <c r="AJ117">
        <v>3</v>
      </c>
      <c r="AK117">
        <v>6.8</v>
      </c>
      <c r="AM117">
        <v>3</v>
      </c>
      <c r="AN117">
        <v>11</v>
      </c>
      <c r="AP117">
        <v>3</v>
      </c>
      <c r="AQ117">
        <v>4.0999999999999996</v>
      </c>
      <c r="AS117">
        <v>3</v>
      </c>
      <c r="AT117">
        <v>3.3</v>
      </c>
      <c r="AV117">
        <v>3</v>
      </c>
      <c r="DB117" s="1">
        <f t="shared" si="57"/>
        <v>1.0038208256456926</v>
      </c>
      <c r="DC117">
        <v>11.64</v>
      </c>
      <c r="DD117">
        <f t="shared" si="58"/>
        <v>55</v>
      </c>
      <c r="DE117" s="38">
        <v>0.122</v>
      </c>
      <c r="DF117">
        <v>0.48</v>
      </c>
      <c r="DG117">
        <v>1.1499999999999999</v>
      </c>
      <c r="DH117">
        <f t="shared" si="59"/>
        <v>6.56</v>
      </c>
      <c r="DI117">
        <f t="shared" si="60"/>
        <v>6.5973107406399256</v>
      </c>
      <c r="DJ117">
        <f t="shared" si="61"/>
        <v>11</v>
      </c>
      <c r="DK117">
        <v>0.28899999999999998</v>
      </c>
      <c r="DL117">
        <f t="shared" si="62"/>
        <v>0.48</v>
      </c>
      <c r="DM117">
        <f t="shared" si="63"/>
        <v>1.1299999999999999</v>
      </c>
      <c r="DN117">
        <f t="shared" si="64"/>
        <v>16.399999999999999</v>
      </c>
      <c r="DO117">
        <f t="shared" si="65"/>
        <v>1.2285010797267457</v>
      </c>
      <c r="DP117">
        <f t="shared" si="66"/>
        <v>4</v>
      </c>
      <c r="DQ117">
        <v>2.76</v>
      </c>
      <c r="DR117">
        <f t="shared" si="67"/>
        <v>0.4</v>
      </c>
      <c r="DS117">
        <v>1.1000000000000001</v>
      </c>
      <c r="DT117">
        <f t="shared" si="68"/>
        <v>32.799999999999997</v>
      </c>
      <c r="DU117">
        <f t="shared" si="69"/>
        <v>1.7304421614793251</v>
      </c>
      <c r="DV117">
        <f t="shared" si="70"/>
        <v>208.52346704693406</v>
      </c>
      <c r="DW117">
        <f t="shared" si="71"/>
        <v>208.52346704693406</v>
      </c>
      <c r="DX117">
        <v>0.40500000000000003</v>
      </c>
      <c r="DY117">
        <v>1</v>
      </c>
      <c r="DZ117">
        <f t="shared" si="72"/>
        <v>49.199999999999996</v>
      </c>
      <c r="EA117">
        <f t="shared" si="73"/>
        <v>20.056448810046533</v>
      </c>
      <c r="EB117">
        <f t="shared" si="74"/>
        <v>0</v>
      </c>
      <c r="EC117">
        <f t="shared" si="75"/>
        <v>0</v>
      </c>
      <c r="ED117">
        <f t="shared" si="76"/>
        <v>0.3</v>
      </c>
      <c r="EE117">
        <f>1</f>
        <v>1</v>
      </c>
      <c r="EF117">
        <f t="shared" si="77"/>
        <v>49.199999999999996</v>
      </c>
      <c r="EG117">
        <f t="shared" si="78"/>
        <v>0</v>
      </c>
      <c r="EH117">
        <f t="shared" si="79"/>
        <v>20.056448810046533</v>
      </c>
      <c r="EI117">
        <f t="shared" si="80"/>
        <v>20.056448810046533</v>
      </c>
      <c r="EJ117">
        <f t="shared" si="81"/>
        <v>9.5562539818459964</v>
      </c>
      <c r="EK117">
        <f t="shared" si="82"/>
        <v>29.612702791892531</v>
      </c>
      <c r="EL117" s="16">
        <f t="shared" si="83"/>
        <v>4</v>
      </c>
      <c r="EM117">
        <f t="shared" si="111"/>
        <v>29</v>
      </c>
      <c r="EN117">
        <f t="shared" si="84"/>
        <v>44.926445334504237</v>
      </c>
      <c r="EO117">
        <f t="shared" si="112"/>
        <v>0</v>
      </c>
      <c r="EP117">
        <f t="shared" si="85"/>
        <v>21.406008919335033</v>
      </c>
      <c r="EQ117" s="10">
        <f t="shared" si="86"/>
        <v>66.332454253839273</v>
      </c>
      <c r="ER117" s="1">
        <f t="shared" si="87"/>
        <v>0.67729207127752145</v>
      </c>
      <c r="ES117" s="1">
        <f t="shared" si="88"/>
        <v>0</v>
      </c>
      <c r="ET117" s="1">
        <f t="shared" si="89"/>
        <v>0.32270792872247855</v>
      </c>
      <c r="EX117">
        <f t="shared" si="90"/>
        <v>0</v>
      </c>
      <c r="EY117">
        <f t="shared" si="113"/>
        <v>0</v>
      </c>
      <c r="EZ117">
        <f t="shared" si="91"/>
        <v>0</v>
      </c>
      <c r="FA117">
        <f t="shared" si="92"/>
        <v>0</v>
      </c>
      <c r="FB117" s="7">
        <f t="shared" si="93"/>
        <v>3.9129059101833357</v>
      </c>
      <c r="FC117">
        <f t="shared" si="94"/>
        <v>3.9129059101833357</v>
      </c>
      <c r="FD117">
        <f t="shared" si="95"/>
        <v>3.9129059101833357</v>
      </c>
      <c r="FF117" s="9">
        <f t="shared" si="96"/>
        <v>8.764909238810672</v>
      </c>
      <c r="FG117" s="9">
        <f t="shared" si="97"/>
        <v>0</v>
      </c>
      <c r="FJ117">
        <f t="shared" si="98"/>
        <v>0</v>
      </c>
      <c r="FK117">
        <f t="shared" si="99"/>
        <v>1.7304421614793251</v>
      </c>
      <c r="FN117" s="15">
        <f t="shared" si="100"/>
        <v>0</v>
      </c>
      <c r="FP117" s="15">
        <f t="shared" si="101"/>
        <v>0</v>
      </c>
      <c r="FQ117" s="15">
        <f t="shared" si="102"/>
        <v>3.8761904417136885</v>
      </c>
      <c r="FS117">
        <f t="shared" si="103"/>
        <v>0</v>
      </c>
      <c r="FT117">
        <f t="shared" si="104"/>
        <v>12.641099680524361</v>
      </c>
      <c r="FU117">
        <f t="shared" si="105"/>
        <v>33.166227126919637</v>
      </c>
      <c r="FV117">
        <f t="shared" si="106"/>
        <v>33.166227126919637</v>
      </c>
      <c r="FW117" s="8">
        <f t="shared" si="107"/>
        <v>33.166227126919637</v>
      </c>
      <c r="FY117" s="5">
        <f t="shared" si="108"/>
        <v>-20.525127446395274</v>
      </c>
      <c r="GA117" s="11">
        <f t="shared" si="109"/>
        <v>0</v>
      </c>
      <c r="GB117" s="11">
        <f t="shared" si="110"/>
        <v>0</v>
      </c>
    </row>
    <row r="118" spans="1:184" x14ac:dyDescent="0.15">
      <c r="A118" s="19">
        <v>1</v>
      </c>
      <c r="B118">
        <v>30</v>
      </c>
      <c r="D118">
        <v>15</v>
      </c>
      <c r="E118" s="8">
        <v>8.75</v>
      </c>
      <c r="I118" s="8">
        <v>28</v>
      </c>
      <c r="J118" s="8">
        <v>3</v>
      </c>
      <c r="K118" s="8">
        <v>3</v>
      </c>
      <c r="L118">
        <v>2</v>
      </c>
      <c r="M118">
        <v>5</v>
      </c>
      <c r="N118">
        <v>10</v>
      </c>
      <c r="O118" s="12">
        <v>15</v>
      </c>
      <c r="P118" s="4">
        <v>5.4</v>
      </c>
      <c r="R118">
        <v>4</v>
      </c>
      <c r="S118">
        <v>12.6</v>
      </c>
      <c r="U118">
        <v>4</v>
      </c>
      <c r="V118">
        <v>9.8000000000000007</v>
      </c>
      <c r="X118">
        <v>3</v>
      </c>
      <c r="Y118">
        <v>7.7</v>
      </c>
      <c r="AA118">
        <v>4</v>
      </c>
      <c r="DB118" s="1">
        <f t="shared" si="57"/>
        <v>1.0038208256456926</v>
      </c>
      <c r="DC118">
        <v>11.64</v>
      </c>
      <c r="DD118">
        <f t="shared" si="58"/>
        <v>28</v>
      </c>
      <c r="DE118" s="38">
        <v>0.122</v>
      </c>
      <c r="DF118">
        <v>0.48</v>
      </c>
      <c r="DG118">
        <v>1.1499999999999999</v>
      </c>
      <c r="DH118">
        <f t="shared" si="59"/>
        <v>6.56</v>
      </c>
      <c r="DI118">
        <f t="shared" si="60"/>
        <v>3.358630922507599</v>
      </c>
      <c r="DJ118">
        <f t="shared" si="61"/>
        <v>3</v>
      </c>
      <c r="DK118">
        <v>0.28899999999999998</v>
      </c>
      <c r="DL118">
        <f t="shared" si="62"/>
        <v>0.48</v>
      </c>
      <c r="DM118">
        <f t="shared" si="63"/>
        <v>1.1299999999999999</v>
      </c>
      <c r="DN118">
        <f t="shared" si="64"/>
        <v>16.399999999999999</v>
      </c>
      <c r="DO118">
        <f t="shared" si="65"/>
        <v>0.33504574901638523</v>
      </c>
      <c r="DP118">
        <f t="shared" si="66"/>
        <v>3</v>
      </c>
      <c r="DQ118">
        <v>2.76</v>
      </c>
      <c r="DR118">
        <f t="shared" si="67"/>
        <v>0.4</v>
      </c>
      <c r="DS118">
        <v>1.1000000000000001</v>
      </c>
      <c r="DT118">
        <f t="shared" si="68"/>
        <v>32.799999999999997</v>
      </c>
      <c r="DU118">
        <f t="shared" si="69"/>
        <v>1.2978316211094938</v>
      </c>
      <c r="DV118">
        <f t="shared" si="70"/>
        <v>53.20385640771282</v>
      </c>
      <c r="DW118">
        <f t="shared" si="71"/>
        <v>53.20385640771282</v>
      </c>
      <c r="DX118">
        <v>0.40500000000000003</v>
      </c>
      <c r="DY118">
        <v>1</v>
      </c>
      <c r="DZ118">
        <f t="shared" si="72"/>
        <v>49.199999999999996</v>
      </c>
      <c r="EA118">
        <f t="shared" si="73"/>
        <v>5.1173157517958501</v>
      </c>
      <c r="EB118">
        <f t="shared" si="74"/>
        <v>0</v>
      </c>
      <c r="EC118">
        <f t="shared" si="75"/>
        <v>0</v>
      </c>
      <c r="ED118">
        <f t="shared" si="76"/>
        <v>0.3</v>
      </c>
      <c r="EE118">
        <f>1</f>
        <v>1</v>
      </c>
      <c r="EF118">
        <f t="shared" si="77"/>
        <v>49.199999999999996</v>
      </c>
      <c r="EG118">
        <f t="shared" si="78"/>
        <v>0</v>
      </c>
      <c r="EH118">
        <f t="shared" si="79"/>
        <v>5.1173157517958501</v>
      </c>
      <c r="EI118">
        <f t="shared" si="80"/>
        <v>5.1173157517958501</v>
      </c>
      <c r="EJ118">
        <f t="shared" si="81"/>
        <v>4.991508292633478</v>
      </c>
      <c r="EK118">
        <f t="shared" si="82"/>
        <v>10.108824044429328</v>
      </c>
      <c r="EL118" s="16">
        <f t="shared" si="83"/>
        <v>1</v>
      </c>
      <c r="EM118">
        <f t="shared" si="111"/>
        <v>30</v>
      </c>
      <c r="EN118">
        <f t="shared" si="84"/>
        <v>11.462787284022705</v>
      </c>
      <c r="EO118">
        <f t="shared" si="112"/>
        <v>0</v>
      </c>
      <c r="EP118">
        <f t="shared" si="85"/>
        <v>11.180978575498992</v>
      </c>
      <c r="EQ118" s="10">
        <f t="shared" si="86"/>
        <v>22.643765859521697</v>
      </c>
      <c r="ER118" s="1">
        <f t="shared" si="87"/>
        <v>0.50622265550421275</v>
      </c>
      <c r="ES118" s="1">
        <f t="shared" si="88"/>
        <v>0</v>
      </c>
      <c r="ET118" s="1">
        <f t="shared" si="89"/>
        <v>0.49377734449578731</v>
      </c>
      <c r="EX118">
        <f t="shared" si="90"/>
        <v>0</v>
      </c>
      <c r="EY118">
        <f t="shared" si="113"/>
        <v>0</v>
      </c>
      <c r="EZ118">
        <f t="shared" si="91"/>
        <v>0</v>
      </c>
      <c r="FA118">
        <f t="shared" si="92"/>
        <v>0</v>
      </c>
      <c r="FB118" s="7">
        <f t="shared" si="93"/>
        <v>1.8468383357619922</v>
      </c>
      <c r="FC118">
        <f t="shared" si="94"/>
        <v>1.8468383357619922</v>
      </c>
      <c r="FD118">
        <f t="shared" si="95"/>
        <v>1.8468383357619922</v>
      </c>
      <c r="FF118" s="9">
        <f t="shared" si="96"/>
        <v>4.1369178721068627</v>
      </c>
      <c r="FG118" s="9">
        <f t="shared" si="97"/>
        <v>0</v>
      </c>
      <c r="FJ118">
        <f t="shared" si="98"/>
        <v>0</v>
      </c>
      <c r="FK118">
        <f t="shared" si="99"/>
        <v>1.2978316211094938</v>
      </c>
      <c r="FN118" s="15">
        <f t="shared" si="100"/>
        <v>0</v>
      </c>
      <c r="FP118" s="15">
        <f t="shared" si="101"/>
        <v>0</v>
      </c>
      <c r="FQ118" s="15">
        <f t="shared" si="102"/>
        <v>2.9071428312852663</v>
      </c>
      <c r="FS118">
        <f t="shared" si="103"/>
        <v>0</v>
      </c>
      <c r="FT118">
        <f t="shared" si="104"/>
        <v>7.0440607033921285</v>
      </c>
      <c r="FU118">
        <f t="shared" si="105"/>
        <v>11.321882929760848</v>
      </c>
      <c r="FV118">
        <f t="shared" si="106"/>
        <v>11.321882929760848</v>
      </c>
      <c r="FW118" s="8">
        <f t="shared" si="107"/>
        <v>11.321882929760848</v>
      </c>
      <c r="FY118" s="5">
        <f t="shared" si="108"/>
        <v>-4.2778222263687198</v>
      </c>
      <c r="GA118" s="11">
        <f t="shared" si="109"/>
        <v>0</v>
      </c>
      <c r="GB118" s="11">
        <f t="shared" si="110"/>
        <v>0</v>
      </c>
    </row>
    <row r="119" spans="1:184" x14ac:dyDescent="0.15">
      <c r="A119" s="19">
        <v>2</v>
      </c>
      <c r="B119">
        <v>30</v>
      </c>
      <c r="D119">
        <v>15</v>
      </c>
      <c r="E119" s="8">
        <v>8.75</v>
      </c>
      <c r="I119" s="8">
        <v>123</v>
      </c>
      <c r="J119" s="8">
        <v>3</v>
      </c>
      <c r="K119" s="8">
        <v>5</v>
      </c>
      <c r="L119">
        <v>2</v>
      </c>
      <c r="M119">
        <v>5</v>
      </c>
      <c r="N119">
        <v>10</v>
      </c>
      <c r="O119" s="12">
        <v>15</v>
      </c>
      <c r="P119" s="4">
        <v>10.8</v>
      </c>
      <c r="R119">
        <v>3</v>
      </c>
      <c r="S119">
        <v>3.6</v>
      </c>
      <c r="U119">
        <v>4</v>
      </c>
      <c r="V119">
        <v>11.2</v>
      </c>
      <c r="X119">
        <v>5</v>
      </c>
      <c r="Y119">
        <v>7</v>
      </c>
      <c r="AA119">
        <v>4</v>
      </c>
      <c r="DB119" s="1">
        <f t="shared" si="57"/>
        <v>1.0038208256456926</v>
      </c>
      <c r="DC119">
        <v>11.64</v>
      </c>
      <c r="DD119">
        <f t="shared" si="58"/>
        <v>123</v>
      </c>
      <c r="DE119" s="38">
        <v>0.122</v>
      </c>
      <c r="DF119">
        <v>0.48</v>
      </c>
      <c r="DG119">
        <v>1.1499999999999999</v>
      </c>
      <c r="DH119">
        <f t="shared" si="59"/>
        <v>6.56</v>
      </c>
      <c r="DI119">
        <f t="shared" si="60"/>
        <v>14.75398583815838</v>
      </c>
      <c r="DJ119">
        <f t="shared" si="61"/>
        <v>3</v>
      </c>
      <c r="DK119">
        <v>0.28899999999999998</v>
      </c>
      <c r="DL119">
        <f t="shared" si="62"/>
        <v>0.48</v>
      </c>
      <c r="DM119">
        <f t="shared" si="63"/>
        <v>1.1299999999999999</v>
      </c>
      <c r="DN119">
        <f t="shared" si="64"/>
        <v>16.399999999999999</v>
      </c>
      <c r="DO119">
        <f t="shared" si="65"/>
        <v>0.33504574901638523</v>
      </c>
      <c r="DP119">
        <f t="shared" si="66"/>
        <v>5</v>
      </c>
      <c r="DQ119">
        <v>2.76</v>
      </c>
      <c r="DR119">
        <f t="shared" si="67"/>
        <v>0.4</v>
      </c>
      <c r="DS119">
        <v>1.1000000000000001</v>
      </c>
      <c r="DT119">
        <f t="shared" si="68"/>
        <v>32.799999999999997</v>
      </c>
      <c r="DU119">
        <f t="shared" si="69"/>
        <v>2.1630527018491561</v>
      </c>
      <c r="DV119">
        <f t="shared" si="70"/>
        <v>47.126294252588501</v>
      </c>
      <c r="DW119">
        <f t="shared" si="71"/>
        <v>47.126294252588501</v>
      </c>
      <c r="DX119">
        <v>0.40500000000000003</v>
      </c>
      <c r="DY119">
        <v>1</v>
      </c>
      <c r="DZ119">
        <f t="shared" si="72"/>
        <v>49.199999999999996</v>
      </c>
      <c r="EA119">
        <f t="shared" si="73"/>
        <v>4.5327565365652145</v>
      </c>
      <c r="EB119">
        <f t="shared" si="74"/>
        <v>0</v>
      </c>
      <c r="EC119">
        <f t="shared" si="75"/>
        <v>0</v>
      </c>
      <c r="ED119">
        <f t="shared" si="76"/>
        <v>0.3</v>
      </c>
      <c r="EE119">
        <f>1</f>
        <v>1</v>
      </c>
      <c r="EF119">
        <f t="shared" si="77"/>
        <v>49.199999999999996</v>
      </c>
      <c r="EG119">
        <f t="shared" si="78"/>
        <v>0</v>
      </c>
      <c r="EH119">
        <f t="shared" si="79"/>
        <v>4.5327565365652145</v>
      </c>
      <c r="EI119">
        <f t="shared" si="80"/>
        <v>4.5327565365652145</v>
      </c>
      <c r="EJ119">
        <f t="shared" si="81"/>
        <v>17.252084289023923</v>
      </c>
      <c r="EK119">
        <f t="shared" si="82"/>
        <v>21.784840825589136</v>
      </c>
      <c r="EL119" s="16">
        <f t="shared" si="83"/>
        <v>2</v>
      </c>
      <c r="EM119">
        <f t="shared" si="111"/>
        <v>30</v>
      </c>
      <c r="EN119">
        <f t="shared" si="84"/>
        <v>10.153374641906082</v>
      </c>
      <c r="EO119">
        <f t="shared" si="112"/>
        <v>0</v>
      </c>
      <c r="EP119">
        <f t="shared" si="85"/>
        <v>38.644668807413588</v>
      </c>
      <c r="EQ119" s="10">
        <f t="shared" si="86"/>
        <v>48.798043449319671</v>
      </c>
      <c r="ER119" s="1">
        <f t="shared" si="87"/>
        <v>0.20806929795148657</v>
      </c>
      <c r="ES119" s="1">
        <f t="shared" si="88"/>
        <v>0</v>
      </c>
      <c r="ET119" s="1">
        <f t="shared" si="89"/>
        <v>0.79193070204851346</v>
      </c>
      <c r="EX119">
        <f t="shared" si="90"/>
        <v>0</v>
      </c>
      <c r="EY119">
        <f t="shared" si="113"/>
        <v>0</v>
      </c>
      <c r="EZ119">
        <f t="shared" si="91"/>
        <v>0</v>
      </c>
      <c r="FA119">
        <f t="shared" si="92"/>
        <v>0</v>
      </c>
      <c r="FB119" s="7">
        <f t="shared" si="93"/>
        <v>7.544515793587383</v>
      </c>
      <c r="FC119">
        <f t="shared" si="94"/>
        <v>7.544515793587383</v>
      </c>
      <c r="FD119">
        <f t="shared" si="95"/>
        <v>7.544515793587383</v>
      </c>
      <c r="FF119" s="9">
        <f t="shared" si="96"/>
        <v>16.89971537763574</v>
      </c>
      <c r="FG119" s="9">
        <f t="shared" si="97"/>
        <v>0</v>
      </c>
      <c r="FJ119">
        <f t="shared" si="98"/>
        <v>0</v>
      </c>
      <c r="FK119">
        <f t="shared" si="99"/>
        <v>2.1630527018491561</v>
      </c>
      <c r="FN119" s="15">
        <f t="shared" si="100"/>
        <v>0</v>
      </c>
      <c r="FP119" s="15">
        <f t="shared" si="101"/>
        <v>0</v>
      </c>
      <c r="FQ119" s="15">
        <f t="shared" si="102"/>
        <v>4.8452380521421103</v>
      </c>
      <c r="FS119">
        <f t="shared" si="103"/>
        <v>0</v>
      </c>
      <c r="FT119">
        <f t="shared" si="104"/>
        <v>21.744953429777851</v>
      </c>
      <c r="FU119">
        <f t="shared" si="105"/>
        <v>24.399021724659836</v>
      </c>
      <c r="FV119">
        <f t="shared" si="106"/>
        <v>24.399021724659836</v>
      </c>
      <c r="FW119" s="8">
        <f t="shared" si="107"/>
        <v>24.399021724659836</v>
      </c>
      <c r="FY119" s="5">
        <f t="shared" si="108"/>
        <v>-2.6540682948819843</v>
      </c>
      <c r="GA119" s="11">
        <f t="shared" si="109"/>
        <v>0</v>
      </c>
      <c r="GB119" s="11">
        <f t="shared" si="110"/>
        <v>0</v>
      </c>
    </row>
    <row r="120" spans="1:184" x14ac:dyDescent="0.15">
      <c r="A120" s="19">
        <v>3</v>
      </c>
      <c r="B120">
        <v>30</v>
      </c>
      <c r="D120">
        <v>15</v>
      </c>
      <c r="E120" s="8">
        <v>8.75</v>
      </c>
      <c r="I120" s="8">
        <v>46</v>
      </c>
      <c r="J120" s="8">
        <v>1</v>
      </c>
      <c r="K120" s="8">
        <v>7</v>
      </c>
      <c r="L120">
        <v>2</v>
      </c>
      <c r="M120">
        <v>5</v>
      </c>
      <c r="N120">
        <v>10</v>
      </c>
      <c r="O120" s="12">
        <v>15</v>
      </c>
      <c r="P120" s="4">
        <v>6.1</v>
      </c>
      <c r="R120">
        <v>1</v>
      </c>
      <c r="S120">
        <v>7</v>
      </c>
      <c r="U120">
        <v>3</v>
      </c>
      <c r="V120">
        <v>4.0999999999999996</v>
      </c>
      <c r="X120">
        <v>4</v>
      </c>
      <c r="Y120">
        <v>6.2</v>
      </c>
      <c r="AA120">
        <v>3</v>
      </c>
      <c r="DB120" s="1">
        <f t="shared" si="57"/>
        <v>1.0038208256456926</v>
      </c>
      <c r="DC120">
        <v>11.64</v>
      </c>
      <c r="DD120">
        <f t="shared" si="58"/>
        <v>46</v>
      </c>
      <c r="DE120" s="38">
        <v>0.122</v>
      </c>
      <c r="DF120">
        <v>0.48</v>
      </c>
      <c r="DG120">
        <v>1.1499999999999999</v>
      </c>
      <c r="DH120">
        <f t="shared" si="59"/>
        <v>6.56</v>
      </c>
      <c r="DI120">
        <f t="shared" si="60"/>
        <v>5.5177508012624843</v>
      </c>
      <c r="DJ120">
        <f t="shared" si="61"/>
        <v>1</v>
      </c>
      <c r="DK120">
        <v>0.28899999999999998</v>
      </c>
      <c r="DL120">
        <f t="shared" si="62"/>
        <v>0.48</v>
      </c>
      <c r="DM120">
        <f t="shared" si="63"/>
        <v>1.1299999999999999</v>
      </c>
      <c r="DN120">
        <f t="shared" si="64"/>
        <v>16.399999999999999</v>
      </c>
      <c r="DO120">
        <f t="shared" si="65"/>
        <v>0.11168191633879507</v>
      </c>
      <c r="DP120">
        <f t="shared" si="66"/>
        <v>7</v>
      </c>
      <c r="DQ120">
        <v>2.76</v>
      </c>
      <c r="DR120">
        <f t="shared" si="67"/>
        <v>0.4</v>
      </c>
      <c r="DS120">
        <v>1.1000000000000001</v>
      </c>
      <c r="DT120">
        <f t="shared" si="68"/>
        <v>32.799999999999997</v>
      </c>
      <c r="DU120">
        <f t="shared" si="69"/>
        <v>3.0282737825888191</v>
      </c>
      <c r="DV120">
        <f t="shared" si="70"/>
        <v>21.926343852687701</v>
      </c>
      <c r="DW120">
        <f t="shared" si="71"/>
        <v>21.926343852687701</v>
      </c>
      <c r="DX120">
        <v>0.40500000000000003</v>
      </c>
      <c r="DY120">
        <v>1</v>
      </c>
      <c r="DZ120">
        <f t="shared" si="72"/>
        <v>49.199999999999996</v>
      </c>
      <c r="EA120">
        <f t="shared" si="73"/>
        <v>2.1089453350299805</v>
      </c>
      <c r="EB120">
        <f t="shared" si="74"/>
        <v>0</v>
      </c>
      <c r="EC120">
        <f t="shared" si="75"/>
        <v>0</v>
      </c>
      <c r="ED120">
        <f t="shared" si="76"/>
        <v>0.3</v>
      </c>
      <c r="EE120">
        <f>1</f>
        <v>1</v>
      </c>
      <c r="EF120">
        <f t="shared" si="77"/>
        <v>49.199999999999996</v>
      </c>
      <c r="EG120">
        <f t="shared" si="78"/>
        <v>0</v>
      </c>
      <c r="EH120">
        <f t="shared" si="79"/>
        <v>2.1089453350299805</v>
      </c>
      <c r="EI120">
        <f t="shared" si="80"/>
        <v>2.1089453350299805</v>
      </c>
      <c r="EJ120">
        <f t="shared" si="81"/>
        <v>8.6577065001900984</v>
      </c>
      <c r="EK120">
        <f t="shared" si="82"/>
        <v>10.766651835220079</v>
      </c>
      <c r="EL120" s="16">
        <f t="shared" si="83"/>
        <v>3</v>
      </c>
      <c r="EM120">
        <f t="shared" si="111"/>
        <v>30</v>
      </c>
      <c r="EN120">
        <f t="shared" si="84"/>
        <v>4.7240375504671563</v>
      </c>
      <c r="EO120">
        <f t="shared" si="112"/>
        <v>0</v>
      </c>
      <c r="EP120">
        <f t="shared" si="85"/>
        <v>19.393262560425821</v>
      </c>
      <c r="EQ120" s="10">
        <f t="shared" si="86"/>
        <v>24.117300110892977</v>
      </c>
      <c r="ER120" s="1">
        <f t="shared" si="87"/>
        <v>0.19587754552730663</v>
      </c>
      <c r="ES120" s="1">
        <f t="shared" si="88"/>
        <v>0</v>
      </c>
      <c r="ET120" s="1">
        <f t="shared" si="89"/>
        <v>0.80412245447269337</v>
      </c>
      <c r="EX120">
        <f t="shared" si="90"/>
        <v>0</v>
      </c>
      <c r="EY120">
        <f t="shared" si="113"/>
        <v>0</v>
      </c>
      <c r="EZ120">
        <f t="shared" si="91"/>
        <v>0</v>
      </c>
      <c r="FA120">
        <f t="shared" si="92"/>
        <v>0</v>
      </c>
      <c r="FB120" s="7">
        <f t="shared" si="93"/>
        <v>2.8147163588006396</v>
      </c>
      <c r="FC120">
        <f t="shared" si="94"/>
        <v>2.8147163588006396</v>
      </c>
      <c r="FD120">
        <f t="shared" si="95"/>
        <v>2.8147163588006396</v>
      </c>
      <c r="FF120" s="9">
        <f t="shared" si="96"/>
        <v>6.3049646437134337</v>
      </c>
      <c r="FG120" s="9">
        <f t="shared" si="97"/>
        <v>0</v>
      </c>
      <c r="FJ120">
        <f t="shared" si="98"/>
        <v>0</v>
      </c>
      <c r="FK120">
        <f t="shared" si="99"/>
        <v>3.0282737825888191</v>
      </c>
      <c r="FN120" s="15">
        <f t="shared" si="100"/>
        <v>0</v>
      </c>
      <c r="FP120" s="15">
        <f t="shared" si="101"/>
        <v>0</v>
      </c>
      <c r="FQ120" s="15">
        <f t="shared" si="102"/>
        <v>6.7833332729989557</v>
      </c>
      <c r="FS120">
        <f t="shared" si="103"/>
        <v>0</v>
      </c>
      <c r="FT120">
        <f t="shared" si="104"/>
        <v>13.088297916712389</v>
      </c>
      <c r="FU120">
        <f t="shared" si="105"/>
        <v>12.058650055446488</v>
      </c>
      <c r="FV120">
        <f t="shared" si="106"/>
        <v>12.058650055446488</v>
      </c>
      <c r="FW120" s="8">
        <f t="shared" si="107"/>
        <v>12.058650055446488</v>
      </c>
      <c r="FY120" s="5">
        <f t="shared" si="108"/>
        <v>1.0296478612659001</v>
      </c>
      <c r="GA120" s="11">
        <f t="shared" si="109"/>
        <v>0</v>
      </c>
      <c r="GB120" s="11">
        <f t="shared" si="110"/>
        <v>0</v>
      </c>
    </row>
    <row r="121" spans="1:184" x14ac:dyDescent="0.15">
      <c r="A121" s="19">
        <v>4</v>
      </c>
      <c r="B121">
        <v>30</v>
      </c>
      <c r="D121">
        <v>15</v>
      </c>
      <c r="E121" s="8">
        <v>8.75</v>
      </c>
      <c r="I121" s="8">
        <v>66</v>
      </c>
      <c r="J121" s="8">
        <v>4</v>
      </c>
      <c r="K121" s="8">
        <v>8</v>
      </c>
      <c r="L121">
        <v>2</v>
      </c>
      <c r="M121">
        <v>5</v>
      </c>
      <c r="N121">
        <v>10</v>
      </c>
      <c r="O121" s="12">
        <v>15</v>
      </c>
      <c r="P121" s="4">
        <v>3.4</v>
      </c>
      <c r="R121">
        <v>4</v>
      </c>
      <c r="S121">
        <v>3.2</v>
      </c>
      <c r="U121">
        <v>3</v>
      </c>
      <c r="V121">
        <v>7.1</v>
      </c>
      <c r="X121">
        <v>4</v>
      </c>
      <c r="DB121" s="1">
        <f t="shared" si="57"/>
        <v>1.0038208256456926</v>
      </c>
      <c r="DC121">
        <v>11.64</v>
      </c>
      <c r="DD121">
        <f t="shared" si="58"/>
        <v>66</v>
      </c>
      <c r="DE121" s="38">
        <v>0.122</v>
      </c>
      <c r="DF121">
        <v>0.48</v>
      </c>
      <c r="DG121">
        <v>1.1499999999999999</v>
      </c>
      <c r="DH121">
        <f t="shared" si="59"/>
        <v>6.56</v>
      </c>
      <c r="DI121">
        <f t="shared" si="60"/>
        <v>7.9167728887679107</v>
      </c>
      <c r="DJ121">
        <f t="shared" si="61"/>
        <v>4</v>
      </c>
      <c r="DK121">
        <v>0.28899999999999998</v>
      </c>
      <c r="DL121">
        <f t="shared" si="62"/>
        <v>0.48</v>
      </c>
      <c r="DM121">
        <f t="shared" si="63"/>
        <v>1.1299999999999999</v>
      </c>
      <c r="DN121">
        <f t="shared" si="64"/>
        <v>16.399999999999999</v>
      </c>
      <c r="DO121">
        <f t="shared" si="65"/>
        <v>0.44672766535518027</v>
      </c>
      <c r="DP121">
        <f t="shared" si="66"/>
        <v>8</v>
      </c>
      <c r="DQ121">
        <v>2.76</v>
      </c>
      <c r="DR121">
        <f t="shared" si="67"/>
        <v>0.4</v>
      </c>
      <c r="DS121">
        <v>1.1000000000000001</v>
      </c>
      <c r="DT121">
        <f t="shared" si="68"/>
        <v>32.799999999999997</v>
      </c>
      <c r="DU121">
        <f t="shared" si="69"/>
        <v>3.4608843229586501</v>
      </c>
      <c r="DV121">
        <f t="shared" si="70"/>
        <v>11.19257238514477</v>
      </c>
      <c r="DW121">
        <f t="shared" si="71"/>
        <v>11.19257238514477</v>
      </c>
      <c r="DX121">
        <v>0.40500000000000003</v>
      </c>
      <c r="DY121">
        <v>1</v>
      </c>
      <c r="DZ121">
        <f t="shared" si="72"/>
        <v>49.199999999999996</v>
      </c>
      <c r="EA121">
        <f t="shared" si="73"/>
        <v>1.0765371316450933</v>
      </c>
      <c r="EB121">
        <f t="shared" si="74"/>
        <v>0</v>
      </c>
      <c r="EC121">
        <f t="shared" si="75"/>
        <v>0</v>
      </c>
      <c r="ED121">
        <f t="shared" si="76"/>
        <v>0.3</v>
      </c>
      <c r="EE121">
        <f>1</f>
        <v>1</v>
      </c>
      <c r="EF121">
        <f t="shared" si="77"/>
        <v>49.199999999999996</v>
      </c>
      <c r="EG121">
        <f t="shared" si="78"/>
        <v>0</v>
      </c>
      <c r="EH121">
        <f t="shared" si="79"/>
        <v>1.0765371316450933</v>
      </c>
      <c r="EI121">
        <f t="shared" si="80"/>
        <v>1.0765371316450933</v>
      </c>
      <c r="EJ121">
        <f t="shared" si="81"/>
        <v>11.824384877081741</v>
      </c>
      <c r="EK121">
        <f t="shared" si="82"/>
        <v>12.900922008726834</v>
      </c>
      <c r="EL121" s="16">
        <f t="shared" si="83"/>
        <v>4</v>
      </c>
      <c r="EM121">
        <f t="shared" si="111"/>
        <v>30</v>
      </c>
      <c r="EN121">
        <f t="shared" si="84"/>
        <v>2.4114431748850094</v>
      </c>
      <c r="EO121">
        <f t="shared" si="112"/>
        <v>0</v>
      </c>
      <c r="EP121">
        <f t="shared" si="85"/>
        <v>26.486622124663104</v>
      </c>
      <c r="EQ121" s="10">
        <f t="shared" si="86"/>
        <v>28.898065299548112</v>
      </c>
      <c r="ER121" s="1">
        <f t="shared" si="87"/>
        <v>8.3446526606150276E-2</v>
      </c>
      <c r="ES121" s="1">
        <f t="shared" si="88"/>
        <v>0</v>
      </c>
      <c r="ET121" s="1">
        <f t="shared" si="89"/>
        <v>0.91655347339384974</v>
      </c>
      <c r="EX121">
        <f t="shared" si="90"/>
        <v>0</v>
      </c>
      <c r="EY121">
        <f t="shared" si="113"/>
        <v>0</v>
      </c>
      <c r="EZ121">
        <f t="shared" si="91"/>
        <v>0</v>
      </c>
      <c r="FA121">
        <f t="shared" si="92"/>
        <v>0</v>
      </c>
      <c r="FB121" s="7">
        <f t="shared" si="93"/>
        <v>4.1817502770615453</v>
      </c>
      <c r="FC121">
        <f t="shared" si="94"/>
        <v>4.1817502770615453</v>
      </c>
      <c r="FD121">
        <f t="shared" si="95"/>
        <v>4.1817502770615453</v>
      </c>
      <c r="FF121" s="9">
        <f t="shared" si="96"/>
        <v>9.3671206206178628</v>
      </c>
      <c r="FG121" s="9">
        <f t="shared" si="97"/>
        <v>0</v>
      </c>
      <c r="FJ121">
        <f t="shared" si="98"/>
        <v>0</v>
      </c>
      <c r="FK121">
        <f t="shared" si="99"/>
        <v>3.4608843229586501</v>
      </c>
      <c r="FN121" s="15">
        <f t="shared" si="100"/>
        <v>0</v>
      </c>
      <c r="FP121" s="15">
        <f t="shared" si="101"/>
        <v>0</v>
      </c>
      <c r="FQ121" s="15">
        <f t="shared" si="102"/>
        <v>7.7523808834273771</v>
      </c>
      <c r="FS121">
        <f t="shared" si="103"/>
        <v>0</v>
      </c>
      <c r="FT121">
        <f t="shared" si="104"/>
        <v>17.119501504045239</v>
      </c>
      <c r="FU121">
        <f t="shared" si="105"/>
        <v>14.449032649774056</v>
      </c>
      <c r="FV121">
        <f t="shared" si="106"/>
        <v>14.449032649774056</v>
      </c>
      <c r="FW121" s="8">
        <f t="shared" si="107"/>
        <v>14.449032649774056</v>
      </c>
      <c r="FY121" s="5">
        <f t="shared" si="108"/>
        <v>2.6704688542711832</v>
      </c>
      <c r="GA121" s="11">
        <f t="shared" si="109"/>
        <v>0</v>
      </c>
      <c r="GB121" s="11">
        <f t="shared" si="110"/>
        <v>0</v>
      </c>
    </row>
    <row r="122" spans="1:184" x14ac:dyDescent="0.15">
      <c r="A122" s="19">
        <v>1</v>
      </c>
      <c r="B122">
        <v>31</v>
      </c>
      <c r="D122">
        <v>15</v>
      </c>
      <c r="E122" s="8">
        <v>8.75</v>
      </c>
      <c r="I122" s="8">
        <v>24</v>
      </c>
      <c r="J122" s="8">
        <v>1</v>
      </c>
      <c r="K122" s="8">
        <v>1</v>
      </c>
      <c r="L122">
        <v>2</v>
      </c>
      <c r="M122">
        <v>5</v>
      </c>
      <c r="N122">
        <v>10</v>
      </c>
      <c r="O122" s="12">
        <v>15</v>
      </c>
      <c r="DB122" s="1">
        <f t="shared" si="57"/>
        <v>1.0038208256456926</v>
      </c>
      <c r="DC122">
        <v>11.64</v>
      </c>
      <c r="DD122">
        <f t="shared" si="58"/>
        <v>24</v>
      </c>
      <c r="DE122" s="38">
        <v>0.122</v>
      </c>
      <c r="DF122">
        <v>0.48</v>
      </c>
      <c r="DG122">
        <v>1.1499999999999999</v>
      </c>
      <c r="DH122">
        <f t="shared" si="59"/>
        <v>6.56</v>
      </c>
      <c r="DI122">
        <f t="shared" si="60"/>
        <v>2.8788265050065132</v>
      </c>
      <c r="DJ122">
        <f t="shared" si="61"/>
        <v>1</v>
      </c>
      <c r="DK122">
        <v>0.28899999999999998</v>
      </c>
      <c r="DL122">
        <f t="shared" si="62"/>
        <v>0.48</v>
      </c>
      <c r="DM122">
        <f t="shared" si="63"/>
        <v>1.1299999999999999</v>
      </c>
      <c r="DN122">
        <f t="shared" si="64"/>
        <v>16.399999999999999</v>
      </c>
      <c r="DO122">
        <f t="shared" si="65"/>
        <v>0.11168191633879507</v>
      </c>
      <c r="DP122">
        <f t="shared" si="66"/>
        <v>1</v>
      </c>
      <c r="DQ122">
        <v>2.76</v>
      </c>
      <c r="DR122">
        <f t="shared" si="67"/>
        <v>0.4</v>
      </c>
      <c r="DS122">
        <v>1.1000000000000001</v>
      </c>
      <c r="DT122">
        <f t="shared" si="68"/>
        <v>32.799999999999997</v>
      </c>
      <c r="DU122">
        <f t="shared" si="69"/>
        <v>0.43261054036983126</v>
      </c>
      <c r="DV122">
        <f t="shared" si="70"/>
        <v>0</v>
      </c>
      <c r="DW122">
        <f t="shared" si="71"/>
        <v>0</v>
      </c>
      <c r="DX122">
        <v>0.40500000000000003</v>
      </c>
      <c r="DY122">
        <v>1</v>
      </c>
      <c r="DZ122">
        <f t="shared" si="72"/>
        <v>49.199999999999996</v>
      </c>
      <c r="EA122">
        <f t="shared" si="73"/>
        <v>0</v>
      </c>
      <c r="EB122">
        <f t="shared" si="74"/>
        <v>0</v>
      </c>
      <c r="EC122">
        <f t="shared" si="75"/>
        <v>0</v>
      </c>
      <c r="ED122">
        <f t="shared" si="76"/>
        <v>0.3</v>
      </c>
      <c r="EE122">
        <f>1</f>
        <v>1</v>
      </c>
      <c r="EF122">
        <f t="shared" si="77"/>
        <v>49.199999999999996</v>
      </c>
      <c r="EG122">
        <f t="shared" si="78"/>
        <v>0</v>
      </c>
      <c r="EH122">
        <f t="shared" si="79"/>
        <v>0</v>
      </c>
      <c r="EI122">
        <f t="shared" si="80"/>
        <v>0</v>
      </c>
      <c r="EJ122">
        <f t="shared" si="81"/>
        <v>3.4231189617151396</v>
      </c>
      <c r="EK122">
        <f t="shared" si="82"/>
        <v>3.4231189617151396</v>
      </c>
      <c r="EL122" s="16">
        <f t="shared" si="83"/>
        <v>1</v>
      </c>
      <c r="EM122">
        <f t="shared" si="111"/>
        <v>31</v>
      </c>
      <c r="EN122">
        <f t="shared" si="84"/>
        <v>0</v>
      </c>
      <c r="EO122">
        <f t="shared" si="112"/>
        <v>0</v>
      </c>
      <c r="EP122">
        <f t="shared" si="85"/>
        <v>7.6677864742419137</v>
      </c>
      <c r="EQ122" s="10">
        <f t="shared" si="86"/>
        <v>7.6677864742419137</v>
      </c>
      <c r="ER122" s="1">
        <f t="shared" si="87"/>
        <v>0</v>
      </c>
      <c r="ES122" s="1">
        <f t="shared" si="88"/>
        <v>0</v>
      </c>
      <c r="ET122" s="1">
        <f t="shared" si="89"/>
        <v>1</v>
      </c>
      <c r="EX122">
        <f t="shared" si="90"/>
        <v>0</v>
      </c>
      <c r="EY122">
        <f t="shared" si="113"/>
        <v>0</v>
      </c>
      <c r="EZ122">
        <f t="shared" si="91"/>
        <v>0</v>
      </c>
      <c r="FA122">
        <f t="shared" si="92"/>
        <v>0</v>
      </c>
      <c r="FB122" s="7">
        <f t="shared" si="93"/>
        <v>1.4952542106726541</v>
      </c>
      <c r="FC122">
        <f t="shared" si="94"/>
        <v>1.4952542106726541</v>
      </c>
      <c r="FD122">
        <f t="shared" si="95"/>
        <v>1.4952542106726541</v>
      </c>
      <c r="FF122" s="9">
        <f t="shared" si="96"/>
        <v>3.3493694319067453</v>
      </c>
      <c r="FG122" s="9">
        <f t="shared" si="97"/>
        <v>0</v>
      </c>
      <c r="FJ122">
        <f t="shared" si="98"/>
        <v>0</v>
      </c>
      <c r="FK122">
        <f t="shared" si="99"/>
        <v>0.43261054036983126</v>
      </c>
      <c r="FN122" s="15">
        <f t="shared" si="100"/>
        <v>0</v>
      </c>
      <c r="FP122" s="15">
        <f t="shared" si="101"/>
        <v>0</v>
      </c>
      <c r="FQ122" s="15">
        <f t="shared" si="102"/>
        <v>0.96904761042842213</v>
      </c>
      <c r="FS122">
        <f t="shared" si="103"/>
        <v>0</v>
      </c>
      <c r="FT122">
        <f t="shared" si="104"/>
        <v>4.3184170423351675</v>
      </c>
      <c r="FU122">
        <f t="shared" si="105"/>
        <v>3.8338932371209569</v>
      </c>
      <c r="FV122">
        <f t="shared" si="106"/>
        <v>3.8338932371209569</v>
      </c>
      <c r="FW122" s="8">
        <f t="shared" si="107"/>
        <v>3.8338932371209569</v>
      </c>
      <c r="FY122" s="5">
        <f t="shared" si="108"/>
        <v>0.48452380521421068</v>
      </c>
      <c r="GA122" s="11">
        <f t="shared" si="109"/>
        <v>0</v>
      </c>
      <c r="GB122" s="11">
        <f t="shared" si="110"/>
        <v>0</v>
      </c>
    </row>
    <row r="123" spans="1:184" x14ac:dyDescent="0.15">
      <c r="A123" s="19">
        <v>2</v>
      </c>
      <c r="B123">
        <v>31</v>
      </c>
      <c r="D123">
        <v>15</v>
      </c>
      <c r="E123" s="8">
        <v>8.75</v>
      </c>
      <c r="I123" s="8">
        <v>25</v>
      </c>
      <c r="J123" s="8">
        <v>0</v>
      </c>
      <c r="K123" s="8">
        <v>0</v>
      </c>
      <c r="L123">
        <v>2</v>
      </c>
      <c r="M123">
        <v>5</v>
      </c>
      <c r="N123">
        <v>10</v>
      </c>
      <c r="O123" s="12">
        <v>15</v>
      </c>
      <c r="P123" s="4">
        <v>3.2</v>
      </c>
      <c r="Q123" s="4"/>
      <c r="R123" s="4">
        <v>5</v>
      </c>
      <c r="DB123" s="1">
        <f t="shared" si="57"/>
        <v>1.0038208256456926</v>
      </c>
      <c r="DC123">
        <v>11.64</v>
      </c>
      <c r="DD123">
        <f t="shared" si="58"/>
        <v>25</v>
      </c>
      <c r="DE123" s="38">
        <v>0.122</v>
      </c>
      <c r="DF123">
        <v>0.48</v>
      </c>
      <c r="DG123">
        <v>1.1499999999999999</v>
      </c>
      <c r="DH123">
        <f t="shared" si="59"/>
        <v>6.56</v>
      </c>
      <c r="DI123">
        <f t="shared" si="60"/>
        <v>2.9987776093817851</v>
      </c>
      <c r="DJ123">
        <f t="shared" si="61"/>
        <v>0</v>
      </c>
      <c r="DK123">
        <v>0.28899999999999998</v>
      </c>
      <c r="DL123">
        <f t="shared" si="62"/>
        <v>0.48</v>
      </c>
      <c r="DM123">
        <f t="shared" si="63"/>
        <v>1.1299999999999999</v>
      </c>
      <c r="DN123">
        <f t="shared" si="64"/>
        <v>16.399999999999999</v>
      </c>
      <c r="DO123">
        <f t="shared" si="65"/>
        <v>0</v>
      </c>
      <c r="DP123">
        <f t="shared" si="66"/>
        <v>0</v>
      </c>
      <c r="DQ123">
        <v>2.76</v>
      </c>
      <c r="DR123">
        <f t="shared" si="67"/>
        <v>0.4</v>
      </c>
      <c r="DS123">
        <v>1.1000000000000001</v>
      </c>
      <c r="DT123">
        <f t="shared" si="68"/>
        <v>32.799999999999997</v>
      </c>
      <c r="DU123">
        <f t="shared" si="69"/>
        <v>0</v>
      </c>
      <c r="DV123">
        <f t="shared" si="70"/>
        <v>1.5872031744063488</v>
      </c>
      <c r="DW123">
        <f t="shared" si="71"/>
        <v>1.5872031744063488</v>
      </c>
      <c r="DX123">
        <v>0.40500000000000003</v>
      </c>
      <c r="DY123">
        <v>1</v>
      </c>
      <c r="DZ123">
        <f t="shared" si="72"/>
        <v>49.199999999999996</v>
      </c>
      <c r="EA123">
        <f t="shared" si="73"/>
        <v>0.15266223830557754</v>
      </c>
      <c r="EB123">
        <f t="shared" si="74"/>
        <v>0</v>
      </c>
      <c r="EC123">
        <f t="shared" si="75"/>
        <v>0</v>
      </c>
      <c r="ED123">
        <f t="shared" si="76"/>
        <v>0.3</v>
      </c>
      <c r="EE123">
        <f>1</f>
        <v>1</v>
      </c>
      <c r="EF123">
        <f t="shared" si="77"/>
        <v>49.199999999999996</v>
      </c>
      <c r="EG123">
        <f t="shared" si="78"/>
        <v>0</v>
      </c>
      <c r="EH123">
        <f t="shared" si="79"/>
        <v>0.15266223830557754</v>
      </c>
      <c r="EI123">
        <f t="shared" si="80"/>
        <v>0.15266223830557754</v>
      </c>
      <c r="EJ123">
        <f t="shared" si="81"/>
        <v>2.9987776093817851</v>
      </c>
      <c r="EK123">
        <f t="shared" si="82"/>
        <v>3.1514398476873624</v>
      </c>
      <c r="EL123" s="16">
        <f t="shared" si="83"/>
        <v>2</v>
      </c>
      <c r="EM123">
        <f t="shared" si="111"/>
        <v>31</v>
      </c>
      <c r="EN123">
        <f t="shared" si="84"/>
        <v>0.34196341380449374</v>
      </c>
      <c r="EO123">
        <f t="shared" si="112"/>
        <v>0</v>
      </c>
      <c r="EP123">
        <f t="shared" si="85"/>
        <v>6.7172618450151989</v>
      </c>
      <c r="EQ123" s="10">
        <f t="shared" si="86"/>
        <v>7.0592252588196924</v>
      </c>
      <c r="ER123" s="1">
        <f t="shared" si="87"/>
        <v>4.8442060037289458E-2</v>
      </c>
      <c r="ES123" s="1">
        <f t="shared" si="88"/>
        <v>0</v>
      </c>
      <c r="ET123" s="1">
        <f t="shared" si="89"/>
        <v>0.95155793996271054</v>
      </c>
      <c r="EX123">
        <f t="shared" si="90"/>
        <v>0</v>
      </c>
      <c r="EY123">
        <f t="shared" si="113"/>
        <v>0</v>
      </c>
      <c r="EZ123">
        <f t="shared" si="91"/>
        <v>0</v>
      </c>
      <c r="FA123">
        <f t="shared" si="92"/>
        <v>0</v>
      </c>
      <c r="FB123" s="7">
        <f t="shared" si="93"/>
        <v>1.4993888046908925</v>
      </c>
      <c r="FC123">
        <f t="shared" si="94"/>
        <v>1.4993888046908925</v>
      </c>
      <c r="FD123">
        <f t="shared" si="95"/>
        <v>1.4993888046908925</v>
      </c>
      <c r="FF123" s="9">
        <f t="shared" si="96"/>
        <v>3.3586309225075994</v>
      </c>
      <c r="FG123" s="9">
        <f t="shared" si="97"/>
        <v>0</v>
      </c>
      <c r="FJ123">
        <f t="shared" si="98"/>
        <v>0</v>
      </c>
      <c r="FK123">
        <f t="shared" si="99"/>
        <v>0</v>
      </c>
      <c r="FN123" s="15">
        <f t="shared" si="100"/>
        <v>0</v>
      </c>
      <c r="FP123" s="15">
        <f t="shared" si="101"/>
        <v>0</v>
      </c>
      <c r="FQ123" s="15">
        <f t="shared" si="102"/>
        <v>0</v>
      </c>
      <c r="FS123">
        <f t="shared" si="103"/>
        <v>0</v>
      </c>
      <c r="FT123">
        <f t="shared" si="104"/>
        <v>3.3586309225075994</v>
      </c>
      <c r="FU123">
        <f t="shared" si="105"/>
        <v>3.5296126294098462</v>
      </c>
      <c r="FV123">
        <f t="shared" si="106"/>
        <v>3.5296126294098462</v>
      </c>
      <c r="FW123" s="8">
        <f t="shared" si="107"/>
        <v>3.5296126294098462</v>
      </c>
      <c r="FY123" s="5">
        <f t="shared" si="108"/>
        <v>-0.17098170690224679</v>
      </c>
      <c r="GA123" s="11">
        <f t="shared" si="109"/>
        <v>0</v>
      </c>
      <c r="GB123" s="11">
        <f t="shared" si="110"/>
        <v>0</v>
      </c>
    </row>
    <row r="124" spans="1:184" x14ac:dyDescent="0.15">
      <c r="A124" s="19">
        <v>3</v>
      </c>
      <c r="B124">
        <v>31</v>
      </c>
      <c r="D124">
        <v>15</v>
      </c>
      <c r="E124" s="8">
        <v>8.75</v>
      </c>
      <c r="I124" s="8">
        <v>18</v>
      </c>
      <c r="J124" s="8">
        <v>1</v>
      </c>
      <c r="K124" s="8">
        <v>3</v>
      </c>
      <c r="L124">
        <v>2</v>
      </c>
      <c r="M124">
        <v>5</v>
      </c>
      <c r="N124">
        <v>10</v>
      </c>
      <c r="O124" s="12">
        <v>15</v>
      </c>
      <c r="P124" s="4">
        <v>3.7</v>
      </c>
      <c r="R124" s="4">
        <v>1</v>
      </c>
      <c r="DB124" s="1">
        <f t="shared" si="57"/>
        <v>1.0038208256456926</v>
      </c>
      <c r="DC124">
        <v>11.64</v>
      </c>
      <c r="DD124">
        <f t="shared" si="58"/>
        <v>18</v>
      </c>
      <c r="DE124" s="38">
        <v>0.122</v>
      </c>
      <c r="DF124">
        <v>0.48</v>
      </c>
      <c r="DG124">
        <v>1.1499999999999999</v>
      </c>
      <c r="DH124">
        <f t="shared" si="59"/>
        <v>6.56</v>
      </c>
      <c r="DI124">
        <f t="shared" si="60"/>
        <v>2.1591198787548849</v>
      </c>
      <c r="DJ124">
        <f t="shared" si="61"/>
        <v>1</v>
      </c>
      <c r="DK124">
        <v>0.28899999999999998</v>
      </c>
      <c r="DL124">
        <f t="shared" si="62"/>
        <v>0.48</v>
      </c>
      <c r="DM124">
        <f t="shared" si="63"/>
        <v>1.1299999999999999</v>
      </c>
      <c r="DN124">
        <f t="shared" si="64"/>
        <v>16.399999999999999</v>
      </c>
      <c r="DO124">
        <f t="shared" si="65"/>
        <v>0.11168191633879507</v>
      </c>
      <c r="DP124">
        <f t="shared" si="66"/>
        <v>3</v>
      </c>
      <c r="DQ124">
        <v>2.76</v>
      </c>
      <c r="DR124">
        <f t="shared" si="67"/>
        <v>0.4</v>
      </c>
      <c r="DS124">
        <v>1.1000000000000001</v>
      </c>
      <c r="DT124">
        <f t="shared" si="68"/>
        <v>32.799999999999997</v>
      </c>
      <c r="DU124">
        <f t="shared" si="69"/>
        <v>1.2978316211094938</v>
      </c>
      <c r="DV124">
        <f t="shared" si="70"/>
        <v>2.1219542439084882</v>
      </c>
      <c r="DW124">
        <f t="shared" si="71"/>
        <v>2.1219542439084882</v>
      </c>
      <c r="DX124">
        <v>0.40500000000000003</v>
      </c>
      <c r="DY124">
        <v>1</v>
      </c>
      <c r="DZ124">
        <f t="shared" si="72"/>
        <v>49.199999999999996</v>
      </c>
      <c r="EA124">
        <f t="shared" si="73"/>
        <v>0.20409629320345279</v>
      </c>
      <c r="EB124">
        <f t="shared" si="74"/>
        <v>0</v>
      </c>
      <c r="EC124">
        <f t="shared" si="75"/>
        <v>0</v>
      </c>
      <c r="ED124">
        <f t="shared" si="76"/>
        <v>0.3</v>
      </c>
      <c r="EE124">
        <f>1</f>
        <v>1</v>
      </c>
      <c r="EF124">
        <f t="shared" si="77"/>
        <v>49.199999999999996</v>
      </c>
      <c r="EG124">
        <f t="shared" si="78"/>
        <v>0</v>
      </c>
      <c r="EH124">
        <f t="shared" si="79"/>
        <v>0.20409629320345279</v>
      </c>
      <c r="EI124">
        <f t="shared" si="80"/>
        <v>0.20409629320345279</v>
      </c>
      <c r="EJ124">
        <f t="shared" si="81"/>
        <v>3.5686334162031734</v>
      </c>
      <c r="EK124">
        <f t="shared" si="82"/>
        <v>3.7727297094066263</v>
      </c>
      <c r="EL124" s="16">
        <f t="shared" si="83"/>
        <v>3</v>
      </c>
      <c r="EM124">
        <f t="shared" si="111"/>
        <v>31</v>
      </c>
      <c r="EN124">
        <f t="shared" si="84"/>
        <v>0.45717569677573433</v>
      </c>
      <c r="EO124">
        <f t="shared" si="112"/>
        <v>0</v>
      </c>
      <c r="EP124">
        <f t="shared" si="85"/>
        <v>7.9937388522951096</v>
      </c>
      <c r="EQ124" s="10">
        <f t="shared" si="86"/>
        <v>8.4509145490708448</v>
      </c>
      <c r="ER124" s="1">
        <f t="shared" si="87"/>
        <v>5.4097777716377402E-2</v>
      </c>
      <c r="ES124" s="1">
        <f t="shared" si="88"/>
        <v>0</v>
      </c>
      <c r="ET124" s="1">
        <f t="shared" si="89"/>
        <v>0.94590222228362253</v>
      </c>
      <c r="EX124">
        <f t="shared" si="90"/>
        <v>0</v>
      </c>
      <c r="EY124">
        <f t="shared" si="113"/>
        <v>0</v>
      </c>
      <c r="EZ124">
        <f t="shared" si="91"/>
        <v>0</v>
      </c>
      <c r="FA124">
        <f t="shared" si="92"/>
        <v>0</v>
      </c>
      <c r="FB124" s="7">
        <f t="shared" si="93"/>
        <v>1.1354008975468399</v>
      </c>
      <c r="FC124">
        <f t="shared" si="94"/>
        <v>1.1354008975468399</v>
      </c>
      <c r="FD124">
        <f t="shared" si="95"/>
        <v>1.1354008975468399</v>
      </c>
      <c r="FF124" s="9">
        <f t="shared" si="96"/>
        <v>2.5432980105049219</v>
      </c>
      <c r="FG124" s="9">
        <f t="shared" si="97"/>
        <v>0</v>
      </c>
      <c r="FJ124">
        <f t="shared" si="98"/>
        <v>0</v>
      </c>
      <c r="FK124">
        <f t="shared" si="99"/>
        <v>1.2978316211094938</v>
      </c>
      <c r="FN124" s="15">
        <f t="shared" si="100"/>
        <v>0</v>
      </c>
      <c r="FP124" s="15">
        <f t="shared" si="101"/>
        <v>0</v>
      </c>
      <c r="FQ124" s="15">
        <f t="shared" si="102"/>
        <v>2.9071428312852663</v>
      </c>
      <c r="FS124">
        <f t="shared" si="103"/>
        <v>0</v>
      </c>
      <c r="FT124">
        <f t="shared" si="104"/>
        <v>5.4504408417901882</v>
      </c>
      <c r="FU124">
        <f t="shared" si="105"/>
        <v>4.2254572745354224</v>
      </c>
      <c r="FV124">
        <f t="shared" si="106"/>
        <v>4.2254572745354224</v>
      </c>
      <c r="FW124" s="8">
        <f t="shared" si="107"/>
        <v>4.2254572745354224</v>
      </c>
      <c r="FY124" s="5">
        <f t="shared" si="108"/>
        <v>1.2249835672547658</v>
      </c>
      <c r="GA124" s="11">
        <f t="shared" si="109"/>
        <v>0</v>
      </c>
      <c r="GB124" s="11">
        <f t="shared" si="110"/>
        <v>0</v>
      </c>
    </row>
    <row r="125" spans="1:184" x14ac:dyDescent="0.15">
      <c r="A125" s="19">
        <v>4</v>
      </c>
      <c r="B125">
        <v>31</v>
      </c>
      <c r="D125">
        <v>15</v>
      </c>
      <c r="E125" s="8">
        <v>8.75</v>
      </c>
      <c r="I125" s="8">
        <v>31</v>
      </c>
      <c r="J125" s="8">
        <v>3</v>
      </c>
      <c r="K125" s="8">
        <v>0</v>
      </c>
      <c r="L125">
        <v>2</v>
      </c>
      <c r="M125">
        <v>5</v>
      </c>
      <c r="N125">
        <v>10</v>
      </c>
      <c r="O125" s="12">
        <v>15</v>
      </c>
      <c r="P125" s="4">
        <v>6</v>
      </c>
      <c r="R125" s="4">
        <v>2</v>
      </c>
      <c r="DB125" s="1">
        <f t="shared" si="57"/>
        <v>1.0038208256456926</v>
      </c>
      <c r="DC125">
        <v>11.64</v>
      </c>
      <c r="DD125">
        <f t="shared" si="58"/>
        <v>31</v>
      </c>
      <c r="DE125" s="38">
        <v>0.122</v>
      </c>
      <c r="DF125">
        <v>0.48</v>
      </c>
      <c r="DG125">
        <v>1.1499999999999999</v>
      </c>
      <c r="DH125">
        <f t="shared" si="59"/>
        <v>6.56</v>
      </c>
      <c r="DI125">
        <f t="shared" si="60"/>
        <v>3.718484235633412</v>
      </c>
      <c r="DJ125">
        <f t="shared" si="61"/>
        <v>3</v>
      </c>
      <c r="DK125">
        <v>0.28899999999999998</v>
      </c>
      <c r="DL125">
        <f t="shared" si="62"/>
        <v>0.48</v>
      </c>
      <c r="DM125">
        <f t="shared" si="63"/>
        <v>1.1299999999999999</v>
      </c>
      <c r="DN125">
        <f t="shared" si="64"/>
        <v>16.399999999999999</v>
      </c>
      <c r="DO125">
        <f t="shared" si="65"/>
        <v>0.33504574901638523</v>
      </c>
      <c r="DP125">
        <f t="shared" si="66"/>
        <v>0</v>
      </c>
      <c r="DQ125">
        <v>2.76</v>
      </c>
      <c r="DR125">
        <f t="shared" si="67"/>
        <v>0.4</v>
      </c>
      <c r="DS125">
        <v>1.1000000000000001</v>
      </c>
      <c r="DT125">
        <f t="shared" si="68"/>
        <v>32.799999999999997</v>
      </c>
      <c r="DU125">
        <f t="shared" si="69"/>
        <v>0</v>
      </c>
      <c r="DV125">
        <f t="shared" si="70"/>
        <v>5.5800111600223188</v>
      </c>
      <c r="DW125">
        <f t="shared" si="71"/>
        <v>5.5800111600223188</v>
      </c>
      <c r="DX125">
        <v>0.40500000000000003</v>
      </c>
      <c r="DY125">
        <v>1</v>
      </c>
      <c r="DZ125">
        <f t="shared" si="72"/>
        <v>49.199999999999996</v>
      </c>
      <c r="EA125">
        <f t="shared" si="73"/>
        <v>0.53670318154304586</v>
      </c>
      <c r="EB125">
        <f t="shared" si="74"/>
        <v>0</v>
      </c>
      <c r="EC125">
        <f t="shared" si="75"/>
        <v>0</v>
      </c>
      <c r="ED125">
        <f t="shared" si="76"/>
        <v>0.3</v>
      </c>
      <c r="EE125">
        <f>1</f>
        <v>1</v>
      </c>
      <c r="EF125">
        <f t="shared" si="77"/>
        <v>49.199999999999996</v>
      </c>
      <c r="EG125">
        <f t="shared" si="78"/>
        <v>0</v>
      </c>
      <c r="EH125">
        <f t="shared" si="79"/>
        <v>0.53670318154304586</v>
      </c>
      <c r="EI125">
        <f t="shared" si="80"/>
        <v>0.53670318154304586</v>
      </c>
      <c r="EJ125">
        <f t="shared" si="81"/>
        <v>4.0535299846497974</v>
      </c>
      <c r="EK125">
        <f t="shared" si="82"/>
        <v>4.5902331661928431</v>
      </c>
      <c r="EL125" s="16">
        <f t="shared" si="83"/>
        <v>4</v>
      </c>
      <c r="EM125">
        <f t="shared" si="111"/>
        <v>31</v>
      </c>
      <c r="EN125">
        <f t="shared" si="84"/>
        <v>1.2022151266564229</v>
      </c>
      <c r="EO125">
        <f t="shared" si="112"/>
        <v>0</v>
      </c>
      <c r="EP125">
        <f t="shared" si="85"/>
        <v>9.0799071656155466</v>
      </c>
      <c r="EQ125" s="10">
        <f t="shared" si="86"/>
        <v>10.282122292271969</v>
      </c>
      <c r="ER125" s="1">
        <f t="shared" si="87"/>
        <v>0.11692285818852849</v>
      </c>
      <c r="ES125" s="1">
        <f t="shared" si="88"/>
        <v>0</v>
      </c>
      <c r="ET125" s="1">
        <f t="shared" si="89"/>
        <v>0.88307714181147157</v>
      </c>
      <c r="EX125">
        <f t="shared" si="90"/>
        <v>0</v>
      </c>
      <c r="EY125">
        <f t="shared" si="113"/>
        <v>0</v>
      </c>
      <c r="EZ125">
        <f t="shared" si="91"/>
        <v>0</v>
      </c>
      <c r="FA125">
        <f t="shared" si="92"/>
        <v>0</v>
      </c>
      <c r="FB125" s="7">
        <f t="shared" si="93"/>
        <v>2.0267649923248987</v>
      </c>
      <c r="FC125">
        <f t="shared" si="94"/>
        <v>2.0267649923248987</v>
      </c>
      <c r="FD125">
        <f t="shared" si="95"/>
        <v>2.0267649923248987</v>
      </c>
      <c r="FF125" s="9">
        <f t="shared" si="96"/>
        <v>4.5399535828077733</v>
      </c>
      <c r="FG125" s="9">
        <f t="shared" si="97"/>
        <v>0</v>
      </c>
      <c r="FJ125">
        <f t="shared" si="98"/>
        <v>0</v>
      </c>
      <c r="FK125">
        <f t="shared" si="99"/>
        <v>0</v>
      </c>
      <c r="FN125" s="15">
        <f t="shared" si="100"/>
        <v>0</v>
      </c>
      <c r="FP125" s="15">
        <f t="shared" si="101"/>
        <v>0</v>
      </c>
      <c r="FQ125" s="15">
        <f t="shared" si="102"/>
        <v>0</v>
      </c>
      <c r="FS125">
        <f t="shared" si="103"/>
        <v>0</v>
      </c>
      <c r="FT125">
        <f t="shared" si="104"/>
        <v>4.5399535828077733</v>
      </c>
      <c r="FU125">
        <f t="shared" si="105"/>
        <v>5.1410611461359847</v>
      </c>
      <c r="FV125">
        <f t="shared" si="106"/>
        <v>5.1410611461359847</v>
      </c>
      <c r="FW125" s="8">
        <f t="shared" si="107"/>
        <v>5.1410611461359847</v>
      </c>
      <c r="FY125" s="5">
        <f t="shared" si="108"/>
        <v>-0.60110756332821147</v>
      </c>
      <c r="GA125" s="11">
        <f t="shared" si="109"/>
        <v>0</v>
      </c>
      <c r="GB125" s="11">
        <f t="shared" si="110"/>
        <v>0</v>
      </c>
    </row>
    <row r="126" spans="1:184" x14ac:dyDescent="0.15">
      <c r="A126" s="19">
        <v>1</v>
      </c>
      <c r="B126">
        <v>32</v>
      </c>
      <c r="D126">
        <v>15</v>
      </c>
      <c r="E126" s="8">
        <v>8.75</v>
      </c>
      <c r="I126" s="8">
        <v>15</v>
      </c>
      <c r="J126" s="8">
        <v>6</v>
      </c>
      <c r="K126" s="8">
        <v>3</v>
      </c>
      <c r="L126">
        <v>2</v>
      </c>
      <c r="M126">
        <v>5</v>
      </c>
      <c r="N126">
        <v>10</v>
      </c>
      <c r="O126" s="12">
        <v>15</v>
      </c>
      <c r="P126" s="4">
        <v>5.3</v>
      </c>
      <c r="R126">
        <v>2</v>
      </c>
      <c r="S126">
        <v>4.0999999999999996</v>
      </c>
      <c r="U126">
        <v>2</v>
      </c>
      <c r="V126">
        <v>5.0999999999999996</v>
      </c>
      <c r="X126">
        <v>4</v>
      </c>
      <c r="DB126" s="1">
        <f t="shared" si="57"/>
        <v>1.0038208256456926</v>
      </c>
      <c r="DC126">
        <v>11.64</v>
      </c>
      <c r="DD126">
        <f t="shared" si="58"/>
        <v>15</v>
      </c>
      <c r="DE126" s="38">
        <v>0.122</v>
      </c>
      <c r="DF126">
        <v>0.48</v>
      </c>
      <c r="DG126">
        <v>1.1499999999999999</v>
      </c>
      <c r="DH126">
        <f t="shared" si="59"/>
        <v>6.56</v>
      </c>
      <c r="DI126">
        <f t="shared" si="60"/>
        <v>1.7992665656290707</v>
      </c>
      <c r="DJ126">
        <f t="shared" si="61"/>
        <v>6</v>
      </c>
      <c r="DK126">
        <v>0.28899999999999998</v>
      </c>
      <c r="DL126">
        <f t="shared" si="62"/>
        <v>0.48</v>
      </c>
      <c r="DM126">
        <f t="shared" si="63"/>
        <v>1.1299999999999999</v>
      </c>
      <c r="DN126">
        <f t="shared" si="64"/>
        <v>16.399999999999999</v>
      </c>
      <c r="DO126">
        <f t="shared" si="65"/>
        <v>0.67009149803277046</v>
      </c>
      <c r="DP126">
        <f t="shared" si="66"/>
        <v>3</v>
      </c>
      <c r="DQ126">
        <v>2.76</v>
      </c>
      <c r="DR126">
        <f t="shared" si="67"/>
        <v>0.4</v>
      </c>
      <c r="DS126">
        <v>1.1000000000000001</v>
      </c>
      <c r="DT126">
        <f t="shared" si="68"/>
        <v>32.799999999999997</v>
      </c>
      <c r="DU126">
        <f t="shared" si="69"/>
        <v>1.2978316211094938</v>
      </c>
      <c r="DV126">
        <f t="shared" si="70"/>
        <v>10.991071982143962</v>
      </c>
      <c r="DW126">
        <f t="shared" si="71"/>
        <v>10.991071982143962</v>
      </c>
      <c r="DX126">
        <v>0.40500000000000003</v>
      </c>
      <c r="DY126">
        <v>1</v>
      </c>
      <c r="DZ126">
        <f t="shared" si="72"/>
        <v>49.199999999999996</v>
      </c>
      <c r="EA126">
        <f t="shared" si="73"/>
        <v>1.0571561834227052</v>
      </c>
      <c r="EB126">
        <f t="shared" si="74"/>
        <v>0</v>
      </c>
      <c r="EC126">
        <f t="shared" si="75"/>
        <v>0</v>
      </c>
      <c r="ED126">
        <f t="shared" si="76"/>
        <v>0.3</v>
      </c>
      <c r="EE126">
        <f>1</f>
        <v>1</v>
      </c>
      <c r="EF126">
        <f t="shared" si="77"/>
        <v>49.199999999999996</v>
      </c>
      <c r="EG126">
        <f t="shared" si="78"/>
        <v>0</v>
      </c>
      <c r="EH126">
        <f t="shared" si="79"/>
        <v>1.0571561834227052</v>
      </c>
      <c r="EI126">
        <f t="shared" si="80"/>
        <v>1.0571561834227052</v>
      </c>
      <c r="EJ126">
        <f t="shared" si="81"/>
        <v>3.7671896847713349</v>
      </c>
      <c r="EK126">
        <f t="shared" si="82"/>
        <v>4.8243458681940403</v>
      </c>
      <c r="EL126" s="16">
        <f t="shared" si="83"/>
        <v>1</v>
      </c>
      <c r="EM126">
        <f t="shared" si="111"/>
        <v>32</v>
      </c>
      <c r="EN126">
        <f t="shared" si="84"/>
        <v>2.36802985086686</v>
      </c>
      <c r="EO126">
        <f t="shared" si="112"/>
        <v>0</v>
      </c>
      <c r="EP126">
        <f t="shared" si="85"/>
        <v>8.4385048938877905</v>
      </c>
      <c r="EQ126" s="10">
        <f t="shared" si="86"/>
        <v>10.80653474475465</v>
      </c>
      <c r="ER126" s="1">
        <f t="shared" si="87"/>
        <v>0.21912943480945829</v>
      </c>
      <c r="ES126" s="1">
        <f t="shared" si="88"/>
        <v>0</v>
      </c>
      <c r="ET126" s="1">
        <f t="shared" si="89"/>
        <v>0.78087056519054177</v>
      </c>
      <c r="EX126">
        <f t="shared" si="90"/>
        <v>0</v>
      </c>
      <c r="EY126">
        <f t="shared" si="113"/>
        <v>0</v>
      </c>
      <c r="EZ126">
        <f t="shared" si="91"/>
        <v>0</v>
      </c>
      <c r="FA126">
        <f t="shared" si="92"/>
        <v>0</v>
      </c>
      <c r="FB126" s="7">
        <f t="shared" si="93"/>
        <v>1.2346790318309206</v>
      </c>
      <c r="FC126">
        <f t="shared" si="94"/>
        <v>1.2346790318309206</v>
      </c>
      <c r="FD126">
        <f t="shared" si="95"/>
        <v>1.2346790318309206</v>
      </c>
      <c r="FF126" s="9">
        <f t="shared" si="96"/>
        <v>2.7656810313012623</v>
      </c>
      <c r="FG126" s="9">
        <f t="shared" si="97"/>
        <v>0</v>
      </c>
      <c r="FJ126">
        <f t="shared" si="98"/>
        <v>0</v>
      </c>
      <c r="FK126">
        <f t="shared" si="99"/>
        <v>1.2978316211094938</v>
      </c>
      <c r="FN126" s="15">
        <f t="shared" si="100"/>
        <v>0</v>
      </c>
      <c r="FP126" s="15">
        <f t="shared" si="101"/>
        <v>0</v>
      </c>
      <c r="FQ126" s="15">
        <f t="shared" si="102"/>
        <v>2.9071428312852663</v>
      </c>
      <c r="FS126">
        <f t="shared" si="103"/>
        <v>0</v>
      </c>
      <c r="FT126">
        <f t="shared" si="104"/>
        <v>5.6728238625865286</v>
      </c>
      <c r="FU126">
        <f t="shared" si="105"/>
        <v>5.403267372377325</v>
      </c>
      <c r="FV126">
        <f t="shared" si="106"/>
        <v>5.403267372377325</v>
      </c>
      <c r="FW126" s="8">
        <f t="shared" si="107"/>
        <v>5.403267372377325</v>
      </c>
      <c r="FY126" s="5">
        <f t="shared" si="108"/>
        <v>0.26955649020920358</v>
      </c>
      <c r="GA126" s="11">
        <f t="shared" si="109"/>
        <v>0</v>
      </c>
      <c r="GB126" s="11">
        <f t="shared" si="110"/>
        <v>0</v>
      </c>
    </row>
    <row r="127" spans="1:184" x14ac:dyDescent="0.15">
      <c r="A127" s="19">
        <v>2</v>
      </c>
      <c r="B127">
        <v>32</v>
      </c>
      <c r="D127">
        <v>15</v>
      </c>
      <c r="E127" s="8">
        <v>8.75</v>
      </c>
      <c r="I127" s="8">
        <v>28</v>
      </c>
      <c r="J127" s="8">
        <v>10</v>
      </c>
      <c r="K127" s="8">
        <v>7</v>
      </c>
      <c r="L127">
        <v>2</v>
      </c>
      <c r="M127">
        <v>5</v>
      </c>
      <c r="N127">
        <v>10</v>
      </c>
      <c r="O127" s="12">
        <v>15</v>
      </c>
      <c r="P127" s="4">
        <v>6</v>
      </c>
      <c r="R127">
        <v>1</v>
      </c>
      <c r="S127">
        <v>7</v>
      </c>
      <c r="U127">
        <v>3</v>
      </c>
      <c r="V127">
        <v>20.399999999999999</v>
      </c>
      <c r="X127">
        <v>4</v>
      </c>
      <c r="Y127">
        <v>5.9</v>
      </c>
      <c r="AA127">
        <v>5</v>
      </c>
      <c r="DB127" s="1">
        <f t="shared" si="57"/>
        <v>1.0038208256456926</v>
      </c>
      <c r="DC127">
        <v>11.64</v>
      </c>
      <c r="DD127">
        <f t="shared" si="58"/>
        <v>28</v>
      </c>
      <c r="DE127" s="38">
        <v>0.122</v>
      </c>
      <c r="DF127">
        <v>0.48</v>
      </c>
      <c r="DG127">
        <v>1.1499999999999999</v>
      </c>
      <c r="DH127">
        <f t="shared" si="59"/>
        <v>6.56</v>
      </c>
      <c r="DI127">
        <f t="shared" si="60"/>
        <v>3.358630922507599</v>
      </c>
      <c r="DJ127">
        <f t="shared" si="61"/>
        <v>10</v>
      </c>
      <c r="DK127">
        <v>0.28899999999999998</v>
      </c>
      <c r="DL127">
        <f t="shared" si="62"/>
        <v>0.48</v>
      </c>
      <c r="DM127">
        <f t="shared" si="63"/>
        <v>1.1299999999999999</v>
      </c>
      <c r="DN127">
        <f t="shared" si="64"/>
        <v>16.399999999999999</v>
      </c>
      <c r="DO127">
        <f t="shared" si="65"/>
        <v>1.1168191633879507</v>
      </c>
      <c r="DP127">
        <f t="shared" si="66"/>
        <v>7</v>
      </c>
      <c r="DQ127">
        <v>2.76</v>
      </c>
      <c r="DR127">
        <f t="shared" si="67"/>
        <v>0.4</v>
      </c>
      <c r="DS127">
        <v>1.1000000000000001</v>
      </c>
      <c r="DT127">
        <f t="shared" si="68"/>
        <v>32.799999999999997</v>
      </c>
      <c r="DU127">
        <f t="shared" si="69"/>
        <v>3.0282737825888191</v>
      </c>
      <c r="DV127">
        <f t="shared" si="70"/>
        <v>83.075516151032303</v>
      </c>
      <c r="DW127">
        <f t="shared" si="71"/>
        <v>83.075516151032303</v>
      </c>
      <c r="DX127">
        <v>0.40500000000000003</v>
      </c>
      <c r="DY127">
        <v>1</v>
      </c>
      <c r="DZ127">
        <f t="shared" si="72"/>
        <v>49.199999999999996</v>
      </c>
      <c r="EA127">
        <f t="shared" si="73"/>
        <v>7.9904667836562888</v>
      </c>
      <c r="EB127">
        <f t="shared" si="74"/>
        <v>0</v>
      </c>
      <c r="EC127">
        <f t="shared" si="75"/>
        <v>0</v>
      </c>
      <c r="ED127">
        <f t="shared" si="76"/>
        <v>0.3</v>
      </c>
      <c r="EE127">
        <f>1</f>
        <v>1</v>
      </c>
      <c r="EF127">
        <f t="shared" si="77"/>
        <v>49.199999999999996</v>
      </c>
      <c r="EG127">
        <f t="shared" si="78"/>
        <v>0</v>
      </c>
      <c r="EH127">
        <f t="shared" si="79"/>
        <v>7.9904667836562888</v>
      </c>
      <c r="EI127">
        <f t="shared" si="80"/>
        <v>7.9904667836562888</v>
      </c>
      <c r="EJ127">
        <f t="shared" si="81"/>
        <v>7.5037238684843688</v>
      </c>
      <c r="EK127">
        <f t="shared" si="82"/>
        <v>15.494190652140658</v>
      </c>
      <c r="EL127" s="16">
        <f t="shared" si="83"/>
        <v>2</v>
      </c>
      <c r="EM127">
        <f t="shared" si="111"/>
        <v>32</v>
      </c>
      <c r="EN127">
        <f t="shared" si="84"/>
        <v>17.898645595390089</v>
      </c>
      <c r="EO127">
        <f t="shared" si="112"/>
        <v>0</v>
      </c>
      <c r="EP127">
        <f t="shared" si="85"/>
        <v>16.808341465404986</v>
      </c>
      <c r="EQ127" s="10">
        <f t="shared" si="86"/>
        <v>34.706987060795072</v>
      </c>
      <c r="ER127" s="1">
        <f t="shared" si="87"/>
        <v>0.51570727139286476</v>
      </c>
      <c r="ES127" s="1">
        <f t="shared" si="88"/>
        <v>0</v>
      </c>
      <c r="ET127" s="1">
        <f t="shared" si="89"/>
        <v>0.48429272860713535</v>
      </c>
      <c r="EX127">
        <f t="shared" si="90"/>
        <v>0</v>
      </c>
      <c r="EY127">
        <f t="shared" si="113"/>
        <v>0</v>
      </c>
      <c r="EZ127">
        <f t="shared" si="91"/>
        <v>0</v>
      </c>
      <c r="FA127">
        <f t="shared" si="92"/>
        <v>0</v>
      </c>
      <c r="FB127" s="7">
        <f t="shared" si="93"/>
        <v>2.2377250429477749</v>
      </c>
      <c r="FC127">
        <f t="shared" si="94"/>
        <v>2.2377250429477749</v>
      </c>
      <c r="FD127">
        <f t="shared" si="95"/>
        <v>2.2377250429477749</v>
      </c>
      <c r="FF127" s="9">
        <f t="shared" si="96"/>
        <v>5.0125040962030161</v>
      </c>
      <c r="FG127" s="9">
        <f t="shared" si="97"/>
        <v>0</v>
      </c>
      <c r="FJ127">
        <f t="shared" si="98"/>
        <v>0</v>
      </c>
      <c r="FK127">
        <f t="shared" si="99"/>
        <v>3.0282737825888191</v>
      </c>
      <c r="FN127" s="15">
        <f t="shared" si="100"/>
        <v>0</v>
      </c>
      <c r="FP127" s="15">
        <f t="shared" si="101"/>
        <v>0</v>
      </c>
      <c r="FQ127" s="15">
        <f t="shared" si="102"/>
        <v>6.7833332729989557</v>
      </c>
      <c r="FS127">
        <f t="shared" si="103"/>
        <v>0</v>
      </c>
      <c r="FT127">
        <f t="shared" si="104"/>
        <v>11.795837369201973</v>
      </c>
      <c r="FU127">
        <f t="shared" si="105"/>
        <v>17.353493530397536</v>
      </c>
      <c r="FV127">
        <f t="shared" si="106"/>
        <v>17.353493530397536</v>
      </c>
      <c r="FW127" s="8">
        <f t="shared" si="107"/>
        <v>17.353493530397536</v>
      </c>
      <c r="FY127" s="5">
        <f t="shared" si="108"/>
        <v>-5.5576561611955633</v>
      </c>
      <c r="GA127" s="11">
        <f t="shared" si="109"/>
        <v>0</v>
      </c>
      <c r="GB127" s="11">
        <f t="shared" si="110"/>
        <v>0</v>
      </c>
    </row>
    <row r="128" spans="1:184" x14ac:dyDescent="0.15">
      <c r="A128" s="19">
        <v>3</v>
      </c>
      <c r="B128">
        <v>32</v>
      </c>
      <c r="D128">
        <v>15</v>
      </c>
      <c r="E128" s="8">
        <v>8.75</v>
      </c>
      <c r="I128" s="8">
        <v>28</v>
      </c>
      <c r="J128" s="8">
        <v>8</v>
      </c>
      <c r="K128" s="8">
        <v>3</v>
      </c>
      <c r="L128">
        <v>2</v>
      </c>
      <c r="M128">
        <v>5</v>
      </c>
      <c r="N128">
        <v>10</v>
      </c>
      <c r="O128" s="12">
        <v>15</v>
      </c>
      <c r="P128" s="4">
        <v>4</v>
      </c>
      <c r="R128">
        <v>4</v>
      </c>
      <c r="S128">
        <v>4</v>
      </c>
      <c r="U128">
        <v>3</v>
      </c>
      <c r="DB128" s="1">
        <f t="shared" si="57"/>
        <v>1.0038208256456926</v>
      </c>
      <c r="DC128">
        <v>11.64</v>
      </c>
      <c r="DD128">
        <f t="shared" si="58"/>
        <v>28</v>
      </c>
      <c r="DE128" s="38">
        <v>0.122</v>
      </c>
      <c r="DF128">
        <v>0.48</v>
      </c>
      <c r="DG128">
        <v>1.1499999999999999</v>
      </c>
      <c r="DH128">
        <f t="shared" si="59"/>
        <v>6.56</v>
      </c>
      <c r="DI128">
        <f t="shared" si="60"/>
        <v>3.358630922507599</v>
      </c>
      <c r="DJ128">
        <f t="shared" si="61"/>
        <v>8</v>
      </c>
      <c r="DK128">
        <v>0.28899999999999998</v>
      </c>
      <c r="DL128">
        <f t="shared" si="62"/>
        <v>0.48</v>
      </c>
      <c r="DM128">
        <f t="shared" si="63"/>
        <v>1.1299999999999999</v>
      </c>
      <c r="DN128">
        <f t="shared" si="64"/>
        <v>16.399999999999999</v>
      </c>
      <c r="DO128">
        <f t="shared" si="65"/>
        <v>0.89345533071036054</v>
      </c>
      <c r="DP128">
        <f t="shared" si="66"/>
        <v>3</v>
      </c>
      <c r="DQ128">
        <v>2.76</v>
      </c>
      <c r="DR128">
        <f t="shared" si="67"/>
        <v>0.4</v>
      </c>
      <c r="DS128">
        <v>1.1000000000000001</v>
      </c>
      <c r="DT128">
        <f t="shared" si="68"/>
        <v>32.799999999999997</v>
      </c>
      <c r="DU128">
        <f t="shared" si="69"/>
        <v>1.2978316211094938</v>
      </c>
      <c r="DV128">
        <f t="shared" si="70"/>
        <v>4.9600099200198393</v>
      </c>
      <c r="DW128">
        <f t="shared" si="71"/>
        <v>4.9600099200198393</v>
      </c>
      <c r="DX128">
        <v>0.40500000000000003</v>
      </c>
      <c r="DY128">
        <v>1</v>
      </c>
      <c r="DZ128">
        <f t="shared" si="72"/>
        <v>49.199999999999996</v>
      </c>
      <c r="EA128">
        <f t="shared" si="73"/>
        <v>0.47706949470492982</v>
      </c>
      <c r="EB128">
        <f t="shared" si="74"/>
        <v>0</v>
      </c>
      <c r="EC128">
        <f t="shared" si="75"/>
        <v>0</v>
      </c>
      <c r="ED128">
        <f t="shared" si="76"/>
        <v>0.3</v>
      </c>
      <c r="EE128">
        <f>1</f>
        <v>1</v>
      </c>
      <c r="EF128">
        <f t="shared" si="77"/>
        <v>49.199999999999996</v>
      </c>
      <c r="EG128">
        <f t="shared" si="78"/>
        <v>0</v>
      </c>
      <c r="EH128">
        <f t="shared" si="79"/>
        <v>0.47706949470492982</v>
      </c>
      <c r="EI128">
        <f t="shared" si="80"/>
        <v>0.47706949470492982</v>
      </c>
      <c r="EJ128">
        <f t="shared" si="81"/>
        <v>5.5499178743274538</v>
      </c>
      <c r="EK128">
        <f t="shared" si="82"/>
        <v>6.0269873690323834</v>
      </c>
      <c r="EL128" s="16">
        <f t="shared" si="83"/>
        <v>3</v>
      </c>
      <c r="EM128">
        <f t="shared" si="111"/>
        <v>32</v>
      </c>
      <c r="EN128">
        <f t="shared" si="84"/>
        <v>1.068635668139043</v>
      </c>
      <c r="EO128">
        <f t="shared" si="112"/>
        <v>0</v>
      </c>
      <c r="EP128">
        <f t="shared" si="85"/>
        <v>12.431816038493498</v>
      </c>
      <c r="EQ128" s="10">
        <f t="shared" si="86"/>
        <v>13.500451706632541</v>
      </c>
      <c r="ER128" s="1">
        <f t="shared" si="87"/>
        <v>7.915554911500039E-2</v>
      </c>
      <c r="ES128" s="1">
        <f t="shared" si="88"/>
        <v>0</v>
      </c>
      <c r="ET128" s="1">
        <f t="shared" si="89"/>
        <v>0.92084445088499955</v>
      </c>
      <c r="EX128">
        <f t="shared" si="90"/>
        <v>0</v>
      </c>
      <c r="EY128">
        <f t="shared" si="113"/>
        <v>0</v>
      </c>
      <c r="EZ128">
        <f t="shared" si="91"/>
        <v>0</v>
      </c>
      <c r="FA128">
        <f t="shared" si="92"/>
        <v>0</v>
      </c>
      <c r="FB128" s="7">
        <f t="shared" si="93"/>
        <v>2.1260431266089799</v>
      </c>
      <c r="FC128">
        <f t="shared" si="94"/>
        <v>2.1260431266089799</v>
      </c>
      <c r="FD128">
        <f t="shared" si="95"/>
        <v>2.1260431266089799</v>
      </c>
      <c r="FF128" s="9">
        <f t="shared" si="96"/>
        <v>4.7623366036041155</v>
      </c>
      <c r="FG128" s="9">
        <f t="shared" si="97"/>
        <v>0</v>
      </c>
      <c r="FJ128">
        <f t="shared" si="98"/>
        <v>0</v>
      </c>
      <c r="FK128">
        <f t="shared" si="99"/>
        <v>1.2978316211094938</v>
      </c>
      <c r="FN128" s="15">
        <f t="shared" si="100"/>
        <v>0</v>
      </c>
      <c r="FP128" s="15">
        <f t="shared" si="101"/>
        <v>0</v>
      </c>
      <c r="FQ128" s="15">
        <f t="shared" si="102"/>
        <v>2.9071428312852663</v>
      </c>
      <c r="FS128">
        <f t="shared" si="103"/>
        <v>0</v>
      </c>
      <c r="FT128">
        <f t="shared" si="104"/>
        <v>7.6694794348893822</v>
      </c>
      <c r="FU128">
        <f t="shared" si="105"/>
        <v>6.7502258533162705</v>
      </c>
      <c r="FV128">
        <f t="shared" si="106"/>
        <v>6.7502258533162705</v>
      </c>
      <c r="FW128" s="8">
        <f t="shared" si="107"/>
        <v>6.7502258533162705</v>
      </c>
      <c r="FY128" s="5">
        <f t="shared" si="108"/>
        <v>0.91925358157311177</v>
      </c>
      <c r="GA128" s="11">
        <f t="shared" si="109"/>
        <v>0</v>
      </c>
      <c r="GB128" s="11">
        <f t="shared" si="110"/>
        <v>0</v>
      </c>
    </row>
    <row r="129" spans="1:184" x14ac:dyDescent="0.15">
      <c r="A129" s="19">
        <v>4</v>
      </c>
      <c r="B129">
        <v>32</v>
      </c>
      <c r="D129">
        <v>15</v>
      </c>
      <c r="E129" s="8">
        <v>8.75</v>
      </c>
      <c r="I129" s="8">
        <v>38</v>
      </c>
      <c r="J129" s="8">
        <v>1</v>
      </c>
      <c r="K129" s="8">
        <v>0</v>
      </c>
      <c r="L129">
        <v>2</v>
      </c>
      <c r="M129">
        <v>5</v>
      </c>
      <c r="N129">
        <v>10</v>
      </c>
      <c r="O129" s="12">
        <v>15</v>
      </c>
      <c r="P129" s="4">
        <v>4.8</v>
      </c>
      <c r="R129">
        <v>4</v>
      </c>
      <c r="S129">
        <v>10</v>
      </c>
      <c r="U129">
        <v>3</v>
      </c>
      <c r="V129">
        <v>6.1</v>
      </c>
      <c r="X129">
        <v>4</v>
      </c>
      <c r="Y129">
        <v>8.6999999999999993</v>
      </c>
      <c r="AA129">
        <v>3</v>
      </c>
      <c r="AB129">
        <v>3.5</v>
      </c>
      <c r="AD129">
        <v>3</v>
      </c>
      <c r="AE129">
        <v>3.1</v>
      </c>
      <c r="AG129">
        <v>5</v>
      </c>
      <c r="DB129" s="1">
        <f t="shared" si="57"/>
        <v>1.0038208256456926</v>
      </c>
      <c r="DC129">
        <v>11.64</v>
      </c>
      <c r="DD129">
        <f t="shared" si="58"/>
        <v>38</v>
      </c>
      <c r="DE129" s="38">
        <v>0.122</v>
      </c>
      <c r="DF129">
        <v>0.48</v>
      </c>
      <c r="DG129">
        <v>1.1499999999999999</v>
      </c>
      <c r="DH129">
        <f t="shared" si="59"/>
        <v>6.56</v>
      </c>
      <c r="DI129">
        <f t="shared" si="60"/>
        <v>4.5581419662603126</v>
      </c>
      <c r="DJ129">
        <f t="shared" si="61"/>
        <v>1</v>
      </c>
      <c r="DK129">
        <v>0.28899999999999998</v>
      </c>
      <c r="DL129">
        <f t="shared" si="62"/>
        <v>0.48</v>
      </c>
      <c r="DM129">
        <f t="shared" si="63"/>
        <v>1.1299999999999999</v>
      </c>
      <c r="DN129">
        <f t="shared" si="64"/>
        <v>16.399999999999999</v>
      </c>
      <c r="DO129">
        <f t="shared" si="65"/>
        <v>0.11168191633879507</v>
      </c>
      <c r="DP129">
        <f t="shared" si="66"/>
        <v>0</v>
      </c>
      <c r="DQ129">
        <v>2.76</v>
      </c>
      <c r="DR129">
        <f t="shared" si="67"/>
        <v>0.4</v>
      </c>
      <c r="DS129">
        <v>1.1000000000000001</v>
      </c>
      <c r="DT129">
        <f t="shared" si="68"/>
        <v>32.799999999999997</v>
      </c>
      <c r="DU129">
        <f t="shared" si="69"/>
        <v>0</v>
      </c>
      <c r="DV129">
        <f t="shared" si="70"/>
        <v>39.959079918159837</v>
      </c>
      <c r="DW129">
        <f t="shared" si="71"/>
        <v>39.959079918159837</v>
      </c>
      <c r="DX129">
        <v>0.40500000000000003</v>
      </c>
      <c r="DY129">
        <v>1</v>
      </c>
      <c r="DZ129">
        <f t="shared" si="72"/>
        <v>49.199999999999996</v>
      </c>
      <c r="EA129">
        <f t="shared" si="73"/>
        <v>3.8433911167165911</v>
      </c>
      <c r="EB129">
        <f t="shared" si="74"/>
        <v>0</v>
      </c>
      <c r="EC129">
        <f t="shared" si="75"/>
        <v>0</v>
      </c>
      <c r="ED129">
        <f t="shared" si="76"/>
        <v>0.3</v>
      </c>
      <c r="EE129">
        <f>1</f>
        <v>1</v>
      </c>
      <c r="EF129">
        <f t="shared" si="77"/>
        <v>49.199999999999996</v>
      </c>
      <c r="EG129">
        <f t="shared" si="78"/>
        <v>0</v>
      </c>
      <c r="EH129">
        <f t="shared" si="79"/>
        <v>3.8433911167165911</v>
      </c>
      <c r="EI129">
        <f t="shared" si="80"/>
        <v>3.8433911167165911</v>
      </c>
      <c r="EJ129">
        <f t="shared" si="81"/>
        <v>4.6698238825991076</v>
      </c>
      <c r="EK129">
        <f t="shared" si="82"/>
        <v>8.5132149993156983</v>
      </c>
      <c r="EL129" s="16">
        <f t="shared" si="83"/>
        <v>4</v>
      </c>
      <c r="EM129">
        <f t="shared" si="111"/>
        <v>32</v>
      </c>
      <c r="EN129">
        <f t="shared" si="84"/>
        <v>8.6091961014451641</v>
      </c>
      <c r="EO129">
        <f t="shared" si="112"/>
        <v>0</v>
      </c>
      <c r="EP129">
        <f t="shared" si="85"/>
        <v>10.460405497022002</v>
      </c>
      <c r="EQ129" s="10">
        <f t="shared" si="86"/>
        <v>19.069601598467166</v>
      </c>
      <c r="ER129" s="1">
        <f t="shared" si="87"/>
        <v>0.45146177055619136</v>
      </c>
      <c r="ES129" s="1">
        <f t="shared" si="88"/>
        <v>0</v>
      </c>
      <c r="ET129" s="1">
        <f t="shared" si="89"/>
        <v>0.54853822944380859</v>
      </c>
      <c r="EX129">
        <f t="shared" si="90"/>
        <v>0</v>
      </c>
      <c r="EY129">
        <f t="shared" si="113"/>
        <v>0</v>
      </c>
      <c r="EZ129">
        <f t="shared" si="91"/>
        <v>0</v>
      </c>
      <c r="FA129">
        <f t="shared" si="92"/>
        <v>0</v>
      </c>
      <c r="FB129" s="7">
        <f t="shared" si="93"/>
        <v>2.3349119412995538</v>
      </c>
      <c r="FC129">
        <f t="shared" si="94"/>
        <v>2.3349119412995538</v>
      </c>
      <c r="FD129">
        <f t="shared" si="95"/>
        <v>2.3349119412995538</v>
      </c>
      <c r="FF129" s="9">
        <f t="shared" si="96"/>
        <v>5.230202748511001</v>
      </c>
      <c r="FG129" s="9">
        <f t="shared" si="97"/>
        <v>0</v>
      </c>
      <c r="FJ129">
        <f t="shared" si="98"/>
        <v>0</v>
      </c>
      <c r="FK129">
        <f t="shared" si="99"/>
        <v>0</v>
      </c>
      <c r="FN129" s="15">
        <f t="shared" si="100"/>
        <v>0</v>
      </c>
      <c r="FP129" s="15">
        <f t="shared" si="101"/>
        <v>0</v>
      </c>
      <c r="FQ129" s="15">
        <f t="shared" si="102"/>
        <v>0</v>
      </c>
      <c r="FS129">
        <f t="shared" si="103"/>
        <v>0</v>
      </c>
      <c r="FT129">
        <f t="shared" si="104"/>
        <v>5.230202748511001</v>
      </c>
      <c r="FU129">
        <f t="shared" si="105"/>
        <v>9.534800799233583</v>
      </c>
      <c r="FV129">
        <f t="shared" si="106"/>
        <v>9.534800799233583</v>
      </c>
      <c r="FW129" s="8">
        <f t="shared" si="107"/>
        <v>9.534800799233583</v>
      </c>
      <c r="FY129" s="5">
        <f t="shared" si="108"/>
        <v>-4.3045980507225821</v>
      </c>
      <c r="GA129" s="11">
        <f t="shared" si="109"/>
        <v>0</v>
      </c>
      <c r="GB129" s="11">
        <f t="shared" si="110"/>
        <v>0</v>
      </c>
    </row>
    <row r="130" spans="1:184" x14ac:dyDescent="0.15">
      <c r="A130" s="19">
        <v>1</v>
      </c>
      <c r="B130">
        <v>33</v>
      </c>
      <c r="D130">
        <v>15</v>
      </c>
      <c r="E130" s="8">
        <v>8.75</v>
      </c>
      <c r="I130" s="8">
        <v>28</v>
      </c>
      <c r="J130" s="8">
        <v>8</v>
      </c>
      <c r="K130" s="8">
        <v>3</v>
      </c>
      <c r="L130">
        <v>2</v>
      </c>
      <c r="M130">
        <v>5</v>
      </c>
      <c r="N130">
        <v>10</v>
      </c>
      <c r="O130" s="12">
        <v>15</v>
      </c>
      <c r="P130" s="4">
        <v>10</v>
      </c>
      <c r="R130">
        <v>4</v>
      </c>
      <c r="S130">
        <v>11.4</v>
      </c>
      <c r="U130">
        <v>4</v>
      </c>
      <c r="V130">
        <v>3.3</v>
      </c>
      <c r="X130">
        <v>4</v>
      </c>
      <c r="DB130" s="1">
        <f t="shared" si="57"/>
        <v>1.0038208256456926</v>
      </c>
      <c r="DC130">
        <v>11.64</v>
      </c>
      <c r="DD130">
        <f t="shared" si="58"/>
        <v>28</v>
      </c>
      <c r="DE130" s="38">
        <v>0.122</v>
      </c>
      <c r="DF130">
        <v>0.48</v>
      </c>
      <c r="DG130">
        <v>1.1499999999999999</v>
      </c>
      <c r="DH130">
        <f t="shared" si="59"/>
        <v>6.56</v>
      </c>
      <c r="DI130">
        <f t="shared" si="60"/>
        <v>3.358630922507599</v>
      </c>
      <c r="DJ130">
        <f t="shared" si="61"/>
        <v>8</v>
      </c>
      <c r="DK130">
        <v>0.28899999999999998</v>
      </c>
      <c r="DL130">
        <f t="shared" si="62"/>
        <v>0.48</v>
      </c>
      <c r="DM130">
        <f t="shared" si="63"/>
        <v>1.1299999999999999</v>
      </c>
      <c r="DN130">
        <f t="shared" si="64"/>
        <v>16.399999999999999</v>
      </c>
      <c r="DO130">
        <f t="shared" si="65"/>
        <v>0.89345533071036054</v>
      </c>
      <c r="DP130">
        <f t="shared" si="66"/>
        <v>3</v>
      </c>
      <c r="DQ130">
        <v>2.76</v>
      </c>
      <c r="DR130">
        <f t="shared" si="67"/>
        <v>0.4</v>
      </c>
      <c r="DS130">
        <v>1.1000000000000001</v>
      </c>
      <c r="DT130">
        <f t="shared" si="68"/>
        <v>32.799999999999997</v>
      </c>
      <c r="DU130">
        <f t="shared" si="69"/>
        <v>1.2978316211094938</v>
      </c>
      <c r="DV130">
        <f t="shared" si="70"/>
        <v>37.331824663649328</v>
      </c>
      <c r="DW130">
        <f t="shared" si="71"/>
        <v>37.331824663649328</v>
      </c>
      <c r="DX130">
        <v>0.40500000000000003</v>
      </c>
      <c r="DY130">
        <v>1</v>
      </c>
      <c r="DZ130">
        <f t="shared" si="72"/>
        <v>49.199999999999996</v>
      </c>
      <c r="EA130">
        <f t="shared" si="73"/>
        <v>3.5906933687400735</v>
      </c>
      <c r="EB130">
        <f t="shared" si="74"/>
        <v>0</v>
      </c>
      <c r="EC130">
        <f t="shared" si="75"/>
        <v>0</v>
      </c>
      <c r="ED130">
        <f t="shared" si="76"/>
        <v>0.3</v>
      </c>
      <c r="EE130">
        <f>1</f>
        <v>1</v>
      </c>
      <c r="EF130">
        <f t="shared" si="77"/>
        <v>49.199999999999996</v>
      </c>
      <c r="EG130">
        <f t="shared" si="78"/>
        <v>0</v>
      </c>
      <c r="EH130">
        <f t="shared" si="79"/>
        <v>3.5906933687400735</v>
      </c>
      <c r="EI130">
        <f t="shared" si="80"/>
        <v>3.5906933687400735</v>
      </c>
      <c r="EJ130">
        <f t="shared" si="81"/>
        <v>5.5499178743274538</v>
      </c>
      <c r="EK130">
        <f t="shared" si="82"/>
        <v>9.1406112430675268</v>
      </c>
      <c r="EL130" s="16">
        <f t="shared" si="83"/>
        <v>1</v>
      </c>
      <c r="EM130">
        <f t="shared" si="111"/>
        <v>33</v>
      </c>
      <c r="EN130">
        <f t="shared" si="84"/>
        <v>8.0431531459777652</v>
      </c>
      <c r="EO130">
        <f t="shared" si="112"/>
        <v>0</v>
      </c>
      <c r="EP130">
        <f t="shared" si="85"/>
        <v>12.431816038493498</v>
      </c>
      <c r="EQ130" s="10">
        <f t="shared" si="86"/>
        <v>20.474969184471263</v>
      </c>
      <c r="ER130" s="1">
        <f t="shared" si="87"/>
        <v>0.39282858369710744</v>
      </c>
      <c r="ES130" s="1">
        <f t="shared" si="88"/>
        <v>0</v>
      </c>
      <c r="ET130" s="1">
        <f t="shared" si="89"/>
        <v>0.60717141630289251</v>
      </c>
      <c r="EX130">
        <f t="shared" si="90"/>
        <v>0</v>
      </c>
      <c r="EY130">
        <f t="shared" si="113"/>
        <v>0</v>
      </c>
      <c r="EZ130">
        <f t="shared" si="91"/>
        <v>0</v>
      </c>
      <c r="FA130">
        <f t="shared" si="92"/>
        <v>0</v>
      </c>
      <c r="FB130" s="7">
        <f t="shared" si="93"/>
        <v>2.1260431266089799</v>
      </c>
      <c r="FC130">
        <f t="shared" si="94"/>
        <v>2.1260431266089799</v>
      </c>
      <c r="FD130">
        <f t="shared" si="95"/>
        <v>2.1260431266089799</v>
      </c>
      <c r="FF130" s="9">
        <f t="shared" si="96"/>
        <v>4.7623366036041155</v>
      </c>
      <c r="FG130" s="9">
        <f t="shared" si="97"/>
        <v>0</v>
      </c>
      <c r="FJ130">
        <f t="shared" si="98"/>
        <v>0</v>
      </c>
      <c r="FK130">
        <f t="shared" si="99"/>
        <v>1.2978316211094938</v>
      </c>
      <c r="FN130" s="15">
        <f t="shared" si="100"/>
        <v>0</v>
      </c>
      <c r="FP130" s="15">
        <f t="shared" si="101"/>
        <v>0</v>
      </c>
      <c r="FQ130" s="15">
        <f t="shared" si="102"/>
        <v>2.9071428312852663</v>
      </c>
      <c r="FS130">
        <f t="shared" si="103"/>
        <v>0</v>
      </c>
      <c r="FT130">
        <f t="shared" si="104"/>
        <v>7.6694794348893822</v>
      </c>
      <c r="FU130">
        <f t="shared" si="105"/>
        <v>10.237484592235631</v>
      </c>
      <c r="FV130">
        <f t="shared" si="106"/>
        <v>10.237484592235631</v>
      </c>
      <c r="FW130" s="8">
        <f t="shared" si="107"/>
        <v>10.237484592235631</v>
      </c>
      <c r="FY130" s="5">
        <f t="shared" si="108"/>
        <v>-2.5680051573462492</v>
      </c>
      <c r="GA130" s="11">
        <f t="shared" si="109"/>
        <v>0</v>
      </c>
      <c r="GB130" s="11">
        <f t="shared" si="110"/>
        <v>0</v>
      </c>
    </row>
    <row r="131" spans="1:184" x14ac:dyDescent="0.15">
      <c r="A131" s="19">
        <v>2</v>
      </c>
      <c r="B131">
        <v>33</v>
      </c>
      <c r="D131">
        <v>15</v>
      </c>
      <c r="E131" s="8">
        <v>8.75</v>
      </c>
      <c r="I131" s="8">
        <v>47</v>
      </c>
      <c r="J131" s="8">
        <v>9</v>
      </c>
      <c r="K131" s="8">
        <v>8</v>
      </c>
      <c r="L131">
        <v>2</v>
      </c>
      <c r="M131">
        <v>5</v>
      </c>
      <c r="N131">
        <v>10</v>
      </c>
      <c r="O131" s="12">
        <v>15</v>
      </c>
      <c r="P131" s="4">
        <v>9.4</v>
      </c>
      <c r="R131">
        <v>3</v>
      </c>
      <c r="S131">
        <v>4.4000000000000004</v>
      </c>
      <c r="U131">
        <v>3</v>
      </c>
      <c r="V131">
        <v>8</v>
      </c>
      <c r="X131">
        <v>3</v>
      </c>
      <c r="Y131">
        <v>10</v>
      </c>
      <c r="AA131">
        <v>4</v>
      </c>
      <c r="AB131">
        <v>3.8</v>
      </c>
      <c r="AD131">
        <v>3</v>
      </c>
      <c r="AE131">
        <v>14</v>
      </c>
      <c r="AG131">
        <v>4</v>
      </c>
      <c r="AH131">
        <v>6.8</v>
      </c>
      <c r="AJ131">
        <v>5</v>
      </c>
      <c r="DB131" s="1">
        <f t="shared" ref="DB131:DB177" si="114">SQRT(1+(AVERAGE(E131, E132, E133)/100)^2)</f>
        <v>1.0038208256456926</v>
      </c>
      <c r="DC131">
        <v>11.64</v>
      </c>
      <c r="DD131">
        <f t="shared" ref="DD131:DD177" si="115">I131</f>
        <v>47</v>
      </c>
      <c r="DE131" s="38">
        <v>0.122</v>
      </c>
      <c r="DF131">
        <v>0.48</v>
      </c>
      <c r="DG131">
        <v>1.1499999999999999</v>
      </c>
      <c r="DH131">
        <f t="shared" ref="DH131:DH177" si="116">L131*3.28</f>
        <v>6.56</v>
      </c>
      <c r="DI131">
        <f t="shared" ref="DI131:DI177" si="117">(DC131*DD131*DE131*DF131*DG131*DB131)/DH131</f>
        <v>5.6377019056377558</v>
      </c>
      <c r="DJ131">
        <f t="shared" ref="DJ131:DJ177" si="118">J131</f>
        <v>9</v>
      </c>
      <c r="DK131">
        <v>0.28899999999999998</v>
      </c>
      <c r="DL131">
        <f t="shared" ref="DL131:DL177" si="119">0.48</f>
        <v>0.48</v>
      </c>
      <c r="DM131">
        <f t="shared" ref="DM131:DM177" si="120">1.13</f>
        <v>1.1299999999999999</v>
      </c>
      <c r="DN131">
        <f t="shared" ref="DN131:DN177" si="121">M131*3.28</f>
        <v>16.399999999999999</v>
      </c>
      <c r="DO131">
        <f t="shared" ref="DO131:DO177" si="122">(DJ131*DK131*DB131*DC131*DL131*DM131)/DN131</f>
        <v>1.0051372470491557</v>
      </c>
      <c r="DP131">
        <f t="shared" ref="DP131:DP177" si="123">K131</f>
        <v>8</v>
      </c>
      <c r="DQ131">
        <v>2.76</v>
      </c>
      <c r="DR131">
        <f t="shared" ref="DR131:DR177" si="124">0.4</f>
        <v>0.4</v>
      </c>
      <c r="DS131">
        <v>1.1000000000000001</v>
      </c>
      <c r="DT131">
        <f t="shared" ref="DT131:DT177" si="125">N131*3.28</f>
        <v>32.799999999999997</v>
      </c>
      <c r="DU131">
        <f t="shared" ref="DU131:DU177" si="126">(DB131*DC131*DP131*DQ131*DR131*DS131)/DT131</f>
        <v>3.4608843229586501</v>
      </c>
      <c r="DV131">
        <f t="shared" ref="DV131:DV177" si="127">((P131/2.54)^2 +(S131/2.54)^2+(V131/2.54)^2+(Y131/2.54)^2+(AB131/2.54)^2+(AE131/2.54)^2+(AH131/2.54)^2+(AK131/2.54)^2+(AN131/2.54)^2+(AQ131/2.54)^2+(AT131/2.54)^2+(AW131/2.54)^2+(AZ131/2.54)^2+(BC131/2.54)^2+(BF131/2.54)^2+(BI131/2.54)^2+(BL131/2.54)^2+(BO131/2.54)^2+(BR131/2.54)^2+(BU131/2.54)^2+(BX131/2.54)^2+(CA131/2.54)^2+(CD131/2.54)^2)</f>
        <v>81.9021638043276</v>
      </c>
      <c r="DW131">
        <f t="shared" ref="DW131:DW177" si="128">DV131</f>
        <v>81.9021638043276</v>
      </c>
      <c r="DX131">
        <v>0.40500000000000003</v>
      </c>
      <c r="DY131">
        <v>1</v>
      </c>
      <c r="DZ131">
        <f t="shared" ref="DZ131:DZ177" si="129">O131*3.28</f>
        <v>49.199999999999996</v>
      </c>
      <c r="EA131">
        <f t="shared" ref="EA131:EA177" si="130">(((DW131*DY131*DB131*DC131)/(DZ131)))*DX131</f>
        <v>7.8776100313151538</v>
      </c>
      <c r="EB131">
        <f t="shared" ref="EB131:EB177" si="131">(CG131^2+CJ131^2+CM131^2+CP131^2+CS131^2+CV131^2+CY131^2)/(2.54^2)</f>
        <v>0</v>
      </c>
      <c r="EC131">
        <f t="shared" ref="EC131:EC177" si="132">EB131</f>
        <v>0</v>
      </c>
      <c r="ED131">
        <f t="shared" ref="ED131:ED177" si="133">0.3</f>
        <v>0.3</v>
      </c>
      <c r="EE131">
        <f>1</f>
        <v>1</v>
      </c>
      <c r="EF131">
        <f t="shared" ref="EF131:EF177" si="134">O131*3.28</f>
        <v>49.199999999999996</v>
      </c>
      <c r="EG131">
        <f t="shared" ref="EG131:EG177" si="135">((EC131*EE131*DB131*DC131)/(EF131*8))*ED131</f>
        <v>0</v>
      </c>
      <c r="EH131">
        <f t="shared" ref="EH131:EH177" si="136">EA131</f>
        <v>7.8776100313151538</v>
      </c>
      <c r="EI131">
        <f t="shared" ref="EI131:EI177" si="137">EG131+EA131</f>
        <v>7.8776100313151538</v>
      </c>
      <c r="EJ131">
        <f t="shared" ref="EJ131:EJ177" si="138">DU131+DO131+DI131</f>
        <v>10.103723475645563</v>
      </c>
      <c r="EK131">
        <f t="shared" ref="EK131:EK177" si="139">EJ131+EI131</f>
        <v>17.981333506960716</v>
      </c>
      <c r="EL131" s="16">
        <f t="shared" ref="EL131:EL177" si="140">A131</f>
        <v>2</v>
      </c>
      <c r="EM131">
        <f t="shared" si="111"/>
        <v>33</v>
      </c>
      <c r="EN131">
        <f t="shared" ref="EN131:EN177" si="141">EH131*2.24</f>
        <v>17.645846470145948</v>
      </c>
      <c r="EO131">
        <f t="shared" si="112"/>
        <v>0</v>
      </c>
      <c r="EP131">
        <f t="shared" ref="EP131:EP177" si="142">EJ131*2.24</f>
        <v>22.632340585446062</v>
      </c>
      <c r="EQ131" s="10">
        <f t="shared" ref="EQ131:EQ177" si="143">SUM(EN131:EP131)</f>
        <v>40.278187055592014</v>
      </c>
      <c r="ER131" s="1">
        <f t="shared" ref="ER131:ER176" si="144">EN131/EQ131</f>
        <v>0.43809932273741925</v>
      </c>
      <c r="ES131" s="1">
        <f t="shared" ref="ES131:ES177" si="145">EO131/EQ131</f>
        <v>0</v>
      </c>
      <c r="ET131" s="1">
        <f t="shared" ref="ET131:ET177" si="146">EP131/EQ131</f>
        <v>0.56190067726258064</v>
      </c>
      <c r="EX131">
        <f t="shared" ref="EX131:EX177" si="147">DI131*EV131</f>
        <v>0</v>
      </c>
      <c r="EY131">
        <f t="shared" si="113"/>
        <v>0</v>
      </c>
      <c r="EZ131">
        <f t="shared" ref="EZ131:EZ177" si="148">EX131*0.75*0.3</f>
        <v>0</v>
      </c>
      <c r="FA131">
        <f t="shared" ref="FA131:FA177" si="149">EY131*0.75*0.3</f>
        <v>0</v>
      </c>
      <c r="FB131" s="7">
        <f t="shared" ref="FB131:FB177" si="150">(DI131+DO131)*0.5-(EX131+EY131)*0.5</f>
        <v>3.3214195763434557</v>
      </c>
      <c r="FC131">
        <f t="shared" ref="FC131:FC177" si="151">FB131+FA131+EZ131</f>
        <v>3.3214195763434557</v>
      </c>
      <c r="FD131">
        <f t="shared" ref="FD131:FD177" si="152">(DI131+DO131)*0.5</f>
        <v>3.3214195763434557</v>
      </c>
      <c r="FF131" s="9">
        <f t="shared" ref="FF131:FF177" si="153">FC131*2.24</f>
        <v>7.4399798510093413</v>
      </c>
      <c r="FG131" s="9">
        <f t="shared" ref="FG131:FG177" si="154">(EZ131+FA131)*2.24</f>
        <v>0</v>
      </c>
      <c r="FJ131">
        <f t="shared" ref="FJ131:FJ177" si="155">DU131*FI131*0.75*0.3</f>
        <v>0</v>
      </c>
      <c r="FK131">
        <f t="shared" ref="FK131:FK177" si="156">DU131*(1-FI131)</f>
        <v>3.4608843229586501</v>
      </c>
      <c r="FN131" s="15">
        <f t="shared" ref="FN131:FN177" si="157">(FJ131*2.24)*1000 + FM131</f>
        <v>0</v>
      </c>
      <c r="FP131" s="15">
        <f t="shared" ref="FP131:FP177" si="158">FO131/1000</f>
        <v>0</v>
      </c>
      <c r="FQ131" s="15">
        <f t="shared" ref="FQ131:FQ177" si="159">FK131*2.24+FP131</f>
        <v>7.7523808834273771</v>
      </c>
      <c r="FS131">
        <f t="shared" ref="FS131:FS177" si="160">FN131/1000+FG131</f>
        <v>0</v>
      </c>
      <c r="FT131">
        <f t="shared" ref="FT131:FT177" si="161">FQ131 + FF131 + FS131</f>
        <v>15.192360734436718</v>
      </c>
      <c r="FU131">
        <f t="shared" ref="FU131:FU177" si="162">EQ131*0.5</f>
        <v>20.139093527796007</v>
      </c>
      <c r="FV131">
        <f t="shared" ref="FV131:FV177" si="163">FU131-FS131</f>
        <v>20.139093527796007</v>
      </c>
      <c r="FW131" s="8">
        <f t="shared" ref="FW131:FW177" si="164">FV131+FS131</f>
        <v>20.139093527796007</v>
      </c>
      <c r="FY131" s="5">
        <f t="shared" ref="FY131:FY177" si="165">FT131-(EQ131*0.5)</f>
        <v>-4.9467327933592884</v>
      </c>
      <c r="GA131" s="11">
        <f t="shared" ref="GA131:GA177" si="166">FS131/(FV131+FS131)</f>
        <v>0</v>
      </c>
      <c r="GB131" s="11">
        <f t="shared" ref="GB131:GB177" si="167">(FS131)/FT131</f>
        <v>0</v>
      </c>
    </row>
    <row r="132" spans="1:184" x14ac:dyDescent="0.15">
      <c r="A132" s="19">
        <v>3</v>
      </c>
      <c r="B132">
        <v>33</v>
      </c>
      <c r="D132">
        <v>15</v>
      </c>
      <c r="E132" s="8">
        <v>8.75</v>
      </c>
      <c r="I132" s="8">
        <v>76</v>
      </c>
      <c r="J132" s="8">
        <v>17</v>
      </c>
      <c r="K132" s="8">
        <v>11</v>
      </c>
      <c r="L132">
        <v>2</v>
      </c>
      <c r="M132">
        <v>5</v>
      </c>
      <c r="N132">
        <v>10</v>
      </c>
      <c r="O132" s="12">
        <v>15</v>
      </c>
      <c r="P132" s="4">
        <v>9</v>
      </c>
      <c r="R132">
        <v>3</v>
      </c>
      <c r="S132">
        <v>6.2</v>
      </c>
      <c r="U132">
        <v>3</v>
      </c>
      <c r="V132">
        <v>10</v>
      </c>
      <c r="X132">
        <v>3</v>
      </c>
      <c r="Y132">
        <v>12.4</v>
      </c>
      <c r="AA132">
        <v>4</v>
      </c>
      <c r="DB132" s="1">
        <f t="shared" si="114"/>
        <v>1.0038208256456926</v>
      </c>
      <c r="DC132">
        <v>11.64</v>
      </c>
      <c r="DD132">
        <f t="shared" si="115"/>
        <v>76</v>
      </c>
      <c r="DE132" s="38">
        <v>0.122</v>
      </c>
      <c r="DF132">
        <v>0.48</v>
      </c>
      <c r="DG132">
        <v>1.1499999999999999</v>
      </c>
      <c r="DH132">
        <f t="shared" si="116"/>
        <v>6.56</v>
      </c>
      <c r="DI132">
        <f t="shared" si="117"/>
        <v>9.1162839325206253</v>
      </c>
      <c r="DJ132">
        <f t="shared" si="118"/>
        <v>17</v>
      </c>
      <c r="DK132">
        <v>0.28899999999999998</v>
      </c>
      <c r="DL132">
        <f t="shared" si="119"/>
        <v>0.48</v>
      </c>
      <c r="DM132">
        <f t="shared" si="120"/>
        <v>1.1299999999999999</v>
      </c>
      <c r="DN132">
        <f t="shared" si="121"/>
        <v>16.399999999999999</v>
      </c>
      <c r="DO132">
        <f t="shared" si="122"/>
        <v>1.8985925777595161</v>
      </c>
      <c r="DP132">
        <f t="shared" si="123"/>
        <v>11</v>
      </c>
      <c r="DQ132">
        <v>2.76</v>
      </c>
      <c r="DR132">
        <f t="shared" si="124"/>
        <v>0.4</v>
      </c>
      <c r="DS132">
        <v>1.1000000000000001</v>
      </c>
      <c r="DT132">
        <f t="shared" si="125"/>
        <v>32.799999999999997</v>
      </c>
      <c r="DU132">
        <f t="shared" si="126"/>
        <v>4.758715944068145</v>
      </c>
      <c r="DV132">
        <f t="shared" si="127"/>
        <v>57.846115692231386</v>
      </c>
      <c r="DW132">
        <f t="shared" si="128"/>
        <v>57.846115692231386</v>
      </c>
      <c r="DX132">
        <v>0.40500000000000003</v>
      </c>
      <c r="DY132">
        <v>1</v>
      </c>
      <c r="DZ132">
        <f t="shared" si="129"/>
        <v>49.199999999999996</v>
      </c>
      <c r="EA132">
        <f t="shared" si="130"/>
        <v>5.5638229819962453</v>
      </c>
      <c r="EB132">
        <f t="shared" si="131"/>
        <v>0</v>
      </c>
      <c r="EC132">
        <f t="shared" si="132"/>
        <v>0</v>
      </c>
      <c r="ED132">
        <f t="shared" si="133"/>
        <v>0.3</v>
      </c>
      <c r="EE132">
        <f>1</f>
        <v>1</v>
      </c>
      <c r="EF132">
        <f t="shared" si="134"/>
        <v>49.199999999999996</v>
      </c>
      <c r="EG132">
        <f t="shared" si="135"/>
        <v>0</v>
      </c>
      <c r="EH132">
        <f t="shared" si="136"/>
        <v>5.5638229819962453</v>
      </c>
      <c r="EI132">
        <f t="shared" si="137"/>
        <v>5.5638229819962453</v>
      </c>
      <c r="EJ132">
        <f t="shared" si="138"/>
        <v>15.773592454348286</v>
      </c>
      <c r="EK132">
        <f t="shared" si="139"/>
        <v>21.337415436344532</v>
      </c>
      <c r="EL132" s="16">
        <f t="shared" si="140"/>
        <v>3</v>
      </c>
      <c r="EM132">
        <f t="shared" ref="EM132:EM177" si="168">B132</f>
        <v>33</v>
      </c>
      <c r="EN132">
        <f t="shared" si="141"/>
        <v>12.46296347967159</v>
      </c>
      <c r="EO132">
        <f t="shared" ref="EO132:EO177" si="169">EG132*2.24</f>
        <v>0</v>
      </c>
      <c r="EP132">
        <f t="shared" si="142"/>
        <v>35.332847097740164</v>
      </c>
      <c r="EQ132" s="10">
        <f t="shared" si="143"/>
        <v>47.795810577411757</v>
      </c>
      <c r="ER132" s="1">
        <f t="shared" si="144"/>
        <v>0.26075430731499238</v>
      </c>
      <c r="ES132" s="1">
        <f t="shared" si="145"/>
        <v>0</v>
      </c>
      <c r="ET132" s="1">
        <f t="shared" si="146"/>
        <v>0.7392456926850075</v>
      </c>
      <c r="EX132">
        <f t="shared" si="147"/>
        <v>0</v>
      </c>
      <c r="EY132">
        <f t="shared" ref="EY132:EY177" si="170">DO131*EW131</f>
        <v>0</v>
      </c>
      <c r="EZ132">
        <f t="shared" si="148"/>
        <v>0</v>
      </c>
      <c r="FA132">
        <f t="shared" si="149"/>
        <v>0</v>
      </c>
      <c r="FB132" s="7">
        <f t="shared" si="150"/>
        <v>5.5074382551400705</v>
      </c>
      <c r="FC132">
        <f t="shared" si="151"/>
        <v>5.5074382551400705</v>
      </c>
      <c r="FD132">
        <f t="shared" si="152"/>
        <v>5.5074382551400705</v>
      </c>
      <c r="FF132" s="9">
        <f t="shared" si="153"/>
        <v>12.336661691513759</v>
      </c>
      <c r="FG132" s="9">
        <f t="shared" si="154"/>
        <v>0</v>
      </c>
      <c r="FJ132">
        <f t="shared" si="155"/>
        <v>0</v>
      </c>
      <c r="FK132">
        <f t="shared" si="156"/>
        <v>4.758715944068145</v>
      </c>
      <c r="FN132" s="15">
        <f t="shared" si="157"/>
        <v>0</v>
      </c>
      <c r="FP132" s="15">
        <f t="shared" si="158"/>
        <v>0</v>
      </c>
      <c r="FQ132" s="15">
        <f t="shared" si="159"/>
        <v>10.659523714712646</v>
      </c>
      <c r="FS132">
        <f t="shared" si="160"/>
        <v>0</v>
      </c>
      <c r="FT132">
        <f t="shared" si="161"/>
        <v>22.996185406226406</v>
      </c>
      <c r="FU132">
        <f t="shared" si="162"/>
        <v>23.897905288705878</v>
      </c>
      <c r="FV132">
        <f t="shared" si="163"/>
        <v>23.897905288705878</v>
      </c>
      <c r="FW132" s="8">
        <f t="shared" si="164"/>
        <v>23.897905288705878</v>
      </c>
      <c r="FY132" s="5">
        <f t="shared" si="165"/>
        <v>-0.90171988247947255</v>
      </c>
      <c r="GA132" s="11">
        <f t="shared" si="166"/>
        <v>0</v>
      </c>
      <c r="GB132" s="11">
        <f t="shared" si="167"/>
        <v>0</v>
      </c>
    </row>
    <row r="133" spans="1:184" x14ac:dyDescent="0.15">
      <c r="A133" s="19">
        <v>4</v>
      </c>
      <c r="B133">
        <v>33</v>
      </c>
      <c r="D133">
        <v>15</v>
      </c>
      <c r="E133" s="8">
        <v>8.75</v>
      </c>
      <c r="I133" s="8">
        <v>58</v>
      </c>
      <c r="J133" s="8">
        <v>2</v>
      </c>
      <c r="K133" s="8">
        <v>9</v>
      </c>
      <c r="L133">
        <v>2</v>
      </c>
      <c r="M133">
        <v>5</v>
      </c>
      <c r="N133">
        <v>10</v>
      </c>
      <c r="O133" s="12">
        <v>15</v>
      </c>
      <c r="P133" s="4">
        <v>5.8</v>
      </c>
      <c r="R133">
        <v>3</v>
      </c>
      <c r="S133">
        <v>5.7</v>
      </c>
      <c r="U133">
        <v>3</v>
      </c>
      <c r="V133">
        <v>11</v>
      </c>
      <c r="X133">
        <v>4</v>
      </c>
      <c r="DB133" s="1">
        <f t="shared" si="114"/>
        <v>1.0038208256456926</v>
      </c>
      <c r="DC133">
        <v>11.64</v>
      </c>
      <c r="DD133">
        <f t="shared" si="115"/>
        <v>58</v>
      </c>
      <c r="DE133" s="38">
        <v>0.122</v>
      </c>
      <c r="DF133">
        <v>0.48</v>
      </c>
      <c r="DG133">
        <v>1.1499999999999999</v>
      </c>
      <c r="DH133">
        <f t="shared" si="116"/>
        <v>6.56</v>
      </c>
      <c r="DI133">
        <f t="shared" si="117"/>
        <v>6.9571640537657391</v>
      </c>
      <c r="DJ133">
        <f t="shared" si="118"/>
        <v>2</v>
      </c>
      <c r="DK133">
        <v>0.28899999999999998</v>
      </c>
      <c r="DL133">
        <f t="shared" si="119"/>
        <v>0.48</v>
      </c>
      <c r="DM133">
        <f t="shared" si="120"/>
        <v>1.1299999999999999</v>
      </c>
      <c r="DN133">
        <f t="shared" si="121"/>
        <v>16.399999999999999</v>
      </c>
      <c r="DO133">
        <f t="shared" si="122"/>
        <v>0.22336383267759014</v>
      </c>
      <c r="DP133">
        <f t="shared" si="123"/>
        <v>9</v>
      </c>
      <c r="DQ133">
        <v>2.76</v>
      </c>
      <c r="DR133">
        <f t="shared" si="124"/>
        <v>0.4</v>
      </c>
      <c r="DS133">
        <v>1.1000000000000001</v>
      </c>
      <c r="DT133">
        <f t="shared" si="125"/>
        <v>32.799999999999997</v>
      </c>
      <c r="DU133">
        <f t="shared" si="126"/>
        <v>3.8934948633284812</v>
      </c>
      <c r="DV133">
        <f t="shared" si="127"/>
        <v>29.005208010416023</v>
      </c>
      <c r="DW133">
        <f t="shared" si="128"/>
        <v>29.005208010416023</v>
      </c>
      <c r="DX133">
        <v>0.40500000000000003</v>
      </c>
      <c r="DY133">
        <v>1</v>
      </c>
      <c r="DZ133">
        <f t="shared" si="129"/>
        <v>49.199999999999996</v>
      </c>
      <c r="EA133">
        <f t="shared" si="130"/>
        <v>2.7898129545041725</v>
      </c>
      <c r="EB133">
        <f t="shared" si="131"/>
        <v>0</v>
      </c>
      <c r="EC133">
        <f t="shared" si="132"/>
        <v>0</v>
      </c>
      <c r="ED133">
        <f t="shared" si="133"/>
        <v>0.3</v>
      </c>
      <c r="EE133">
        <f>1</f>
        <v>1</v>
      </c>
      <c r="EF133">
        <f t="shared" si="134"/>
        <v>49.199999999999996</v>
      </c>
      <c r="EG133">
        <f t="shared" si="135"/>
        <v>0</v>
      </c>
      <c r="EH133">
        <f t="shared" si="136"/>
        <v>2.7898129545041725</v>
      </c>
      <c r="EI133">
        <f t="shared" si="137"/>
        <v>2.7898129545041725</v>
      </c>
      <c r="EJ133">
        <f t="shared" si="138"/>
        <v>11.07402274977181</v>
      </c>
      <c r="EK133">
        <f t="shared" si="139"/>
        <v>13.863835704275983</v>
      </c>
      <c r="EL133" s="16">
        <f t="shared" si="140"/>
        <v>4</v>
      </c>
      <c r="EM133">
        <f t="shared" si="168"/>
        <v>33</v>
      </c>
      <c r="EN133">
        <f t="shared" si="141"/>
        <v>6.249181018089347</v>
      </c>
      <c r="EO133">
        <f t="shared" si="169"/>
        <v>0</v>
      </c>
      <c r="EP133">
        <f t="shared" si="142"/>
        <v>24.805810959488856</v>
      </c>
      <c r="EQ133" s="10">
        <f t="shared" si="143"/>
        <v>31.054991977578204</v>
      </c>
      <c r="ER133" s="1">
        <f t="shared" si="144"/>
        <v>0.20122951642046064</v>
      </c>
      <c r="ES133" s="1">
        <f t="shared" si="145"/>
        <v>0</v>
      </c>
      <c r="ET133" s="1">
        <f t="shared" si="146"/>
        <v>0.79877048357953928</v>
      </c>
      <c r="EX133">
        <f t="shared" si="147"/>
        <v>0</v>
      </c>
      <c r="EY133">
        <f t="shared" si="170"/>
        <v>0</v>
      </c>
      <c r="EZ133">
        <f t="shared" si="148"/>
        <v>0</v>
      </c>
      <c r="FA133">
        <f t="shared" si="149"/>
        <v>0</v>
      </c>
      <c r="FB133" s="7">
        <f t="shared" si="150"/>
        <v>3.5902639432216645</v>
      </c>
      <c r="FC133">
        <f t="shared" si="151"/>
        <v>3.5902639432216645</v>
      </c>
      <c r="FD133">
        <f t="shared" si="152"/>
        <v>3.5902639432216645</v>
      </c>
      <c r="FF133" s="9">
        <f t="shared" si="153"/>
        <v>8.0421912328165295</v>
      </c>
      <c r="FG133" s="9">
        <f t="shared" si="154"/>
        <v>0</v>
      </c>
      <c r="FJ133">
        <f t="shared" si="155"/>
        <v>0</v>
      </c>
      <c r="FK133">
        <f t="shared" si="156"/>
        <v>3.8934948633284812</v>
      </c>
      <c r="FN133" s="15">
        <f t="shared" si="157"/>
        <v>0</v>
      </c>
      <c r="FP133" s="15">
        <f t="shared" si="158"/>
        <v>0</v>
      </c>
      <c r="FQ133" s="15">
        <f t="shared" si="159"/>
        <v>8.7214284938557984</v>
      </c>
      <c r="FS133">
        <f t="shared" si="160"/>
        <v>0</v>
      </c>
      <c r="FT133">
        <f t="shared" si="161"/>
        <v>16.763619726672328</v>
      </c>
      <c r="FU133">
        <f t="shared" si="162"/>
        <v>15.527495988789102</v>
      </c>
      <c r="FV133">
        <f t="shared" si="163"/>
        <v>15.527495988789102</v>
      </c>
      <c r="FW133" s="8">
        <f t="shared" si="164"/>
        <v>15.527495988789102</v>
      </c>
      <c r="FY133" s="5">
        <f t="shared" si="165"/>
        <v>1.2361237378832257</v>
      </c>
      <c r="GA133" s="11">
        <f t="shared" si="166"/>
        <v>0</v>
      </c>
      <c r="GB133" s="11">
        <f t="shared" si="167"/>
        <v>0</v>
      </c>
    </row>
    <row r="134" spans="1:184" x14ac:dyDescent="0.15">
      <c r="A134" s="19">
        <v>1</v>
      </c>
      <c r="B134">
        <v>34</v>
      </c>
      <c r="D134">
        <v>15</v>
      </c>
      <c r="E134" s="8">
        <v>8.75</v>
      </c>
      <c r="I134" s="8">
        <v>151</v>
      </c>
      <c r="J134" s="8">
        <v>11</v>
      </c>
      <c r="K134" s="8">
        <v>3</v>
      </c>
      <c r="L134">
        <v>2</v>
      </c>
      <c r="M134">
        <v>5</v>
      </c>
      <c r="N134">
        <v>10</v>
      </c>
      <c r="O134" s="12">
        <v>15</v>
      </c>
      <c r="P134" s="4">
        <v>4.8</v>
      </c>
      <c r="R134">
        <v>4</v>
      </c>
      <c r="S134">
        <v>11.8</v>
      </c>
      <c r="U134">
        <v>3</v>
      </c>
      <c r="DB134" s="1">
        <f t="shared" si="114"/>
        <v>1.0038208256456926</v>
      </c>
      <c r="DC134">
        <v>11.64</v>
      </c>
      <c r="DD134">
        <f t="shared" si="115"/>
        <v>151</v>
      </c>
      <c r="DE134" s="38">
        <v>0.122</v>
      </c>
      <c r="DF134">
        <v>0.48</v>
      </c>
      <c r="DG134">
        <v>1.1499999999999999</v>
      </c>
      <c r="DH134">
        <f t="shared" si="116"/>
        <v>6.56</v>
      </c>
      <c r="DI134">
        <f t="shared" si="117"/>
        <v>18.112616760665979</v>
      </c>
      <c r="DJ134">
        <f t="shared" si="118"/>
        <v>11</v>
      </c>
      <c r="DK134">
        <v>0.28899999999999998</v>
      </c>
      <c r="DL134">
        <f t="shared" si="119"/>
        <v>0.48</v>
      </c>
      <c r="DM134">
        <f t="shared" si="120"/>
        <v>1.1299999999999999</v>
      </c>
      <c r="DN134">
        <f t="shared" si="121"/>
        <v>16.399999999999999</v>
      </c>
      <c r="DO134">
        <f t="shared" si="122"/>
        <v>1.2285010797267457</v>
      </c>
      <c r="DP134">
        <f t="shared" si="123"/>
        <v>3</v>
      </c>
      <c r="DQ134">
        <v>2.76</v>
      </c>
      <c r="DR134">
        <f t="shared" si="124"/>
        <v>0.4</v>
      </c>
      <c r="DS134">
        <v>1.1000000000000001</v>
      </c>
      <c r="DT134">
        <f t="shared" si="125"/>
        <v>32.799999999999997</v>
      </c>
      <c r="DU134">
        <f t="shared" si="126"/>
        <v>1.2978316211094938</v>
      </c>
      <c r="DV134">
        <f t="shared" si="127"/>
        <v>25.15345030690062</v>
      </c>
      <c r="DW134">
        <f t="shared" si="128"/>
        <v>25.15345030690062</v>
      </c>
      <c r="DX134">
        <v>0.40500000000000003</v>
      </c>
      <c r="DY134">
        <v>1</v>
      </c>
      <c r="DZ134">
        <f t="shared" si="129"/>
        <v>49.199999999999996</v>
      </c>
      <c r="EA134">
        <f t="shared" si="130"/>
        <v>2.419338675022376</v>
      </c>
      <c r="EB134">
        <f t="shared" si="131"/>
        <v>0</v>
      </c>
      <c r="EC134">
        <f t="shared" si="132"/>
        <v>0</v>
      </c>
      <c r="ED134">
        <f t="shared" si="133"/>
        <v>0.3</v>
      </c>
      <c r="EE134">
        <f>1</f>
        <v>1</v>
      </c>
      <c r="EF134">
        <f t="shared" si="134"/>
        <v>49.199999999999996</v>
      </c>
      <c r="EG134">
        <f t="shared" si="135"/>
        <v>0</v>
      </c>
      <c r="EH134">
        <f t="shared" si="136"/>
        <v>2.419338675022376</v>
      </c>
      <c r="EI134">
        <f t="shared" si="137"/>
        <v>2.419338675022376</v>
      </c>
      <c r="EJ134">
        <f t="shared" si="138"/>
        <v>20.638949461502218</v>
      </c>
      <c r="EK134">
        <f t="shared" si="139"/>
        <v>23.058288136524595</v>
      </c>
      <c r="EL134" s="16">
        <f t="shared" si="140"/>
        <v>1</v>
      </c>
      <c r="EM134">
        <f t="shared" si="168"/>
        <v>34</v>
      </c>
      <c r="EN134">
        <f t="shared" si="141"/>
        <v>5.419318632050123</v>
      </c>
      <c r="EO134">
        <f t="shared" si="169"/>
        <v>0</v>
      </c>
      <c r="EP134">
        <f t="shared" si="142"/>
        <v>46.231246793764974</v>
      </c>
      <c r="EQ134" s="10">
        <f t="shared" si="143"/>
        <v>51.650565425815095</v>
      </c>
      <c r="ER134" s="1">
        <f t="shared" si="144"/>
        <v>0.10492273583788364</v>
      </c>
      <c r="ES134" s="1">
        <f t="shared" si="145"/>
        <v>0</v>
      </c>
      <c r="ET134" s="1">
        <f t="shared" si="146"/>
        <v>0.89507726416211641</v>
      </c>
      <c r="EX134">
        <f t="shared" si="147"/>
        <v>0</v>
      </c>
      <c r="EY134">
        <f t="shared" si="170"/>
        <v>0</v>
      </c>
      <c r="EZ134">
        <f t="shared" si="148"/>
        <v>0</v>
      </c>
      <c r="FA134">
        <f t="shared" si="149"/>
        <v>0</v>
      </c>
      <c r="FB134" s="7">
        <f t="shared" si="150"/>
        <v>9.6705589201963633</v>
      </c>
      <c r="FC134">
        <f t="shared" si="151"/>
        <v>9.6705589201963633</v>
      </c>
      <c r="FD134">
        <f t="shared" si="152"/>
        <v>9.6705589201963633</v>
      </c>
      <c r="FF134" s="9">
        <f t="shared" si="153"/>
        <v>21.662051981239856</v>
      </c>
      <c r="FG134" s="9">
        <f t="shared" si="154"/>
        <v>0</v>
      </c>
      <c r="FJ134">
        <f t="shared" si="155"/>
        <v>0</v>
      </c>
      <c r="FK134">
        <f t="shared" si="156"/>
        <v>1.2978316211094938</v>
      </c>
      <c r="FN134" s="15">
        <f t="shared" si="157"/>
        <v>0</v>
      </c>
      <c r="FP134" s="15">
        <f t="shared" si="158"/>
        <v>0</v>
      </c>
      <c r="FQ134" s="15">
        <f t="shared" si="159"/>
        <v>2.9071428312852663</v>
      </c>
      <c r="FS134">
        <f t="shared" si="160"/>
        <v>0</v>
      </c>
      <c r="FT134">
        <f t="shared" si="161"/>
        <v>24.569194812525122</v>
      </c>
      <c r="FU134">
        <f t="shared" si="162"/>
        <v>25.825282712907548</v>
      </c>
      <c r="FV134">
        <f t="shared" si="163"/>
        <v>25.825282712907548</v>
      </c>
      <c r="FW134" s="8">
        <f t="shared" si="164"/>
        <v>25.825282712907548</v>
      </c>
      <c r="FY134" s="5">
        <f t="shared" si="165"/>
        <v>-1.2560879003824255</v>
      </c>
      <c r="GA134" s="11">
        <f t="shared" si="166"/>
        <v>0</v>
      </c>
      <c r="GB134" s="11">
        <f t="shared" si="167"/>
        <v>0</v>
      </c>
    </row>
    <row r="135" spans="1:184" x14ac:dyDescent="0.15">
      <c r="A135" s="19">
        <v>2</v>
      </c>
      <c r="B135">
        <v>34</v>
      </c>
      <c r="D135">
        <v>15</v>
      </c>
      <c r="E135" s="8">
        <v>8.75</v>
      </c>
      <c r="I135" s="8">
        <v>5</v>
      </c>
      <c r="J135" s="8">
        <v>6</v>
      </c>
      <c r="K135" s="8">
        <v>8</v>
      </c>
      <c r="L135">
        <v>2</v>
      </c>
      <c r="M135">
        <v>5</v>
      </c>
      <c r="N135">
        <v>10</v>
      </c>
      <c r="O135" s="12">
        <v>15</v>
      </c>
      <c r="P135" s="4">
        <v>15.3</v>
      </c>
      <c r="R135">
        <v>4</v>
      </c>
      <c r="S135">
        <v>8.4</v>
      </c>
      <c r="U135">
        <v>3</v>
      </c>
      <c r="V135">
        <v>6.2</v>
      </c>
      <c r="X135">
        <v>3</v>
      </c>
      <c r="DB135" s="1">
        <f t="shared" si="114"/>
        <v>1.0038208256456926</v>
      </c>
      <c r="DC135">
        <v>11.64</v>
      </c>
      <c r="DD135">
        <f t="shared" si="115"/>
        <v>5</v>
      </c>
      <c r="DE135" s="38">
        <v>0.122</v>
      </c>
      <c r="DF135">
        <v>0.48</v>
      </c>
      <c r="DG135">
        <v>1.1499999999999999</v>
      </c>
      <c r="DH135">
        <f t="shared" si="116"/>
        <v>6.56</v>
      </c>
      <c r="DI135">
        <f t="shared" si="117"/>
        <v>0.59975552187635683</v>
      </c>
      <c r="DJ135">
        <f t="shared" si="118"/>
        <v>6</v>
      </c>
      <c r="DK135">
        <v>0.28899999999999998</v>
      </c>
      <c r="DL135">
        <f t="shared" si="119"/>
        <v>0.48</v>
      </c>
      <c r="DM135">
        <f t="shared" si="120"/>
        <v>1.1299999999999999</v>
      </c>
      <c r="DN135">
        <f t="shared" si="121"/>
        <v>16.399999999999999</v>
      </c>
      <c r="DO135">
        <f t="shared" si="122"/>
        <v>0.67009149803277046</v>
      </c>
      <c r="DP135">
        <f t="shared" si="123"/>
        <v>8</v>
      </c>
      <c r="DQ135">
        <v>2.76</v>
      </c>
      <c r="DR135">
        <f t="shared" si="124"/>
        <v>0.4</v>
      </c>
      <c r="DS135">
        <v>1.1000000000000001</v>
      </c>
      <c r="DT135">
        <f t="shared" si="125"/>
        <v>32.799999999999997</v>
      </c>
      <c r="DU135">
        <f t="shared" si="126"/>
        <v>3.4608843229586501</v>
      </c>
      <c r="DV135">
        <f t="shared" si="127"/>
        <v>53.179056358112717</v>
      </c>
      <c r="DW135">
        <f t="shared" si="128"/>
        <v>53.179056358112717</v>
      </c>
      <c r="DX135">
        <v>0.40500000000000003</v>
      </c>
      <c r="DY135">
        <v>1</v>
      </c>
      <c r="DZ135">
        <f t="shared" si="129"/>
        <v>49.199999999999996</v>
      </c>
      <c r="EA135">
        <f t="shared" si="130"/>
        <v>5.1149304043223252</v>
      </c>
      <c r="EB135">
        <f t="shared" si="131"/>
        <v>0</v>
      </c>
      <c r="EC135">
        <f t="shared" si="132"/>
        <v>0</v>
      </c>
      <c r="ED135">
        <f t="shared" si="133"/>
        <v>0.3</v>
      </c>
      <c r="EE135">
        <f>1</f>
        <v>1</v>
      </c>
      <c r="EF135">
        <f t="shared" si="134"/>
        <v>49.199999999999996</v>
      </c>
      <c r="EG135">
        <f t="shared" si="135"/>
        <v>0</v>
      </c>
      <c r="EH135">
        <f t="shared" si="136"/>
        <v>5.1149304043223252</v>
      </c>
      <c r="EI135">
        <f t="shared" si="137"/>
        <v>5.1149304043223252</v>
      </c>
      <c r="EJ135">
        <f t="shared" si="138"/>
        <v>4.7307313428677773</v>
      </c>
      <c r="EK135">
        <f t="shared" si="139"/>
        <v>9.8456617471901033</v>
      </c>
      <c r="EL135" s="16">
        <f t="shared" si="140"/>
        <v>2</v>
      </c>
      <c r="EM135">
        <f t="shared" si="168"/>
        <v>34</v>
      </c>
      <c r="EN135">
        <f t="shared" si="141"/>
        <v>11.45744410568201</v>
      </c>
      <c r="EO135">
        <f t="shared" si="169"/>
        <v>0</v>
      </c>
      <c r="EP135">
        <f t="shared" si="142"/>
        <v>10.596838208023822</v>
      </c>
      <c r="EQ135" s="10">
        <f t="shared" si="143"/>
        <v>22.054282313705833</v>
      </c>
      <c r="ER135" s="1">
        <f t="shared" si="144"/>
        <v>0.51951108373005983</v>
      </c>
      <c r="ES135" s="1">
        <f t="shared" si="145"/>
        <v>0</v>
      </c>
      <c r="ET135" s="1">
        <f t="shared" si="146"/>
        <v>0.48048891626994006</v>
      </c>
      <c r="EX135">
        <f t="shared" si="147"/>
        <v>0</v>
      </c>
      <c r="EY135">
        <f t="shared" si="170"/>
        <v>0</v>
      </c>
      <c r="EZ135">
        <f t="shared" si="148"/>
        <v>0</v>
      </c>
      <c r="FA135">
        <f t="shared" si="149"/>
        <v>0</v>
      </c>
      <c r="FB135" s="7">
        <f t="shared" si="150"/>
        <v>0.63492350995456359</v>
      </c>
      <c r="FC135">
        <f t="shared" si="151"/>
        <v>0.63492350995456359</v>
      </c>
      <c r="FD135">
        <f t="shared" si="152"/>
        <v>0.63492350995456359</v>
      </c>
      <c r="FF135" s="9">
        <f t="shared" si="153"/>
        <v>1.4222286622982225</v>
      </c>
      <c r="FG135" s="9">
        <f t="shared" si="154"/>
        <v>0</v>
      </c>
      <c r="FJ135">
        <f t="shared" si="155"/>
        <v>0</v>
      </c>
      <c r="FK135">
        <f t="shared" si="156"/>
        <v>3.4608843229586501</v>
      </c>
      <c r="FN135" s="15">
        <f t="shared" si="157"/>
        <v>0</v>
      </c>
      <c r="FP135" s="15">
        <f t="shared" si="158"/>
        <v>0</v>
      </c>
      <c r="FQ135" s="15">
        <f t="shared" si="159"/>
        <v>7.7523808834273771</v>
      </c>
      <c r="FS135">
        <f t="shared" si="160"/>
        <v>0</v>
      </c>
      <c r="FT135">
        <f t="shared" si="161"/>
        <v>9.1746095457256001</v>
      </c>
      <c r="FU135">
        <f t="shared" si="162"/>
        <v>11.027141156852917</v>
      </c>
      <c r="FV135">
        <f t="shared" si="163"/>
        <v>11.027141156852917</v>
      </c>
      <c r="FW135" s="8">
        <f t="shared" si="164"/>
        <v>11.027141156852917</v>
      </c>
      <c r="FY135" s="5">
        <f t="shared" si="165"/>
        <v>-1.8525316111273167</v>
      </c>
      <c r="GA135" s="11">
        <f t="shared" si="166"/>
        <v>0</v>
      </c>
      <c r="GB135" s="11">
        <f t="shared" si="167"/>
        <v>0</v>
      </c>
    </row>
    <row r="136" spans="1:184" x14ac:dyDescent="0.15">
      <c r="A136" s="19">
        <v>3</v>
      </c>
      <c r="B136">
        <v>34</v>
      </c>
      <c r="D136">
        <v>15</v>
      </c>
      <c r="E136" s="8">
        <v>8.75</v>
      </c>
      <c r="I136" s="8">
        <v>27</v>
      </c>
      <c r="J136" s="8">
        <v>5</v>
      </c>
      <c r="K136" s="8">
        <v>5</v>
      </c>
      <c r="L136">
        <v>2</v>
      </c>
      <c r="M136">
        <v>5</v>
      </c>
      <c r="N136">
        <v>10</v>
      </c>
      <c r="O136" s="12">
        <v>15</v>
      </c>
      <c r="P136" s="4">
        <v>4.0999999999999996</v>
      </c>
      <c r="R136">
        <v>3</v>
      </c>
      <c r="S136">
        <v>5</v>
      </c>
      <c r="U136">
        <v>3</v>
      </c>
      <c r="V136">
        <v>7</v>
      </c>
      <c r="X136">
        <v>4</v>
      </c>
      <c r="Y136">
        <v>3.2</v>
      </c>
      <c r="AA136">
        <v>3</v>
      </c>
      <c r="AB136">
        <v>11.2</v>
      </c>
      <c r="AD136">
        <v>3</v>
      </c>
      <c r="DB136" s="1">
        <f t="shared" si="114"/>
        <v>1.0038208256456926</v>
      </c>
      <c r="DC136">
        <v>11.64</v>
      </c>
      <c r="DD136">
        <f t="shared" si="115"/>
        <v>27</v>
      </c>
      <c r="DE136" s="38">
        <v>0.122</v>
      </c>
      <c r="DF136">
        <v>0.48</v>
      </c>
      <c r="DG136">
        <v>1.1499999999999999</v>
      </c>
      <c r="DH136">
        <f t="shared" si="116"/>
        <v>6.56</v>
      </c>
      <c r="DI136">
        <f t="shared" si="117"/>
        <v>3.2386798181323271</v>
      </c>
      <c r="DJ136">
        <f t="shared" si="118"/>
        <v>5</v>
      </c>
      <c r="DK136">
        <v>0.28899999999999998</v>
      </c>
      <c r="DL136">
        <f t="shared" si="119"/>
        <v>0.48</v>
      </c>
      <c r="DM136">
        <f t="shared" si="120"/>
        <v>1.1299999999999999</v>
      </c>
      <c r="DN136">
        <f t="shared" si="121"/>
        <v>16.399999999999999</v>
      </c>
      <c r="DO136">
        <f t="shared" si="122"/>
        <v>0.55840958169397537</v>
      </c>
      <c r="DP136">
        <f t="shared" si="123"/>
        <v>5</v>
      </c>
      <c r="DQ136">
        <v>2.76</v>
      </c>
      <c r="DR136">
        <f t="shared" si="124"/>
        <v>0.4</v>
      </c>
      <c r="DS136">
        <v>1.1000000000000001</v>
      </c>
      <c r="DT136">
        <f t="shared" si="125"/>
        <v>32.799999999999997</v>
      </c>
      <c r="DU136">
        <f t="shared" si="126"/>
        <v>2.1630527018491561</v>
      </c>
      <c r="DV136">
        <f t="shared" si="127"/>
        <v>35.10602021204042</v>
      </c>
      <c r="DW136">
        <f t="shared" si="128"/>
        <v>35.10602021204042</v>
      </c>
      <c r="DX136">
        <v>0.40500000000000003</v>
      </c>
      <c r="DY136">
        <v>1</v>
      </c>
      <c r="DZ136">
        <f t="shared" si="129"/>
        <v>49.199999999999996</v>
      </c>
      <c r="EA136">
        <f t="shared" si="130"/>
        <v>3.3766084329912363</v>
      </c>
      <c r="EB136">
        <f t="shared" si="131"/>
        <v>0</v>
      </c>
      <c r="EC136">
        <f t="shared" si="132"/>
        <v>0</v>
      </c>
      <c r="ED136">
        <f t="shared" si="133"/>
        <v>0.3</v>
      </c>
      <c r="EE136">
        <f>1</f>
        <v>1</v>
      </c>
      <c r="EF136">
        <f t="shared" si="134"/>
        <v>49.199999999999996</v>
      </c>
      <c r="EG136">
        <f t="shared" si="135"/>
        <v>0</v>
      </c>
      <c r="EH136">
        <f t="shared" si="136"/>
        <v>3.3766084329912363</v>
      </c>
      <c r="EI136">
        <f t="shared" si="137"/>
        <v>3.3766084329912363</v>
      </c>
      <c r="EJ136">
        <f t="shared" si="138"/>
        <v>5.9601421016754585</v>
      </c>
      <c r="EK136">
        <f t="shared" si="139"/>
        <v>9.3367505346666952</v>
      </c>
      <c r="EL136" s="16">
        <f t="shared" si="140"/>
        <v>3</v>
      </c>
      <c r="EM136">
        <f t="shared" si="168"/>
        <v>34</v>
      </c>
      <c r="EN136">
        <f t="shared" si="141"/>
        <v>7.5636028899003698</v>
      </c>
      <c r="EO136">
        <f t="shared" si="169"/>
        <v>0</v>
      </c>
      <c r="EP136">
        <f t="shared" si="142"/>
        <v>13.350718307753029</v>
      </c>
      <c r="EQ136" s="10">
        <f t="shared" si="143"/>
        <v>20.9143211976534</v>
      </c>
      <c r="ER136" s="1">
        <f t="shared" si="144"/>
        <v>0.36164706558819659</v>
      </c>
      <c r="ES136" s="1">
        <f t="shared" si="145"/>
        <v>0</v>
      </c>
      <c r="ET136" s="1">
        <f t="shared" si="146"/>
        <v>0.6383529344118033</v>
      </c>
      <c r="EX136">
        <f t="shared" si="147"/>
        <v>0</v>
      </c>
      <c r="EY136">
        <f t="shared" si="170"/>
        <v>0</v>
      </c>
      <c r="EZ136">
        <f t="shared" si="148"/>
        <v>0</v>
      </c>
      <c r="FA136">
        <f t="shared" si="149"/>
        <v>0</v>
      </c>
      <c r="FB136" s="7">
        <f t="shared" si="150"/>
        <v>1.8985446999131512</v>
      </c>
      <c r="FC136">
        <f t="shared" si="151"/>
        <v>1.8985446999131512</v>
      </c>
      <c r="FD136">
        <f t="shared" si="152"/>
        <v>1.8985446999131512</v>
      </c>
      <c r="FF136" s="9">
        <f t="shared" si="153"/>
        <v>4.2527401278054588</v>
      </c>
      <c r="FG136" s="9">
        <f t="shared" si="154"/>
        <v>0</v>
      </c>
      <c r="FJ136">
        <f t="shared" si="155"/>
        <v>0</v>
      </c>
      <c r="FK136">
        <f t="shared" si="156"/>
        <v>2.1630527018491561</v>
      </c>
      <c r="FN136" s="15">
        <f t="shared" si="157"/>
        <v>0</v>
      </c>
      <c r="FP136" s="15">
        <f t="shared" si="158"/>
        <v>0</v>
      </c>
      <c r="FQ136" s="15">
        <f t="shared" si="159"/>
        <v>4.8452380521421103</v>
      </c>
      <c r="FS136">
        <f t="shared" si="160"/>
        <v>0</v>
      </c>
      <c r="FT136">
        <f t="shared" si="161"/>
        <v>9.0979781799475692</v>
      </c>
      <c r="FU136">
        <f t="shared" si="162"/>
        <v>10.4571605988267</v>
      </c>
      <c r="FV136">
        <f t="shared" si="163"/>
        <v>10.4571605988267</v>
      </c>
      <c r="FW136" s="8">
        <f t="shared" si="164"/>
        <v>10.4571605988267</v>
      </c>
      <c r="FY136" s="5">
        <f t="shared" si="165"/>
        <v>-1.359182418879131</v>
      </c>
      <c r="GA136" s="11">
        <f t="shared" si="166"/>
        <v>0</v>
      </c>
      <c r="GB136" s="11">
        <f t="shared" si="167"/>
        <v>0</v>
      </c>
    </row>
    <row r="137" spans="1:184" x14ac:dyDescent="0.15">
      <c r="A137" s="19">
        <v>4</v>
      </c>
      <c r="B137">
        <v>34</v>
      </c>
      <c r="D137">
        <v>15</v>
      </c>
      <c r="E137" s="8">
        <v>8.75</v>
      </c>
      <c r="I137" s="8">
        <v>44</v>
      </c>
      <c r="J137" s="8">
        <v>9</v>
      </c>
      <c r="K137" s="8">
        <v>23</v>
      </c>
      <c r="L137">
        <v>2</v>
      </c>
      <c r="M137">
        <v>5</v>
      </c>
      <c r="N137">
        <v>10</v>
      </c>
      <c r="O137" s="12">
        <v>15</v>
      </c>
      <c r="P137" s="4">
        <v>10.8</v>
      </c>
      <c r="R137">
        <v>3</v>
      </c>
      <c r="S137">
        <v>5.9</v>
      </c>
      <c r="U137">
        <v>3</v>
      </c>
      <c r="V137">
        <v>6.4</v>
      </c>
      <c r="X137">
        <v>3</v>
      </c>
      <c r="Y137">
        <v>3.2</v>
      </c>
      <c r="AA137">
        <v>4</v>
      </c>
      <c r="AB137">
        <v>7.1</v>
      </c>
      <c r="AD137">
        <v>3</v>
      </c>
      <c r="AE137">
        <v>7.4</v>
      </c>
      <c r="AG137">
        <v>4</v>
      </c>
      <c r="DB137" s="1">
        <f t="shared" si="114"/>
        <v>1.0038208256456926</v>
      </c>
      <c r="DC137">
        <v>11.64</v>
      </c>
      <c r="DD137">
        <f t="shared" si="115"/>
        <v>44</v>
      </c>
      <c r="DE137" s="38">
        <v>0.122</v>
      </c>
      <c r="DF137">
        <v>0.48</v>
      </c>
      <c r="DG137">
        <v>1.1499999999999999</v>
      </c>
      <c r="DH137">
        <f t="shared" si="116"/>
        <v>6.56</v>
      </c>
      <c r="DI137">
        <f t="shared" si="117"/>
        <v>5.2778485925119414</v>
      </c>
      <c r="DJ137">
        <f t="shared" si="118"/>
        <v>9</v>
      </c>
      <c r="DK137">
        <v>0.28899999999999998</v>
      </c>
      <c r="DL137">
        <f t="shared" si="119"/>
        <v>0.48</v>
      </c>
      <c r="DM137">
        <f t="shared" si="120"/>
        <v>1.1299999999999999</v>
      </c>
      <c r="DN137">
        <f t="shared" si="121"/>
        <v>16.399999999999999</v>
      </c>
      <c r="DO137">
        <f t="shared" si="122"/>
        <v>1.0051372470491557</v>
      </c>
      <c r="DP137">
        <f t="shared" si="123"/>
        <v>23</v>
      </c>
      <c r="DQ137">
        <v>2.76</v>
      </c>
      <c r="DR137">
        <f t="shared" si="124"/>
        <v>0.4</v>
      </c>
      <c r="DS137">
        <v>1.1000000000000001</v>
      </c>
      <c r="DT137">
        <f t="shared" si="125"/>
        <v>32.799999999999997</v>
      </c>
      <c r="DU137">
        <f t="shared" si="126"/>
        <v>9.9500424285061211</v>
      </c>
      <c r="DV137">
        <f t="shared" si="127"/>
        <v>47.712195424390849</v>
      </c>
      <c r="DW137">
        <f t="shared" si="128"/>
        <v>47.712195424390849</v>
      </c>
      <c r="DX137">
        <v>0.40500000000000003</v>
      </c>
      <c r="DY137">
        <v>1</v>
      </c>
      <c r="DZ137">
        <f t="shared" si="129"/>
        <v>49.199999999999996</v>
      </c>
      <c r="EA137">
        <f t="shared" si="130"/>
        <v>4.5891103706272336</v>
      </c>
      <c r="EB137">
        <f t="shared" si="131"/>
        <v>0</v>
      </c>
      <c r="EC137">
        <f t="shared" si="132"/>
        <v>0</v>
      </c>
      <c r="ED137">
        <f t="shared" si="133"/>
        <v>0.3</v>
      </c>
      <c r="EE137">
        <f>1</f>
        <v>1</v>
      </c>
      <c r="EF137">
        <f t="shared" si="134"/>
        <v>49.199999999999996</v>
      </c>
      <c r="EG137">
        <f t="shared" si="135"/>
        <v>0</v>
      </c>
      <c r="EH137">
        <f t="shared" si="136"/>
        <v>4.5891103706272336</v>
      </c>
      <c r="EI137">
        <f t="shared" si="137"/>
        <v>4.5891103706272336</v>
      </c>
      <c r="EJ137">
        <f t="shared" si="138"/>
        <v>16.233028268067219</v>
      </c>
      <c r="EK137">
        <f t="shared" si="139"/>
        <v>20.822138638694454</v>
      </c>
      <c r="EL137" s="16">
        <f t="shared" si="140"/>
        <v>4</v>
      </c>
      <c r="EM137">
        <f t="shared" si="168"/>
        <v>34</v>
      </c>
      <c r="EN137">
        <f t="shared" si="141"/>
        <v>10.279607230205004</v>
      </c>
      <c r="EO137">
        <f t="shared" si="169"/>
        <v>0</v>
      </c>
      <c r="EP137">
        <f t="shared" si="142"/>
        <v>36.361983320470571</v>
      </c>
      <c r="EQ137" s="10">
        <f t="shared" si="143"/>
        <v>46.641590550675573</v>
      </c>
      <c r="ER137" s="1">
        <f t="shared" si="144"/>
        <v>0.2203957264072357</v>
      </c>
      <c r="ES137" s="1">
        <f t="shared" si="145"/>
        <v>0</v>
      </c>
      <c r="ET137" s="1">
        <f t="shared" si="146"/>
        <v>0.7796042735927643</v>
      </c>
      <c r="EX137">
        <f t="shared" si="147"/>
        <v>0</v>
      </c>
      <c r="EY137">
        <f t="shared" si="170"/>
        <v>0</v>
      </c>
      <c r="EZ137">
        <f t="shared" si="148"/>
        <v>0</v>
      </c>
      <c r="FA137">
        <f t="shared" si="149"/>
        <v>0</v>
      </c>
      <c r="FB137" s="7">
        <f t="shared" si="150"/>
        <v>3.1414929197805486</v>
      </c>
      <c r="FC137">
        <f t="shared" si="151"/>
        <v>3.1414929197805486</v>
      </c>
      <c r="FD137">
        <f t="shared" si="152"/>
        <v>3.1414929197805486</v>
      </c>
      <c r="FF137" s="9">
        <f t="shared" si="153"/>
        <v>7.0369441403084299</v>
      </c>
      <c r="FG137" s="9">
        <f t="shared" si="154"/>
        <v>0</v>
      </c>
      <c r="FJ137">
        <f t="shared" si="155"/>
        <v>0</v>
      </c>
      <c r="FK137">
        <f t="shared" si="156"/>
        <v>9.9500424285061211</v>
      </c>
      <c r="FN137" s="15">
        <f t="shared" si="157"/>
        <v>0</v>
      </c>
      <c r="FP137" s="15">
        <f t="shared" si="158"/>
        <v>0</v>
      </c>
      <c r="FQ137" s="15">
        <f t="shared" si="159"/>
        <v>22.288095039853712</v>
      </c>
      <c r="FS137">
        <f t="shared" si="160"/>
        <v>0</v>
      </c>
      <c r="FT137">
        <f t="shared" si="161"/>
        <v>29.325039180162143</v>
      </c>
      <c r="FU137">
        <f t="shared" si="162"/>
        <v>23.320795275337787</v>
      </c>
      <c r="FV137">
        <f t="shared" si="163"/>
        <v>23.320795275337787</v>
      </c>
      <c r="FW137" s="8">
        <f t="shared" si="164"/>
        <v>23.320795275337787</v>
      </c>
      <c r="FY137" s="5">
        <f t="shared" si="165"/>
        <v>6.0042439048243565</v>
      </c>
      <c r="GA137" s="11">
        <f t="shared" si="166"/>
        <v>0</v>
      </c>
      <c r="GB137" s="11">
        <f t="shared" si="167"/>
        <v>0</v>
      </c>
    </row>
    <row r="138" spans="1:184" x14ac:dyDescent="0.15">
      <c r="A138" s="19">
        <v>1</v>
      </c>
      <c r="B138">
        <v>35</v>
      </c>
      <c r="D138">
        <v>15</v>
      </c>
      <c r="E138" s="8">
        <v>8.75</v>
      </c>
      <c r="I138" s="8">
        <v>24</v>
      </c>
      <c r="J138" s="8">
        <v>5</v>
      </c>
      <c r="K138" s="8">
        <v>10</v>
      </c>
      <c r="L138">
        <v>2</v>
      </c>
      <c r="M138">
        <v>5</v>
      </c>
      <c r="N138">
        <v>10</v>
      </c>
      <c r="O138" s="12">
        <v>15</v>
      </c>
      <c r="P138" s="4">
        <v>7.7</v>
      </c>
      <c r="R138">
        <v>5</v>
      </c>
      <c r="S138">
        <v>34</v>
      </c>
      <c r="U138">
        <v>4</v>
      </c>
      <c r="V138">
        <v>5.3</v>
      </c>
      <c r="X138">
        <v>3</v>
      </c>
      <c r="Y138">
        <v>5</v>
      </c>
      <c r="AA138">
        <v>3</v>
      </c>
      <c r="AB138">
        <v>11</v>
      </c>
      <c r="AD138">
        <v>3</v>
      </c>
      <c r="DB138" s="1">
        <f t="shared" si="114"/>
        <v>1.0038208256456926</v>
      </c>
      <c r="DC138">
        <v>11.64</v>
      </c>
      <c r="DD138">
        <f t="shared" si="115"/>
        <v>24</v>
      </c>
      <c r="DE138" s="38">
        <v>0.122</v>
      </c>
      <c r="DF138">
        <v>0.48</v>
      </c>
      <c r="DG138">
        <v>1.1499999999999999</v>
      </c>
      <c r="DH138">
        <f t="shared" si="116"/>
        <v>6.56</v>
      </c>
      <c r="DI138">
        <f t="shared" si="117"/>
        <v>2.8788265050065132</v>
      </c>
      <c r="DJ138">
        <f t="shared" si="118"/>
        <v>5</v>
      </c>
      <c r="DK138">
        <v>0.28899999999999998</v>
      </c>
      <c r="DL138">
        <f t="shared" si="119"/>
        <v>0.48</v>
      </c>
      <c r="DM138">
        <f t="shared" si="120"/>
        <v>1.1299999999999999</v>
      </c>
      <c r="DN138">
        <f t="shared" si="121"/>
        <v>16.399999999999999</v>
      </c>
      <c r="DO138">
        <f t="shared" si="122"/>
        <v>0.55840958169397537</v>
      </c>
      <c r="DP138">
        <f t="shared" si="123"/>
        <v>10</v>
      </c>
      <c r="DQ138">
        <v>2.76</v>
      </c>
      <c r="DR138">
        <f t="shared" si="124"/>
        <v>0.4</v>
      </c>
      <c r="DS138">
        <v>1.1000000000000001</v>
      </c>
      <c r="DT138">
        <f t="shared" si="125"/>
        <v>32.799999999999997</v>
      </c>
      <c r="DU138">
        <f t="shared" si="126"/>
        <v>4.3261054036983122</v>
      </c>
      <c r="DV138">
        <f t="shared" si="127"/>
        <v>215.35433070866142</v>
      </c>
      <c r="DW138">
        <f t="shared" si="128"/>
        <v>215.35433070866142</v>
      </c>
      <c r="DX138">
        <v>0.40500000000000003</v>
      </c>
      <c r="DY138">
        <v>1</v>
      </c>
      <c r="DZ138">
        <f t="shared" si="129"/>
        <v>49.199999999999996</v>
      </c>
      <c r="EA138">
        <f t="shared" si="130"/>
        <v>20.713462954785481</v>
      </c>
      <c r="EB138">
        <f t="shared" si="131"/>
        <v>0</v>
      </c>
      <c r="EC138">
        <f t="shared" si="132"/>
        <v>0</v>
      </c>
      <c r="ED138">
        <f t="shared" si="133"/>
        <v>0.3</v>
      </c>
      <c r="EE138">
        <f>1</f>
        <v>1</v>
      </c>
      <c r="EF138">
        <f t="shared" si="134"/>
        <v>49.199999999999996</v>
      </c>
      <c r="EG138">
        <f t="shared" si="135"/>
        <v>0</v>
      </c>
      <c r="EH138">
        <f t="shared" si="136"/>
        <v>20.713462954785481</v>
      </c>
      <c r="EI138">
        <f t="shared" si="137"/>
        <v>20.713462954785481</v>
      </c>
      <c r="EJ138">
        <f t="shared" si="138"/>
        <v>7.7633414903988012</v>
      </c>
      <c r="EK138">
        <f t="shared" si="139"/>
        <v>28.476804445184282</v>
      </c>
      <c r="EL138" s="16">
        <f t="shared" si="140"/>
        <v>1</v>
      </c>
      <c r="EM138">
        <f t="shared" si="168"/>
        <v>35</v>
      </c>
      <c r="EN138">
        <f t="shared" si="141"/>
        <v>46.398157018719481</v>
      </c>
      <c r="EO138">
        <f t="shared" si="169"/>
        <v>0</v>
      </c>
      <c r="EP138">
        <f t="shared" si="142"/>
        <v>17.389884938493317</v>
      </c>
      <c r="EQ138" s="10">
        <f t="shared" si="143"/>
        <v>63.788041957212798</v>
      </c>
      <c r="ER138" s="1">
        <f t="shared" si="144"/>
        <v>0.72738017338488059</v>
      </c>
      <c r="ES138" s="1">
        <f t="shared" si="145"/>
        <v>0</v>
      </c>
      <c r="ET138" s="1">
        <f t="shared" si="146"/>
        <v>0.27261982661511946</v>
      </c>
      <c r="EX138">
        <f t="shared" si="147"/>
        <v>0</v>
      </c>
      <c r="EY138">
        <f t="shared" si="170"/>
        <v>0</v>
      </c>
      <c r="EZ138">
        <f t="shared" si="148"/>
        <v>0</v>
      </c>
      <c r="FA138">
        <f t="shared" si="149"/>
        <v>0</v>
      </c>
      <c r="FB138" s="7">
        <f t="shared" si="150"/>
        <v>1.7186180433502443</v>
      </c>
      <c r="FC138">
        <f t="shared" si="151"/>
        <v>1.7186180433502443</v>
      </c>
      <c r="FD138">
        <f t="shared" si="152"/>
        <v>1.7186180433502443</v>
      </c>
      <c r="FF138" s="9">
        <f t="shared" si="153"/>
        <v>3.8497044171045474</v>
      </c>
      <c r="FG138" s="9">
        <f t="shared" si="154"/>
        <v>0</v>
      </c>
      <c r="FJ138">
        <f t="shared" si="155"/>
        <v>0</v>
      </c>
      <c r="FK138">
        <f t="shared" si="156"/>
        <v>4.3261054036983122</v>
      </c>
      <c r="FN138" s="15">
        <f t="shared" si="157"/>
        <v>0</v>
      </c>
      <c r="FP138" s="15">
        <f t="shared" si="158"/>
        <v>0</v>
      </c>
      <c r="FQ138" s="15">
        <f t="shared" si="159"/>
        <v>9.6904761042842207</v>
      </c>
      <c r="FS138">
        <f t="shared" si="160"/>
        <v>0</v>
      </c>
      <c r="FT138">
        <f t="shared" si="161"/>
        <v>13.540180521388768</v>
      </c>
      <c r="FU138">
        <f t="shared" si="162"/>
        <v>31.894020978606399</v>
      </c>
      <c r="FV138">
        <f t="shared" si="163"/>
        <v>31.894020978606399</v>
      </c>
      <c r="FW138" s="8">
        <f t="shared" si="164"/>
        <v>31.894020978606399</v>
      </c>
      <c r="FY138" s="5">
        <f t="shared" si="165"/>
        <v>-18.353840457217629</v>
      </c>
      <c r="GA138" s="11">
        <f t="shared" si="166"/>
        <v>0</v>
      </c>
      <c r="GB138" s="11">
        <f t="shared" si="167"/>
        <v>0</v>
      </c>
    </row>
    <row r="139" spans="1:184" x14ac:dyDescent="0.15">
      <c r="A139" s="19">
        <v>2</v>
      </c>
      <c r="B139">
        <v>35</v>
      </c>
      <c r="D139">
        <v>15</v>
      </c>
      <c r="E139" s="8">
        <v>8.75</v>
      </c>
      <c r="I139" s="8">
        <v>20</v>
      </c>
      <c r="J139" s="8">
        <v>3</v>
      </c>
      <c r="K139" s="8">
        <v>4</v>
      </c>
      <c r="L139">
        <v>2</v>
      </c>
      <c r="M139">
        <v>5</v>
      </c>
      <c r="N139">
        <v>10</v>
      </c>
      <c r="O139" s="12">
        <v>15</v>
      </c>
      <c r="P139" s="4">
        <v>15.6</v>
      </c>
      <c r="R139">
        <v>3</v>
      </c>
      <c r="DB139" s="1">
        <f t="shared" si="114"/>
        <v>1.0038208256456926</v>
      </c>
      <c r="DC139">
        <v>11.64</v>
      </c>
      <c r="DD139">
        <f t="shared" si="115"/>
        <v>20</v>
      </c>
      <c r="DE139" s="38">
        <v>0.122</v>
      </c>
      <c r="DF139">
        <v>0.48</v>
      </c>
      <c r="DG139">
        <v>1.1499999999999999</v>
      </c>
      <c r="DH139">
        <f t="shared" si="116"/>
        <v>6.56</v>
      </c>
      <c r="DI139">
        <f t="shared" si="117"/>
        <v>2.3990220875054273</v>
      </c>
      <c r="DJ139">
        <f t="shared" si="118"/>
        <v>3</v>
      </c>
      <c r="DK139">
        <v>0.28899999999999998</v>
      </c>
      <c r="DL139">
        <f t="shared" si="119"/>
        <v>0.48</v>
      </c>
      <c r="DM139">
        <f t="shared" si="120"/>
        <v>1.1299999999999999</v>
      </c>
      <c r="DN139">
        <f t="shared" si="121"/>
        <v>16.399999999999999</v>
      </c>
      <c r="DO139">
        <f t="shared" si="122"/>
        <v>0.33504574901638523</v>
      </c>
      <c r="DP139">
        <f t="shared" si="123"/>
        <v>4</v>
      </c>
      <c r="DQ139">
        <v>2.76</v>
      </c>
      <c r="DR139">
        <f t="shared" si="124"/>
        <v>0.4</v>
      </c>
      <c r="DS139">
        <v>1.1000000000000001</v>
      </c>
      <c r="DT139">
        <f t="shared" si="125"/>
        <v>32.799999999999997</v>
      </c>
      <c r="DU139">
        <f t="shared" si="126"/>
        <v>1.7304421614793251</v>
      </c>
      <c r="DV139">
        <f t="shared" si="127"/>
        <v>37.720875441750877</v>
      </c>
      <c r="DW139">
        <f t="shared" si="128"/>
        <v>37.720875441750877</v>
      </c>
      <c r="DX139">
        <v>0.40500000000000003</v>
      </c>
      <c r="DY139">
        <v>1</v>
      </c>
      <c r="DZ139">
        <f t="shared" si="129"/>
        <v>49.199999999999996</v>
      </c>
      <c r="EA139">
        <f t="shared" si="130"/>
        <v>3.6281135072309914</v>
      </c>
      <c r="EB139">
        <f t="shared" si="131"/>
        <v>0</v>
      </c>
      <c r="EC139">
        <f t="shared" si="132"/>
        <v>0</v>
      </c>
      <c r="ED139">
        <f t="shared" si="133"/>
        <v>0.3</v>
      </c>
      <c r="EE139">
        <f>1</f>
        <v>1</v>
      </c>
      <c r="EF139">
        <f t="shared" si="134"/>
        <v>49.199999999999996</v>
      </c>
      <c r="EG139">
        <f t="shared" si="135"/>
        <v>0</v>
      </c>
      <c r="EH139">
        <f t="shared" si="136"/>
        <v>3.6281135072309914</v>
      </c>
      <c r="EI139">
        <f t="shared" si="137"/>
        <v>3.6281135072309914</v>
      </c>
      <c r="EJ139">
        <f t="shared" si="138"/>
        <v>4.4645099980011373</v>
      </c>
      <c r="EK139">
        <f t="shared" si="139"/>
        <v>8.0926235052321296</v>
      </c>
      <c r="EL139" s="16">
        <f t="shared" si="140"/>
        <v>2</v>
      </c>
      <c r="EM139">
        <f t="shared" si="168"/>
        <v>35</v>
      </c>
      <c r="EN139">
        <f t="shared" si="141"/>
        <v>8.1269742561974212</v>
      </c>
      <c r="EO139">
        <f t="shared" si="169"/>
        <v>0</v>
      </c>
      <c r="EP139">
        <f t="shared" si="142"/>
        <v>10.000502395522549</v>
      </c>
      <c r="EQ139" s="10">
        <f t="shared" si="143"/>
        <v>18.12747665171997</v>
      </c>
      <c r="ER139" s="1">
        <f t="shared" si="144"/>
        <v>0.44832352634288558</v>
      </c>
      <c r="ES139" s="1">
        <f t="shared" si="145"/>
        <v>0</v>
      </c>
      <c r="ET139" s="1">
        <f t="shared" si="146"/>
        <v>0.55167647365711447</v>
      </c>
      <c r="EX139">
        <f t="shared" si="147"/>
        <v>0</v>
      </c>
      <c r="EY139">
        <f t="shared" si="170"/>
        <v>0</v>
      </c>
      <c r="EZ139">
        <f t="shared" si="148"/>
        <v>0</v>
      </c>
      <c r="FA139">
        <f t="shared" si="149"/>
        <v>0</v>
      </c>
      <c r="FB139" s="7">
        <f t="shared" si="150"/>
        <v>1.3670339182609064</v>
      </c>
      <c r="FC139">
        <f t="shared" si="151"/>
        <v>1.3670339182609064</v>
      </c>
      <c r="FD139">
        <f t="shared" si="152"/>
        <v>1.3670339182609064</v>
      </c>
      <c r="FF139" s="9">
        <f t="shared" si="153"/>
        <v>3.0621559769044304</v>
      </c>
      <c r="FG139" s="9">
        <f t="shared" si="154"/>
        <v>0</v>
      </c>
      <c r="FJ139">
        <f t="shared" si="155"/>
        <v>0</v>
      </c>
      <c r="FK139">
        <f t="shared" si="156"/>
        <v>1.7304421614793251</v>
      </c>
      <c r="FN139" s="15">
        <f t="shared" si="157"/>
        <v>0</v>
      </c>
      <c r="FP139" s="15">
        <f t="shared" si="158"/>
        <v>0</v>
      </c>
      <c r="FQ139" s="15">
        <f t="shared" si="159"/>
        <v>3.8761904417136885</v>
      </c>
      <c r="FS139">
        <f t="shared" si="160"/>
        <v>0</v>
      </c>
      <c r="FT139">
        <f t="shared" si="161"/>
        <v>6.938346418618119</v>
      </c>
      <c r="FU139">
        <f t="shared" si="162"/>
        <v>9.0637383258599851</v>
      </c>
      <c r="FV139">
        <f t="shared" si="163"/>
        <v>9.0637383258599851</v>
      </c>
      <c r="FW139" s="8">
        <f t="shared" si="164"/>
        <v>9.0637383258599851</v>
      </c>
      <c r="FY139" s="5">
        <f t="shared" si="165"/>
        <v>-2.1253919072418661</v>
      </c>
      <c r="GA139" s="11">
        <f t="shared" si="166"/>
        <v>0</v>
      </c>
      <c r="GB139" s="11">
        <f t="shared" si="167"/>
        <v>0</v>
      </c>
    </row>
    <row r="140" spans="1:184" x14ac:dyDescent="0.15">
      <c r="A140" s="19">
        <v>3</v>
      </c>
      <c r="B140">
        <v>35</v>
      </c>
      <c r="D140">
        <v>15</v>
      </c>
      <c r="E140" s="8">
        <v>8.75</v>
      </c>
      <c r="I140" s="8">
        <v>25</v>
      </c>
      <c r="J140" s="8">
        <v>10</v>
      </c>
      <c r="K140" s="8">
        <v>6</v>
      </c>
      <c r="L140">
        <v>2</v>
      </c>
      <c r="M140">
        <v>5</v>
      </c>
      <c r="N140">
        <v>10</v>
      </c>
      <c r="O140" s="12">
        <v>15</v>
      </c>
      <c r="P140" s="4">
        <v>10.8</v>
      </c>
      <c r="R140">
        <v>3</v>
      </c>
      <c r="S140">
        <v>20</v>
      </c>
      <c r="U140">
        <v>3</v>
      </c>
      <c r="V140">
        <v>7.5</v>
      </c>
      <c r="X140">
        <v>3</v>
      </c>
      <c r="Y140">
        <v>14.6</v>
      </c>
      <c r="AA140">
        <v>3</v>
      </c>
      <c r="DB140" s="1">
        <f t="shared" si="114"/>
        <v>1.0038208256456926</v>
      </c>
      <c r="DC140">
        <v>11.64</v>
      </c>
      <c r="DD140">
        <f t="shared" si="115"/>
        <v>25</v>
      </c>
      <c r="DE140" s="38">
        <v>0.122</v>
      </c>
      <c r="DF140">
        <v>0.48</v>
      </c>
      <c r="DG140">
        <v>1.1499999999999999</v>
      </c>
      <c r="DH140">
        <f t="shared" si="116"/>
        <v>6.56</v>
      </c>
      <c r="DI140">
        <f t="shared" si="117"/>
        <v>2.9987776093817851</v>
      </c>
      <c r="DJ140">
        <f t="shared" si="118"/>
        <v>10</v>
      </c>
      <c r="DK140">
        <v>0.28899999999999998</v>
      </c>
      <c r="DL140">
        <f t="shared" si="119"/>
        <v>0.48</v>
      </c>
      <c r="DM140">
        <f t="shared" si="120"/>
        <v>1.1299999999999999</v>
      </c>
      <c r="DN140">
        <f t="shared" si="121"/>
        <v>16.399999999999999</v>
      </c>
      <c r="DO140">
        <f t="shared" si="122"/>
        <v>1.1168191633879507</v>
      </c>
      <c r="DP140">
        <f t="shared" si="123"/>
        <v>6</v>
      </c>
      <c r="DQ140">
        <v>2.76</v>
      </c>
      <c r="DR140">
        <f t="shared" si="124"/>
        <v>0.4</v>
      </c>
      <c r="DS140">
        <v>1.1000000000000001</v>
      </c>
      <c r="DT140">
        <f t="shared" si="125"/>
        <v>32.799999999999997</v>
      </c>
      <c r="DU140">
        <f t="shared" si="126"/>
        <v>2.5956632422189876</v>
      </c>
      <c r="DV140">
        <f t="shared" si="127"/>
        <v>121.83799367598738</v>
      </c>
      <c r="DW140">
        <f t="shared" si="128"/>
        <v>121.83799367598738</v>
      </c>
      <c r="DX140">
        <v>0.40500000000000003</v>
      </c>
      <c r="DY140">
        <v>1</v>
      </c>
      <c r="DZ140">
        <f t="shared" si="129"/>
        <v>49.199999999999996</v>
      </c>
      <c r="EA140">
        <f t="shared" si="130"/>
        <v>11.718764884775318</v>
      </c>
      <c r="EB140">
        <f t="shared" si="131"/>
        <v>0</v>
      </c>
      <c r="EC140">
        <f t="shared" si="132"/>
        <v>0</v>
      </c>
      <c r="ED140">
        <f t="shared" si="133"/>
        <v>0.3</v>
      </c>
      <c r="EE140">
        <f>1</f>
        <v>1</v>
      </c>
      <c r="EF140">
        <f t="shared" si="134"/>
        <v>49.199999999999996</v>
      </c>
      <c r="EG140">
        <f t="shared" si="135"/>
        <v>0</v>
      </c>
      <c r="EH140">
        <f t="shared" si="136"/>
        <v>11.718764884775318</v>
      </c>
      <c r="EI140">
        <f t="shared" si="137"/>
        <v>11.718764884775318</v>
      </c>
      <c r="EJ140">
        <f t="shared" si="138"/>
        <v>6.7112600149887234</v>
      </c>
      <c r="EK140">
        <f t="shared" si="139"/>
        <v>18.430024899764042</v>
      </c>
      <c r="EL140" s="16">
        <f t="shared" si="140"/>
        <v>3</v>
      </c>
      <c r="EM140">
        <f t="shared" si="168"/>
        <v>35</v>
      </c>
      <c r="EN140">
        <f t="shared" si="141"/>
        <v>26.250033341896714</v>
      </c>
      <c r="EO140">
        <f t="shared" si="169"/>
        <v>0</v>
      </c>
      <c r="EP140">
        <f t="shared" si="142"/>
        <v>15.033222433574743</v>
      </c>
      <c r="EQ140" s="10">
        <f t="shared" si="143"/>
        <v>41.28325577547146</v>
      </c>
      <c r="ER140" s="1">
        <f t="shared" si="144"/>
        <v>0.63585182052170486</v>
      </c>
      <c r="ES140" s="1">
        <f t="shared" si="145"/>
        <v>0</v>
      </c>
      <c r="ET140" s="1">
        <f t="shared" si="146"/>
        <v>0.36414817947829509</v>
      </c>
      <c r="EX140">
        <f t="shared" si="147"/>
        <v>0</v>
      </c>
      <c r="EY140">
        <f t="shared" si="170"/>
        <v>0</v>
      </c>
      <c r="EZ140">
        <f t="shared" si="148"/>
        <v>0</v>
      </c>
      <c r="FA140">
        <f t="shared" si="149"/>
        <v>0</v>
      </c>
      <c r="FB140" s="7">
        <f t="shared" si="150"/>
        <v>2.0577983863848681</v>
      </c>
      <c r="FC140">
        <f t="shared" si="151"/>
        <v>2.0577983863848681</v>
      </c>
      <c r="FD140">
        <f t="shared" si="152"/>
        <v>2.0577983863848681</v>
      </c>
      <c r="FF140" s="9">
        <f t="shared" si="153"/>
        <v>4.6094683855021046</v>
      </c>
      <c r="FG140" s="9">
        <f t="shared" si="154"/>
        <v>0</v>
      </c>
      <c r="FJ140">
        <f t="shared" si="155"/>
        <v>0</v>
      </c>
      <c r="FK140">
        <f t="shared" si="156"/>
        <v>2.5956632422189876</v>
      </c>
      <c r="FN140" s="15">
        <f t="shared" si="157"/>
        <v>0</v>
      </c>
      <c r="FP140" s="15">
        <f t="shared" si="158"/>
        <v>0</v>
      </c>
      <c r="FQ140" s="15">
        <f t="shared" si="159"/>
        <v>5.8142856625705326</v>
      </c>
      <c r="FS140">
        <f t="shared" si="160"/>
        <v>0</v>
      </c>
      <c r="FT140">
        <f t="shared" si="161"/>
        <v>10.423754048072638</v>
      </c>
      <c r="FU140">
        <f t="shared" si="162"/>
        <v>20.64162788773573</v>
      </c>
      <c r="FV140">
        <f t="shared" si="163"/>
        <v>20.64162788773573</v>
      </c>
      <c r="FW140" s="8">
        <f t="shared" si="164"/>
        <v>20.64162788773573</v>
      </c>
      <c r="FY140" s="5">
        <f t="shared" si="165"/>
        <v>-10.217873839663092</v>
      </c>
      <c r="GA140" s="11">
        <f t="shared" si="166"/>
        <v>0</v>
      </c>
      <c r="GB140" s="11">
        <f t="shared" si="167"/>
        <v>0</v>
      </c>
    </row>
    <row r="141" spans="1:184" x14ac:dyDescent="0.15">
      <c r="A141" s="19">
        <v>4</v>
      </c>
      <c r="B141">
        <v>35</v>
      </c>
      <c r="D141">
        <v>15</v>
      </c>
      <c r="E141" s="8">
        <v>8.75</v>
      </c>
      <c r="I141" s="8">
        <v>15</v>
      </c>
      <c r="J141" s="8">
        <v>4</v>
      </c>
      <c r="K141" s="8">
        <v>2</v>
      </c>
      <c r="L141">
        <v>2</v>
      </c>
      <c r="M141">
        <v>5</v>
      </c>
      <c r="N141">
        <v>10</v>
      </c>
      <c r="O141" s="12">
        <v>15</v>
      </c>
      <c r="P141" s="4">
        <v>11.6</v>
      </c>
      <c r="R141">
        <v>4</v>
      </c>
      <c r="S141">
        <v>8.5</v>
      </c>
      <c r="U141">
        <v>4</v>
      </c>
      <c r="V141">
        <v>4.9000000000000004</v>
      </c>
      <c r="X141">
        <v>4</v>
      </c>
      <c r="Y141">
        <v>9.8000000000000007</v>
      </c>
      <c r="AA141">
        <v>4</v>
      </c>
      <c r="AB141">
        <v>15</v>
      </c>
      <c r="AD141">
        <v>4</v>
      </c>
      <c r="AE141">
        <v>4</v>
      </c>
      <c r="AG141">
        <v>4</v>
      </c>
      <c r="DB141" s="1">
        <f t="shared" si="114"/>
        <v>1.0038208256456926</v>
      </c>
      <c r="DC141">
        <v>11.64</v>
      </c>
      <c r="DD141">
        <f t="shared" si="115"/>
        <v>15</v>
      </c>
      <c r="DE141" s="38">
        <v>0.122</v>
      </c>
      <c r="DF141">
        <v>0.48</v>
      </c>
      <c r="DG141">
        <v>1.1499999999999999</v>
      </c>
      <c r="DH141">
        <f t="shared" si="116"/>
        <v>6.56</v>
      </c>
      <c r="DI141">
        <f t="shared" si="117"/>
        <v>1.7992665656290707</v>
      </c>
      <c r="DJ141">
        <f t="shared" si="118"/>
        <v>4</v>
      </c>
      <c r="DK141">
        <v>0.28899999999999998</v>
      </c>
      <c r="DL141">
        <f t="shared" si="119"/>
        <v>0.48</v>
      </c>
      <c r="DM141">
        <f t="shared" si="120"/>
        <v>1.1299999999999999</v>
      </c>
      <c r="DN141">
        <f t="shared" si="121"/>
        <v>16.399999999999999</v>
      </c>
      <c r="DO141">
        <f t="shared" si="122"/>
        <v>0.44672766535518027</v>
      </c>
      <c r="DP141">
        <f t="shared" si="123"/>
        <v>2</v>
      </c>
      <c r="DQ141">
        <v>2.76</v>
      </c>
      <c r="DR141">
        <f t="shared" si="124"/>
        <v>0.4</v>
      </c>
      <c r="DS141">
        <v>1.1000000000000001</v>
      </c>
      <c r="DT141">
        <f t="shared" si="125"/>
        <v>32.799999999999997</v>
      </c>
      <c r="DU141">
        <f t="shared" si="126"/>
        <v>0.86522108073966253</v>
      </c>
      <c r="DV141">
        <f t="shared" si="127"/>
        <v>88.01847603695208</v>
      </c>
      <c r="DW141">
        <f t="shared" si="128"/>
        <v>88.01847603695208</v>
      </c>
      <c r="DX141">
        <v>0.40500000000000003</v>
      </c>
      <c r="DY141">
        <v>1</v>
      </c>
      <c r="DZ141">
        <f t="shared" si="129"/>
        <v>49.199999999999996</v>
      </c>
      <c r="EA141">
        <f t="shared" si="130"/>
        <v>8.4658963519731714</v>
      </c>
      <c r="EB141">
        <f t="shared" si="131"/>
        <v>0</v>
      </c>
      <c r="EC141">
        <f t="shared" si="132"/>
        <v>0</v>
      </c>
      <c r="ED141">
        <f t="shared" si="133"/>
        <v>0.3</v>
      </c>
      <c r="EE141">
        <f>1</f>
        <v>1</v>
      </c>
      <c r="EF141">
        <f t="shared" si="134"/>
        <v>49.199999999999996</v>
      </c>
      <c r="EG141">
        <f t="shared" si="135"/>
        <v>0</v>
      </c>
      <c r="EH141">
        <f t="shared" si="136"/>
        <v>8.4658963519731714</v>
      </c>
      <c r="EI141">
        <f t="shared" si="137"/>
        <v>8.4658963519731714</v>
      </c>
      <c r="EJ141">
        <f t="shared" si="138"/>
        <v>3.1112153117239139</v>
      </c>
      <c r="EK141">
        <f t="shared" si="139"/>
        <v>11.577111663697085</v>
      </c>
      <c r="EL141" s="16">
        <f t="shared" si="140"/>
        <v>4</v>
      </c>
      <c r="EM141">
        <f t="shared" si="168"/>
        <v>35</v>
      </c>
      <c r="EN141">
        <f t="shared" si="141"/>
        <v>18.963607828419907</v>
      </c>
      <c r="EO141">
        <f t="shared" si="169"/>
        <v>0</v>
      </c>
      <c r="EP141">
        <f t="shared" si="142"/>
        <v>6.9691222982615679</v>
      </c>
      <c r="EQ141" s="10">
        <f t="shared" si="143"/>
        <v>25.932730126681474</v>
      </c>
      <c r="ER141" s="1">
        <f t="shared" si="144"/>
        <v>0.73126152687289836</v>
      </c>
      <c r="ES141" s="1">
        <f t="shared" si="145"/>
        <v>0</v>
      </c>
      <c r="ET141" s="1">
        <f t="shared" si="146"/>
        <v>0.26873847312710164</v>
      </c>
      <c r="EX141">
        <f t="shared" si="147"/>
        <v>0</v>
      </c>
      <c r="EY141">
        <f t="shared" si="170"/>
        <v>0</v>
      </c>
      <c r="EZ141">
        <f t="shared" si="148"/>
        <v>0</v>
      </c>
      <c r="FA141">
        <f t="shared" si="149"/>
        <v>0</v>
      </c>
      <c r="FB141" s="7">
        <f t="shared" si="150"/>
        <v>1.1229971154921254</v>
      </c>
      <c r="FC141">
        <f t="shared" si="151"/>
        <v>1.1229971154921254</v>
      </c>
      <c r="FD141">
        <f t="shared" si="152"/>
        <v>1.1229971154921254</v>
      </c>
      <c r="FF141" s="9">
        <f t="shared" si="153"/>
        <v>2.5155135387023613</v>
      </c>
      <c r="FG141" s="9">
        <f t="shared" si="154"/>
        <v>0</v>
      </c>
      <c r="FJ141">
        <f t="shared" si="155"/>
        <v>0</v>
      </c>
      <c r="FK141">
        <f t="shared" si="156"/>
        <v>0.86522108073966253</v>
      </c>
      <c r="FN141" s="15">
        <f t="shared" si="157"/>
        <v>0</v>
      </c>
      <c r="FP141" s="15">
        <f t="shared" si="158"/>
        <v>0</v>
      </c>
      <c r="FQ141" s="15">
        <f t="shared" si="159"/>
        <v>1.9380952208568443</v>
      </c>
      <c r="FS141">
        <f t="shared" si="160"/>
        <v>0</v>
      </c>
      <c r="FT141">
        <f t="shared" si="161"/>
        <v>4.4536087595592058</v>
      </c>
      <c r="FU141">
        <f t="shared" si="162"/>
        <v>12.966365063340737</v>
      </c>
      <c r="FV141">
        <f t="shared" si="163"/>
        <v>12.966365063340737</v>
      </c>
      <c r="FW141" s="8">
        <f t="shared" si="164"/>
        <v>12.966365063340737</v>
      </c>
      <c r="FY141" s="5">
        <f t="shared" si="165"/>
        <v>-8.512756303781531</v>
      </c>
      <c r="GA141" s="11">
        <f t="shared" si="166"/>
        <v>0</v>
      </c>
      <c r="GB141" s="11">
        <f t="shared" si="167"/>
        <v>0</v>
      </c>
    </row>
    <row r="142" spans="1:184" x14ac:dyDescent="0.15">
      <c r="A142" s="19">
        <v>1</v>
      </c>
      <c r="B142">
        <v>36</v>
      </c>
      <c r="D142">
        <v>15</v>
      </c>
      <c r="E142" s="8">
        <v>8.75</v>
      </c>
      <c r="I142" s="8">
        <v>21</v>
      </c>
      <c r="J142" s="8">
        <v>0</v>
      </c>
      <c r="K142" s="8">
        <v>2</v>
      </c>
      <c r="L142">
        <v>2</v>
      </c>
      <c r="M142">
        <v>5</v>
      </c>
      <c r="N142">
        <v>10</v>
      </c>
      <c r="O142" s="12">
        <v>15</v>
      </c>
      <c r="P142" s="4">
        <v>5.2</v>
      </c>
      <c r="R142">
        <v>3</v>
      </c>
      <c r="S142">
        <v>3.4</v>
      </c>
      <c r="U142">
        <v>3</v>
      </c>
      <c r="DB142" s="1">
        <f t="shared" si="114"/>
        <v>1.0038208256456926</v>
      </c>
      <c r="DC142">
        <v>11.64</v>
      </c>
      <c r="DD142">
        <f t="shared" si="115"/>
        <v>21</v>
      </c>
      <c r="DE142" s="38">
        <v>0.122</v>
      </c>
      <c r="DF142">
        <v>0.48</v>
      </c>
      <c r="DG142">
        <v>1.1499999999999999</v>
      </c>
      <c r="DH142">
        <f t="shared" si="116"/>
        <v>6.56</v>
      </c>
      <c r="DI142">
        <f t="shared" si="117"/>
        <v>2.5189731918806988</v>
      </c>
      <c r="DJ142">
        <f t="shared" si="118"/>
        <v>0</v>
      </c>
      <c r="DK142">
        <v>0.28899999999999998</v>
      </c>
      <c r="DL142">
        <f t="shared" si="119"/>
        <v>0.48</v>
      </c>
      <c r="DM142">
        <f t="shared" si="120"/>
        <v>1.1299999999999999</v>
      </c>
      <c r="DN142">
        <f t="shared" si="121"/>
        <v>16.399999999999999</v>
      </c>
      <c r="DO142">
        <f t="shared" si="122"/>
        <v>0</v>
      </c>
      <c r="DP142">
        <f t="shared" si="123"/>
        <v>2</v>
      </c>
      <c r="DQ142">
        <v>2.76</v>
      </c>
      <c r="DR142">
        <f t="shared" si="124"/>
        <v>0.4</v>
      </c>
      <c r="DS142">
        <v>1.1000000000000001</v>
      </c>
      <c r="DT142">
        <f t="shared" si="125"/>
        <v>32.799999999999997</v>
      </c>
      <c r="DU142">
        <f t="shared" si="126"/>
        <v>0.86522108073966253</v>
      </c>
      <c r="DV142">
        <f t="shared" si="127"/>
        <v>5.9830119660239314</v>
      </c>
      <c r="DW142">
        <f t="shared" si="128"/>
        <v>5.9830119660239314</v>
      </c>
      <c r="DX142">
        <v>0.40500000000000003</v>
      </c>
      <c r="DY142">
        <v>1</v>
      </c>
      <c r="DZ142">
        <f t="shared" si="129"/>
        <v>49.199999999999996</v>
      </c>
      <c r="EA142">
        <f t="shared" si="130"/>
        <v>0.57546507798782165</v>
      </c>
      <c r="EB142">
        <f t="shared" si="131"/>
        <v>0</v>
      </c>
      <c r="EC142">
        <f t="shared" si="132"/>
        <v>0</v>
      </c>
      <c r="ED142">
        <f t="shared" si="133"/>
        <v>0.3</v>
      </c>
      <c r="EE142">
        <f>1</f>
        <v>1</v>
      </c>
      <c r="EF142">
        <f t="shared" si="134"/>
        <v>49.199999999999996</v>
      </c>
      <c r="EG142">
        <f t="shared" si="135"/>
        <v>0</v>
      </c>
      <c r="EH142">
        <f t="shared" si="136"/>
        <v>0.57546507798782165</v>
      </c>
      <c r="EI142">
        <f t="shared" si="137"/>
        <v>0.57546507798782165</v>
      </c>
      <c r="EJ142">
        <f t="shared" si="138"/>
        <v>3.3841942726203613</v>
      </c>
      <c r="EK142">
        <f t="shared" si="139"/>
        <v>3.9596593506081827</v>
      </c>
      <c r="EL142" s="16">
        <f t="shared" si="140"/>
        <v>1</v>
      </c>
      <c r="EM142">
        <f t="shared" si="168"/>
        <v>36</v>
      </c>
      <c r="EN142">
        <f t="shared" si="141"/>
        <v>1.2890417746927205</v>
      </c>
      <c r="EO142">
        <f t="shared" si="169"/>
        <v>0</v>
      </c>
      <c r="EP142">
        <f t="shared" si="142"/>
        <v>7.5805951706696098</v>
      </c>
      <c r="EQ142" s="10">
        <f t="shared" si="143"/>
        <v>8.8696369453623305</v>
      </c>
      <c r="ER142" s="1">
        <f t="shared" si="144"/>
        <v>0.14533196596809098</v>
      </c>
      <c r="ES142" s="1">
        <f t="shared" si="145"/>
        <v>0</v>
      </c>
      <c r="ET142" s="1">
        <f t="shared" si="146"/>
        <v>0.85466803403190905</v>
      </c>
      <c r="EX142">
        <f t="shared" si="147"/>
        <v>0</v>
      </c>
      <c r="EY142">
        <f t="shared" si="170"/>
        <v>0</v>
      </c>
      <c r="EZ142">
        <f t="shared" si="148"/>
        <v>0</v>
      </c>
      <c r="FA142">
        <f t="shared" si="149"/>
        <v>0</v>
      </c>
      <c r="FB142" s="7">
        <f t="shared" si="150"/>
        <v>1.2594865959403494</v>
      </c>
      <c r="FC142">
        <f t="shared" si="151"/>
        <v>1.2594865959403494</v>
      </c>
      <c r="FD142">
        <f t="shared" si="152"/>
        <v>1.2594865959403494</v>
      </c>
      <c r="FF142" s="9">
        <f t="shared" si="153"/>
        <v>2.8212499749063831</v>
      </c>
      <c r="FG142" s="9">
        <f t="shared" si="154"/>
        <v>0</v>
      </c>
      <c r="FJ142">
        <f t="shared" si="155"/>
        <v>0</v>
      </c>
      <c r="FK142">
        <f t="shared" si="156"/>
        <v>0.86522108073966253</v>
      </c>
      <c r="FN142" s="15">
        <f t="shared" si="157"/>
        <v>0</v>
      </c>
      <c r="FP142" s="15">
        <f t="shared" si="158"/>
        <v>0</v>
      </c>
      <c r="FQ142" s="15">
        <f t="shared" si="159"/>
        <v>1.9380952208568443</v>
      </c>
      <c r="FS142">
        <f t="shared" si="160"/>
        <v>0</v>
      </c>
      <c r="FT142">
        <f t="shared" si="161"/>
        <v>4.7593451957632276</v>
      </c>
      <c r="FU142">
        <f t="shared" si="162"/>
        <v>4.4348184726811652</v>
      </c>
      <c r="FV142">
        <f t="shared" si="163"/>
        <v>4.4348184726811652</v>
      </c>
      <c r="FW142" s="8">
        <f t="shared" si="164"/>
        <v>4.4348184726811652</v>
      </c>
      <c r="FY142" s="5">
        <f t="shared" si="165"/>
        <v>0.32452672308206232</v>
      </c>
      <c r="GA142" s="11">
        <f t="shared" si="166"/>
        <v>0</v>
      </c>
      <c r="GB142" s="11">
        <f t="shared" si="167"/>
        <v>0</v>
      </c>
    </row>
    <row r="143" spans="1:184" x14ac:dyDescent="0.15">
      <c r="A143" s="19">
        <v>2</v>
      </c>
      <c r="B143">
        <v>36</v>
      </c>
      <c r="D143">
        <v>15</v>
      </c>
      <c r="E143" s="8">
        <v>8.75</v>
      </c>
      <c r="I143" s="8">
        <v>33</v>
      </c>
      <c r="J143" s="8">
        <v>0</v>
      </c>
      <c r="K143" s="8">
        <v>2</v>
      </c>
      <c r="L143">
        <v>2</v>
      </c>
      <c r="M143">
        <v>5</v>
      </c>
      <c r="N143">
        <v>10</v>
      </c>
      <c r="O143" s="12">
        <v>15</v>
      </c>
      <c r="P143" s="4">
        <v>5.3</v>
      </c>
      <c r="R143">
        <v>3</v>
      </c>
      <c r="S143">
        <v>6.1</v>
      </c>
      <c r="U143">
        <v>4</v>
      </c>
      <c r="DB143" s="1">
        <f t="shared" si="114"/>
        <v>1.0038208256456926</v>
      </c>
      <c r="DC143">
        <v>11.64</v>
      </c>
      <c r="DD143">
        <f t="shared" si="115"/>
        <v>33</v>
      </c>
      <c r="DE143" s="38">
        <v>0.122</v>
      </c>
      <c r="DF143">
        <v>0.48</v>
      </c>
      <c r="DG143">
        <v>1.1499999999999999</v>
      </c>
      <c r="DH143">
        <f t="shared" si="116"/>
        <v>6.56</v>
      </c>
      <c r="DI143">
        <f t="shared" si="117"/>
        <v>3.9583864443839554</v>
      </c>
      <c r="DJ143">
        <f t="shared" si="118"/>
        <v>0</v>
      </c>
      <c r="DK143">
        <v>0.28899999999999998</v>
      </c>
      <c r="DL143">
        <f t="shared" si="119"/>
        <v>0.48</v>
      </c>
      <c r="DM143">
        <f t="shared" si="120"/>
        <v>1.1299999999999999</v>
      </c>
      <c r="DN143">
        <f t="shared" si="121"/>
        <v>16.399999999999999</v>
      </c>
      <c r="DO143">
        <f t="shared" si="122"/>
        <v>0</v>
      </c>
      <c r="DP143">
        <f t="shared" si="123"/>
        <v>2</v>
      </c>
      <c r="DQ143">
        <v>2.76</v>
      </c>
      <c r="DR143">
        <f t="shared" si="124"/>
        <v>0.4</v>
      </c>
      <c r="DS143">
        <v>1.1000000000000001</v>
      </c>
      <c r="DT143">
        <f t="shared" si="125"/>
        <v>32.799999999999997</v>
      </c>
      <c r="DU143">
        <f t="shared" si="126"/>
        <v>0.86522108073966253</v>
      </c>
      <c r="DV143">
        <f t="shared" si="127"/>
        <v>10.121520243040484</v>
      </c>
      <c r="DW143">
        <f t="shared" si="128"/>
        <v>10.121520243040484</v>
      </c>
      <c r="DX143">
        <v>0.40500000000000003</v>
      </c>
      <c r="DY143">
        <v>1</v>
      </c>
      <c r="DZ143">
        <f t="shared" si="129"/>
        <v>49.199999999999996</v>
      </c>
      <c r="EA143">
        <f t="shared" si="130"/>
        <v>0.97351993763224731</v>
      </c>
      <c r="EB143">
        <f t="shared" si="131"/>
        <v>0</v>
      </c>
      <c r="EC143">
        <f t="shared" si="132"/>
        <v>0</v>
      </c>
      <c r="ED143">
        <f t="shared" si="133"/>
        <v>0.3</v>
      </c>
      <c r="EE143">
        <f>1</f>
        <v>1</v>
      </c>
      <c r="EF143">
        <f t="shared" si="134"/>
        <v>49.199999999999996</v>
      </c>
      <c r="EG143">
        <f t="shared" si="135"/>
        <v>0</v>
      </c>
      <c r="EH143">
        <f t="shared" si="136"/>
        <v>0.97351993763224731</v>
      </c>
      <c r="EI143">
        <f t="shared" si="137"/>
        <v>0.97351993763224731</v>
      </c>
      <c r="EJ143">
        <f t="shared" si="138"/>
        <v>4.8236075251236183</v>
      </c>
      <c r="EK143">
        <f t="shared" si="139"/>
        <v>5.7971274627558653</v>
      </c>
      <c r="EL143" s="16">
        <f t="shared" si="140"/>
        <v>2</v>
      </c>
      <c r="EM143">
        <f t="shared" si="168"/>
        <v>36</v>
      </c>
      <c r="EN143">
        <f t="shared" si="141"/>
        <v>2.180684660296234</v>
      </c>
      <c r="EO143">
        <f t="shared" si="169"/>
        <v>0</v>
      </c>
      <c r="EP143">
        <f t="shared" si="142"/>
        <v>10.804880856276906</v>
      </c>
      <c r="EQ143" s="10">
        <f t="shared" si="143"/>
        <v>12.985565516573139</v>
      </c>
      <c r="ER143" s="1">
        <f t="shared" si="144"/>
        <v>0.16793143567856808</v>
      </c>
      <c r="ES143" s="1">
        <f t="shared" si="145"/>
        <v>0</v>
      </c>
      <c r="ET143" s="1">
        <f t="shared" si="146"/>
        <v>0.83206856432143195</v>
      </c>
      <c r="EX143">
        <f t="shared" si="147"/>
        <v>0</v>
      </c>
      <c r="EY143">
        <f t="shared" si="170"/>
        <v>0</v>
      </c>
      <c r="EZ143">
        <f t="shared" si="148"/>
        <v>0</v>
      </c>
      <c r="FA143">
        <f t="shared" si="149"/>
        <v>0</v>
      </c>
      <c r="FB143" s="7">
        <f t="shared" si="150"/>
        <v>1.9791932221919777</v>
      </c>
      <c r="FC143">
        <f t="shared" si="151"/>
        <v>1.9791932221919777</v>
      </c>
      <c r="FD143">
        <f t="shared" si="152"/>
        <v>1.9791932221919777</v>
      </c>
      <c r="FF143" s="9">
        <f t="shared" si="153"/>
        <v>4.4333928177100308</v>
      </c>
      <c r="FG143" s="9">
        <f t="shared" si="154"/>
        <v>0</v>
      </c>
      <c r="FJ143">
        <f t="shared" si="155"/>
        <v>0</v>
      </c>
      <c r="FK143">
        <f t="shared" si="156"/>
        <v>0.86522108073966253</v>
      </c>
      <c r="FN143" s="15">
        <f t="shared" si="157"/>
        <v>0</v>
      </c>
      <c r="FP143" s="15">
        <f t="shared" si="158"/>
        <v>0</v>
      </c>
      <c r="FQ143" s="15">
        <f t="shared" si="159"/>
        <v>1.9380952208568443</v>
      </c>
      <c r="FS143">
        <f t="shared" si="160"/>
        <v>0</v>
      </c>
      <c r="FT143">
        <f t="shared" si="161"/>
        <v>6.3714880385668753</v>
      </c>
      <c r="FU143">
        <f t="shared" si="162"/>
        <v>6.4927827582865696</v>
      </c>
      <c r="FV143">
        <f t="shared" si="163"/>
        <v>6.4927827582865696</v>
      </c>
      <c r="FW143" s="8">
        <f t="shared" si="164"/>
        <v>6.4927827582865696</v>
      </c>
      <c r="FY143" s="5">
        <f t="shared" si="165"/>
        <v>-0.1212947197196943</v>
      </c>
      <c r="GA143" s="11">
        <f t="shared" si="166"/>
        <v>0</v>
      </c>
      <c r="GB143" s="11">
        <f t="shared" si="167"/>
        <v>0</v>
      </c>
    </row>
    <row r="144" spans="1:184" x14ac:dyDescent="0.15">
      <c r="A144" s="19">
        <v>3</v>
      </c>
      <c r="B144">
        <v>36</v>
      </c>
      <c r="D144">
        <v>15</v>
      </c>
      <c r="E144" s="8">
        <v>8.75</v>
      </c>
      <c r="I144" s="8">
        <v>55</v>
      </c>
      <c r="J144" s="8">
        <v>1</v>
      </c>
      <c r="K144" s="8">
        <v>2</v>
      </c>
      <c r="L144">
        <v>2</v>
      </c>
      <c r="M144">
        <v>5</v>
      </c>
      <c r="N144">
        <v>10</v>
      </c>
      <c r="O144" s="12">
        <v>15</v>
      </c>
      <c r="DB144" s="1">
        <f t="shared" si="114"/>
        <v>1.0038208256456926</v>
      </c>
      <c r="DC144">
        <v>11.64</v>
      </c>
      <c r="DD144">
        <f t="shared" si="115"/>
        <v>55</v>
      </c>
      <c r="DE144" s="38">
        <v>0.122</v>
      </c>
      <c r="DF144">
        <v>0.48</v>
      </c>
      <c r="DG144">
        <v>1.1499999999999999</v>
      </c>
      <c r="DH144">
        <f t="shared" si="116"/>
        <v>6.56</v>
      </c>
      <c r="DI144">
        <f t="shared" si="117"/>
        <v>6.5973107406399256</v>
      </c>
      <c r="DJ144">
        <f t="shared" si="118"/>
        <v>1</v>
      </c>
      <c r="DK144">
        <v>0.28899999999999998</v>
      </c>
      <c r="DL144">
        <f t="shared" si="119"/>
        <v>0.48</v>
      </c>
      <c r="DM144">
        <f t="shared" si="120"/>
        <v>1.1299999999999999</v>
      </c>
      <c r="DN144">
        <f t="shared" si="121"/>
        <v>16.399999999999999</v>
      </c>
      <c r="DO144">
        <f t="shared" si="122"/>
        <v>0.11168191633879507</v>
      </c>
      <c r="DP144">
        <f t="shared" si="123"/>
        <v>2</v>
      </c>
      <c r="DQ144">
        <v>2.76</v>
      </c>
      <c r="DR144">
        <f t="shared" si="124"/>
        <v>0.4</v>
      </c>
      <c r="DS144">
        <v>1.1000000000000001</v>
      </c>
      <c r="DT144">
        <f t="shared" si="125"/>
        <v>32.799999999999997</v>
      </c>
      <c r="DU144">
        <f t="shared" si="126"/>
        <v>0.86522108073966253</v>
      </c>
      <c r="DV144">
        <f t="shared" si="127"/>
        <v>0</v>
      </c>
      <c r="DW144">
        <f t="shared" si="128"/>
        <v>0</v>
      </c>
      <c r="DX144">
        <v>0.40500000000000003</v>
      </c>
      <c r="DY144">
        <v>1</v>
      </c>
      <c r="DZ144">
        <f t="shared" si="129"/>
        <v>49.199999999999996</v>
      </c>
      <c r="EA144">
        <f t="shared" si="130"/>
        <v>0</v>
      </c>
      <c r="EB144">
        <f t="shared" si="131"/>
        <v>0</v>
      </c>
      <c r="EC144">
        <f t="shared" si="132"/>
        <v>0</v>
      </c>
      <c r="ED144">
        <f t="shared" si="133"/>
        <v>0.3</v>
      </c>
      <c r="EE144">
        <f>1</f>
        <v>1</v>
      </c>
      <c r="EF144">
        <f t="shared" si="134"/>
        <v>49.199999999999996</v>
      </c>
      <c r="EG144">
        <f t="shared" si="135"/>
        <v>0</v>
      </c>
      <c r="EH144">
        <f t="shared" si="136"/>
        <v>0</v>
      </c>
      <c r="EI144">
        <f t="shared" si="137"/>
        <v>0</v>
      </c>
      <c r="EJ144">
        <f t="shared" si="138"/>
        <v>7.5742137377183836</v>
      </c>
      <c r="EK144">
        <f t="shared" si="139"/>
        <v>7.5742137377183836</v>
      </c>
      <c r="EL144" s="16">
        <f t="shared" si="140"/>
        <v>3</v>
      </c>
      <c r="EM144">
        <f t="shared" si="168"/>
        <v>36</v>
      </c>
      <c r="EN144">
        <f t="shared" si="141"/>
        <v>0</v>
      </c>
      <c r="EO144">
        <f t="shared" si="169"/>
        <v>0</v>
      </c>
      <c r="EP144">
        <f t="shared" si="142"/>
        <v>16.966238772489181</v>
      </c>
      <c r="EQ144" s="10">
        <f t="shared" si="143"/>
        <v>16.966238772489181</v>
      </c>
      <c r="ER144" s="1">
        <f t="shared" si="144"/>
        <v>0</v>
      </c>
      <c r="ES144" s="1">
        <f t="shared" si="145"/>
        <v>0</v>
      </c>
      <c r="ET144" s="1">
        <f t="shared" si="146"/>
        <v>1</v>
      </c>
      <c r="EX144">
        <f t="shared" si="147"/>
        <v>0</v>
      </c>
      <c r="EY144">
        <f t="shared" si="170"/>
        <v>0</v>
      </c>
      <c r="EZ144">
        <f t="shared" si="148"/>
        <v>0</v>
      </c>
      <c r="FA144">
        <f t="shared" si="149"/>
        <v>0</v>
      </c>
      <c r="FB144" s="7">
        <f t="shared" si="150"/>
        <v>3.3544963284893603</v>
      </c>
      <c r="FC144">
        <f t="shared" si="151"/>
        <v>3.3544963284893603</v>
      </c>
      <c r="FD144">
        <f t="shared" si="152"/>
        <v>3.3544963284893603</v>
      </c>
      <c r="FF144" s="9">
        <f t="shared" si="153"/>
        <v>7.5140717758161681</v>
      </c>
      <c r="FG144" s="9">
        <f t="shared" si="154"/>
        <v>0</v>
      </c>
      <c r="FJ144">
        <f t="shared" si="155"/>
        <v>0</v>
      </c>
      <c r="FK144">
        <f t="shared" si="156"/>
        <v>0.86522108073966253</v>
      </c>
      <c r="FN144" s="15">
        <f t="shared" si="157"/>
        <v>0</v>
      </c>
      <c r="FP144" s="15">
        <f t="shared" si="158"/>
        <v>0</v>
      </c>
      <c r="FQ144" s="15">
        <f t="shared" si="159"/>
        <v>1.9380952208568443</v>
      </c>
      <c r="FS144">
        <f t="shared" si="160"/>
        <v>0</v>
      </c>
      <c r="FT144">
        <f t="shared" si="161"/>
        <v>9.4521669966730126</v>
      </c>
      <c r="FU144">
        <f t="shared" si="162"/>
        <v>8.4831193862445904</v>
      </c>
      <c r="FV144">
        <f t="shared" si="163"/>
        <v>8.4831193862445904</v>
      </c>
      <c r="FW144" s="8">
        <f t="shared" si="164"/>
        <v>8.4831193862445904</v>
      </c>
      <c r="FY144" s="5">
        <f t="shared" si="165"/>
        <v>0.96904761042842225</v>
      </c>
      <c r="GA144" s="11">
        <f t="shared" si="166"/>
        <v>0</v>
      </c>
      <c r="GB144" s="11">
        <f t="shared" si="167"/>
        <v>0</v>
      </c>
    </row>
    <row r="145" spans="1:184" x14ac:dyDescent="0.15">
      <c r="A145" s="19">
        <v>4</v>
      </c>
      <c r="B145">
        <v>36</v>
      </c>
      <c r="D145">
        <v>15</v>
      </c>
      <c r="E145" s="8">
        <v>8.75</v>
      </c>
      <c r="I145" s="8">
        <v>33</v>
      </c>
      <c r="J145" s="8">
        <v>0</v>
      </c>
      <c r="K145" s="8">
        <v>5</v>
      </c>
      <c r="L145">
        <v>2</v>
      </c>
      <c r="M145">
        <v>5</v>
      </c>
      <c r="N145">
        <v>10</v>
      </c>
      <c r="O145" s="12">
        <v>15</v>
      </c>
      <c r="P145" s="4">
        <v>3.4</v>
      </c>
      <c r="R145">
        <v>1</v>
      </c>
      <c r="DB145" s="1">
        <f t="shared" si="114"/>
        <v>1.0038208256456926</v>
      </c>
      <c r="DC145">
        <v>11.64</v>
      </c>
      <c r="DD145">
        <f t="shared" si="115"/>
        <v>33</v>
      </c>
      <c r="DE145" s="38">
        <v>0.122</v>
      </c>
      <c r="DF145">
        <v>0.48</v>
      </c>
      <c r="DG145">
        <v>1.1499999999999999</v>
      </c>
      <c r="DH145">
        <f t="shared" si="116"/>
        <v>6.56</v>
      </c>
      <c r="DI145">
        <f t="shared" si="117"/>
        <v>3.9583864443839554</v>
      </c>
      <c r="DJ145">
        <f t="shared" si="118"/>
        <v>0</v>
      </c>
      <c r="DK145">
        <v>0.28899999999999998</v>
      </c>
      <c r="DL145">
        <f t="shared" si="119"/>
        <v>0.48</v>
      </c>
      <c r="DM145">
        <f t="shared" si="120"/>
        <v>1.1299999999999999</v>
      </c>
      <c r="DN145">
        <f t="shared" si="121"/>
        <v>16.399999999999999</v>
      </c>
      <c r="DO145">
        <f t="shared" si="122"/>
        <v>0</v>
      </c>
      <c r="DP145">
        <f t="shared" si="123"/>
        <v>5</v>
      </c>
      <c r="DQ145">
        <v>2.76</v>
      </c>
      <c r="DR145">
        <f t="shared" si="124"/>
        <v>0.4</v>
      </c>
      <c r="DS145">
        <v>1.1000000000000001</v>
      </c>
      <c r="DT145">
        <f t="shared" si="125"/>
        <v>32.799999999999997</v>
      </c>
      <c r="DU145">
        <f t="shared" si="126"/>
        <v>2.1630527018491561</v>
      </c>
      <c r="DV145">
        <f t="shared" si="127"/>
        <v>1.7918035836071668</v>
      </c>
      <c r="DW145">
        <f t="shared" si="128"/>
        <v>1.7918035836071668</v>
      </c>
      <c r="DX145">
        <v>0.40500000000000003</v>
      </c>
      <c r="DY145">
        <v>1</v>
      </c>
      <c r="DZ145">
        <f t="shared" si="129"/>
        <v>49.199999999999996</v>
      </c>
      <c r="EA145">
        <f t="shared" si="130"/>
        <v>0.17234135496215586</v>
      </c>
      <c r="EB145">
        <f t="shared" si="131"/>
        <v>0</v>
      </c>
      <c r="EC145">
        <f t="shared" si="132"/>
        <v>0</v>
      </c>
      <c r="ED145">
        <f t="shared" si="133"/>
        <v>0.3</v>
      </c>
      <c r="EE145">
        <f>1</f>
        <v>1</v>
      </c>
      <c r="EF145">
        <f t="shared" si="134"/>
        <v>49.199999999999996</v>
      </c>
      <c r="EG145">
        <f t="shared" si="135"/>
        <v>0</v>
      </c>
      <c r="EH145">
        <f t="shared" si="136"/>
        <v>0.17234135496215586</v>
      </c>
      <c r="EI145">
        <f t="shared" si="137"/>
        <v>0.17234135496215586</v>
      </c>
      <c r="EJ145">
        <f t="shared" si="138"/>
        <v>6.1214391462331115</v>
      </c>
      <c r="EK145">
        <f t="shared" si="139"/>
        <v>6.2937805011952674</v>
      </c>
      <c r="EL145" s="16">
        <f t="shared" si="140"/>
        <v>4</v>
      </c>
      <c r="EM145">
        <f t="shared" si="168"/>
        <v>36</v>
      </c>
      <c r="EN145">
        <f t="shared" si="141"/>
        <v>0.38604463511522918</v>
      </c>
      <c r="EO145">
        <f t="shared" si="169"/>
        <v>0</v>
      </c>
      <c r="EP145">
        <f t="shared" si="142"/>
        <v>13.712023687562171</v>
      </c>
      <c r="EQ145" s="10">
        <f t="shared" si="143"/>
        <v>14.098068322677401</v>
      </c>
      <c r="ER145" s="1">
        <f t="shared" si="144"/>
        <v>2.7382803535875789E-2</v>
      </c>
      <c r="ES145" s="1">
        <f t="shared" si="145"/>
        <v>0</v>
      </c>
      <c r="ET145" s="1">
        <f t="shared" si="146"/>
        <v>0.97261719646412415</v>
      </c>
      <c r="EX145">
        <f t="shared" si="147"/>
        <v>0</v>
      </c>
      <c r="EY145">
        <f t="shared" si="170"/>
        <v>0</v>
      </c>
      <c r="EZ145">
        <f t="shared" si="148"/>
        <v>0</v>
      </c>
      <c r="FA145">
        <f t="shared" si="149"/>
        <v>0</v>
      </c>
      <c r="FB145" s="7">
        <f t="shared" si="150"/>
        <v>1.9791932221919777</v>
      </c>
      <c r="FC145">
        <f t="shared" si="151"/>
        <v>1.9791932221919777</v>
      </c>
      <c r="FD145">
        <f t="shared" si="152"/>
        <v>1.9791932221919777</v>
      </c>
      <c r="FF145" s="9">
        <f t="shared" si="153"/>
        <v>4.4333928177100308</v>
      </c>
      <c r="FG145" s="9">
        <f t="shared" si="154"/>
        <v>0</v>
      </c>
      <c r="FJ145">
        <f t="shared" si="155"/>
        <v>0</v>
      </c>
      <c r="FK145">
        <f t="shared" si="156"/>
        <v>2.1630527018491561</v>
      </c>
      <c r="FN145" s="15">
        <f t="shared" si="157"/>
        <v>0</v>
      </c>
      <c r="FP145" s="15">
        <f t="shared" si="158"/>
        <v>0</v>
      </c>
      <c r="FQ145" s="15">
        <f t="shared" si="159"/>
        <v>4.8452380521421103</v>
      </c>
      <c r="FS145">
        <f t="shared" si="160"/>
        <v>0</v>
      </c>
      <c r="FT145">
        <f t="shared" si="161"/>
        <v>9.2786308698521403</v>
      </c>
      <c r="FU145">
        <f t="shared" si="162"/>
        <v>7.0490341613387004</v>
      </c>
      <c r="FV145">
        <f t="shared" si="163"/>
        <v>7.0490341613387004</v>
      </c>
      <c r="FW145" s="8">
        <f t="shared" si="164"/>
        <v>7.0490341613387004</v>
      </c>
      <c r="FY145" s="5">
        <f t="shared" si="165"/>
        <v>2.2295967085134398</v>
      </c>
      <c r="GA145" s="11">
        <f t="shared" si="166"/>
        <v>0</v>
      </c>
      <c r="GB145" s="11">
        <f t="shared" si="167"/>
        <v>0</v>
      </c>
    </row>
    <row r="146" spans="1:184" x14ac:dyDescent="0.15">
      <c r="A146" s="19">
        <v>1</v>
      </c>
      <c r="B146">
        <v>37</v>
      </c>
      <c r="D146">
        <v>15</v>
      </c>
      <c r="E146" s="8">
        <v>8.75</v>
      </c>
      <c r="I146" s="8">
        <v>17</v>
      </c>
      <c r="J146" s="8">
        <v>5</v>
      </c>
      <c r="K146" s="8">
        <v>1</v>
      </c>
      <c r="L146">
        <v>2</v>
      </c>
      <c r="M146">
        <v>5</v>
      </c>
      <c r="N146">
        <v>10</v>
      </c>
      <c r="O146" s="12">
        <v>15</v>
      </c>
      <c r="P146" s="4">
        <v>13.9</v>
      </c>
      <c r="R146">
        <v>4</v>
      </c>
      <c r="S146">
        <v>3.7</v>
      </c>
      <c r="U146">
        <v>3</v>
      </c>
      <c r="V146">
        <v>3.9</v>
      </c>
      <c r="X146">
        <v>2</v>
      </c>
      <c r="Y146">
        <v>18</v>
      </c>
      <c r="AA146">
        <v>3</v>
      </c>
      <c r="DB146" s="1">
        <f t="shared" si="114"/>
        <v>1.0038208256456926</v>
      </c>
      <c r="DC146">
        <v>11.64</v>
      </c>
      <c r="DD146">
        <f t="shared" si="115"/>
        <v>17</v>
      </c>
      <c r="DE146" s="38">
        <v>0.122</v>
      </c>
      <c r="DF146">
        <v>0.48</v>
      </c>
      <c r="DG146">
        <v>1.1499999999999999</v>
      </c>
      <c r="DH146">
        <f t="shared" si="116"/>
        <v>6.56</v>
      </c>
      <c r="DI146">
        <f t="shared" si="117"/>
        <v>2.039168774379613</v>
      </c>
      <c r="DJ146">
        <f t="shared" si="118"/>
        <v>5</v>
      </c>
      <c r="DK146">
        <v>0.28899999999999998</v>
      </c>
      <c r="DL146">
        <f t="shared" si="119"/>
        <v>0.48</v>
      </c>
      <c r="DM146">
        <f t="shared" si="120"/>
        <v>1.1299999999999999</v>
      </c>
      <c r="DN146">
        <f t="shared" si="121"/>
        <v>16.399999999999999</v>
      </c>
      <c r="DO146">
        <f t="shared" si="122"/>
        <v>0.55840958169397537</v>
      </c>
      <c r="DP146">
        <f t="shared" si="123"/>
        <v>1</v>
      </c>
      <c r="DQ146">
        <v>2.76</v>
      </c>
      <c r="DR146">
        <f t="shared" si="124"/>
        <v>0.4</v>
      </c>
      <c r="DS146">
        <v>1.1000000000000001</v>
      </c>
      <c r="DT146">
        <f t="shared" si="125"/>
        <v>32.799999999999997</v>
      </c>
      <c r="DU146">
        <f t="shared" si="126"/>
        <v>0.43261054036983126</v>
      </c>
      <c r="DV146">
        <f t="shared" si="127"/>
        <v>84.647219294438599</v>
      </c>
      <c r="DW146">
        <f t="shared" si="128"/>
        <v>84.647219294438599</v>
      </c>
      <c r="DX146">
        <v>0.40500000000000003</v>
      </c>
      <c r="DY146">
        <v>1</v>
      </c>
      <c r="DZ146">
        <f t="shared" si="129"/>
        <v>49.199999999999996</v>
      </c>
      <c r="EA146">
        <f t="shared" si="130"/>
        <v>8.141638179790915</v>
      </c>
      <c r="EB146">
        <f t="shared" si="131"/>
        <v>0</v>
      </c>
      <c r="EC146">
        <f t="shared" si="132"/>
        <v>0</v>
      </c>
      <c r="ED146">
        <f t="shared" si="133"/>
        <v>0.3</v>
      </c>
      <c r="EE146">
        <f>1</f>
        <v>1</v>
      </c>
      <c r="EF146">
        <f t="shared" si="134"/>
        <v>49.199999999999996</v>
      </c>
      <c r="EG146">
        <f t="shared" si="135"/>
        <v>0</v>
      </c>
      <c r="EH146">
        <f t="shared" si="136"/>
        <v>8.141638179790915</v>
      </c>
      <c r="EI146">
        <f t="shared" si="137"/>
        <v>8.141638179790915</v>
      </c>
      <c r="EJ146">
        <f t="shared" si="138"/>
        <v>3.0301888964434198</v>
      </c>
      <c r="EK146">
        <f t="shared" si="139"/>
        <v>11.171827076234335</v>
      </c>
      <c r="EL146" s="16">
        <f t="shared" si="140"/>
        <v>1</v>
      </c>
      <c r="EM146">
        <f t="shared" si="168"/>
        <v>37</v>
      </c>
      <c r="EN146">
        <f t="shared" si="141"/>
        <v>18.237269522731651</v>
      </c>
      <c r="EO146">
        <f t="shared" si="169"/>
        <v>0</v>
      </c>
      <c r="EP146">
        <f t="shared" si="142"/>
        <v>6.7876231280332613</v>
      </c>
      <c r="EQ146" s="10">
        <f t="shared" si="143"/>
        <v>25.024892650764912</v>
      </c>
      <c r="ER146" s="1">
        <f t="shared" si="144"/>
        <v>0.7287651450594419</v>
      </c>
      <c r="ES146" s="1">
        <f t="shared" si="145"/>
        <v>0</v>
      </c>
      <c r="ET146" s="1">
        <f t="shared" si="146"/>
        <v>0.27123485494055816</v>
      </c>
      <c r="EX146">
        <f t="shared" si="147"/>
        <v>0</v>
      </c>
      <c r="EY146">
        <f t="shared" si="170"/>
        <v>0</v>
      </c>
      <c r="EZ146">
        <f t="shared" si="148"/>
        <v>0</v>
      </c>
      <c r="FA146">
        <f t="shared" si="149"/>
        <v>0</v>
      </c>
      <c r="FB146" s="7">
        <f t="shared" si="150"/>
        <v>1.2987891780367942</v>
      </c>
      <c r="FC146">
        <f t="shared" si="151"/>
        <v>1.2987891780367942</v>
      </c>
      <c r="FD146">
        <f t="shared" si="152"/>
        <v>1.2987891780367942</v>
      </c>
      <c r="FF146" s="9">
        <f t="shared" si="153"/>
        <v>2.9092877588024191</v>
      </c>
      <c r="FG146" s="9">
        <f t="shared" si="154"/>
        <v>0</v>
      </c>
      <c r="FJ146">
        <f t="shared" si="155"/>
        <v>0</v>
      </c>
      <c r="FK146">
        <f t="shared" si="156"/>
        <v>0.43261054036983126</v>
      </c>
      <c r="FN146" s="15">
        <f t="shared" si="157"/>
        <v>0</v>
      </c>
      <c r="FP146" s="15">
        <f t="shared" si="158"/>
        <v>0</v>
      </c>
      <c r="FQ146" s="15">
        <f t="shared" si="159"/>
        <v>0.96904761042842213</v>
      </c>
      <c r="FS146">
        <f t="shared" si="160"/>
        <v>0</v>
      </c>
      <c r="FT146">
        <f t="shared" si="161"/>
        <v>3.8783353692308413</v>
      </c>
      <c r="FU146">
        <f t="shared" si="162"/>
        <v>12.512446325382456</v>
      </c>
      <c r="FV146">
        <f t="shared" si="163"/>
        <v>12.512446325382456</v>
      </c>
      <c r="FW146" s="8">
        <f t="shared" si="164"/>
        <v>12.512446325382456</v>
      </c>
      <c r="FY146" s="5">
        <f t="shared" si="165"/>
        <v>-8.6341109561516145</v>
      </c>
      <c r="GA146" s="11">
        <f t="shared" si="166"/>
        <v>0</v>
      </c>
      <c r="GB146" s="11">
        <f t="shared" si="167"/>
        <v>0</v>
      </c>
    </row>
    <row r="147" spans="1:184" x14ac:dyDescent="0.15">
      <c r="A147" s="19">
        <v>2</v>
      </c>
      <c r="B147">
        <v>37</v>
      </c>
      <c r="D147">
        <v>15</v>
      </c>
      <c r="E147" s="8">
        <v>8.75</v>
      </c>
      <c r="I147" s="8">
        <v>24</v>
      </c>
      <c r="J147" s="8">
        <v>5</v>
      </c>
      <c r="K147" s="8">
        <v>4</v>
      </c>
      <c r="L147">
        <v>2</v>
      </c>
      <c r="M147">
        <v>5</v>
      </c>
      <c r="N147">
        <v>10</v>
      </c>
      <c r="O147" s="12">
        <v>15</v>
      </c>
      <c r="DB147" s="1">
        <f t="shared" si="114"/>
        <v>1.0038208256456926</v>
      </c>
      <c r="DC147">
        <v>11.64</v>
      </c>
      <c r="DD147">
        <f t="shared" si="115"/>
        <v>24</v>
      </c>
      <c r="DE147" s="38">
        <v>0.122</v>
      </c>
      <c r="DF147">
        <v>0.48</v>
      </c>
      <c r="DG147">
        <v>1.1499999999999999</v>
      </c>
      <c r="DH147">
        <f t="shared" si="116"/>
        <v>6.56</v>
      </c>
      <c r="DI147">
        <f t="shared" si="117"/>
        <v>2.8788265050065132</v>
      </c>
      <c r="DJ147">
        <f t="shared" si="118"/>
        <v>5</v>
      </c>
      <c r="DK147">
        <v>0.28899999999999998</v>
      </c>
      <c r="DL147">
        <f t="shared" si="119"/>
        <v>0.48</v>
      </c>
      <c r="DM147">
        <f t="shared" si="120"/>
        <v>1.1299999999999999</v>
      </c>
      <c r="DN147">
        <f t="shared" si="121"/>
        <v>16.399999999999999</v>
      </c>
      <c r="DO147">
        <f t="shared" si="122"/>
        <v>0.55840958169397537</v>
      </c>
      <c r="DP147">
        <f t="shared" si="123"/>
        <v>4</v>
      </c>
      <c r="DQ147">
        <v>2.76</v>
      </c>
      <c r="DR147">
        <f t="shared" si="124"/>
        <v>0.4</v>
      </c>
      <c r="DS147">
        <v>1.1000000000000001</v>
      </c>
      <c r="DT147">
        <f t="shared" si="125"/>
        <v>32.799999999999997</v>
      </c>
      <c r="DU147">
        <f t="shared" si="126"/>
        <v>1.7304421614793251</v>
      </c>
      <c r="DV147">
        <f t="shared" si="127"/>
        <v>0</v>
      </c>
      <c r="DW147">
        <f t="shared" si="128"/>
        <v>0</v>
      </c>
      <c r="DX147">
        <v>0.40500000000000003</v>
      </c>
      <c r="DY147">
        <v>1</v>
      </c>
      <c r="DZ147">
        <f t="shared" si="129"/>
        <v>49.199999999999996</v>
      </c>
      <c r="EA147">
        <f t="shared" si="130"/>
        <v>0</v>
      </c>
      <c r="EB147">
        <f t="shared" si="131"/>
        <v>0</v>
      </c>
      <c r="EC147">
        <f t="shared" si="132"/>
        <v>0</v>
      </c>
      <c r="ED147">
        <f t="shared" si="133"/>
        <v>0.3</v>
      </c>
      <c r="EE147">
        <f>1</f>
        <v>1</v>
      </c>
      <c r="EF147">
        <f t="shared" si="134"/>
        <v>49.199999999999996</v>
      </c>
      <c r="EG147">
        <f t="shared" si="135"/>
        <v>0</v>
      </c>
      <c r="EH147">
        <f t="shared" si="136"/>
        <v>0</v>
      </c>
      <c r="EI147">
        <f t="shared" si="137"/>
        <v>0</v>
      </c>
      <c r="EJ147">
        <f t="shared" si="138"/>
        <v>5.1676782481798131</v>
      </c>
      <c r="EK147">
        <f t="shared" si="139"/>
        <v>5.1676782481798131</v>
      </c>
      <c r="EL147" s="16">
        <f t="shared" si="140"/>
        <v>2</v>
      </c>
      <c r="EM147">
        <f t="shared" si="168"/>
        <v>37</v>
      </c>
      <c r="EN147">
        <f t="shared" si="141"/>
        <v>0</v>
      </c>
      <c r="EO147">
        <f t="shared" si="169"/>
        <v>0</v>
      </c>
      <c r="EP147">
        <f t="shared" si="142"/>
        <v>11.575599275922782</v>
      </c>
      <c r="EQ147" s="10">
        <f t="shared" si="143"/>
        <v>11.575599275922782</v>
      </c>
      <c r="ER147" s="1">
        <f t="shared" si="144"/>
        <v>0</v>
      </c>
      <c r="ES147" s="1">
        <f t="shared" si="145"/>
        <v>0</v>
      </c>
      <c r="ET147" s="1">
        <f t="shared" si="146"/>
        <v>1</v>
      </c>
      <c r="EX147">
        <f t="shared" si="147"/>
        <v>0</v>
      </c>
      <c r="EY147">
        <f t="shared" si="170"/>
        <v>0</v>
      </c>
      <c r="EZ147">
        <f t="shared" si="148"/>
        <v>0</v>
      </c>
      <c r="FA147">
        <f t="shared" si="149"/>
        <v>0</v>
      </c>
      <c r="FB147" s="7">
        <f t="shared" si="150"/>
        <v>1.7186180433502443</v>
      </c>
      <c r="FC147">
        <f t="shared" si="151"/>
        <v>1.7186180433502443</v>
      </c>
      <c r="FD147">
        <f t="shared" si="152"/>
        <v>1.7186180433502443</v>
      </c>
      <c r="FF147" s="9">
        <f t="shared" si="153"/>
        <v>3.8497044171045474</v>
      </c>
      <c r="FG147" s="9">
        <f t="shared" si="154"/>
        <v>0</v>
      </c>
      <c r="FJ147">
        <f t="shared" si="155"/>
        <v>0</v>
      </c>
      <c r="FK147">
        <f t="shared" si="156"/>
        <v>1.7304421614793251</v>
      </c>
      <c r="FN147" s="15">
        <f t="shared" si="157"/>
        <v>0</v>
      </c>
      <c r="FP147" s="15">
        <f t="shared" si="158"/>
        <v>0</v>
      </c>
      <c r="FQ147" s="15">
        <f t="shared" si="159"/>
        <v>3.8761904417136885</v>
      </c>
      <c r="FS147">
        <f t="shared" si="160"/>
        <v>0</v>
      </c>
      <c r="FT147">
        <f t="shared" si="161"/>
        <v>7.7258948588182363</v>
      </c>
      <c r="FU147">
        <f t="shared" si="162"/>
        <v>5.787799637961391</v>
      </c>
      <c r="FV147">
        <f t="shared" si="163"/>
        <v>5.787799637961391</v>
      </c>
      <c r="FW147" s="8">
        <f t="shared" si="164"/>
        <v>5.787799637961391</v>
      </c>
      <c r="FY147" s="5">
        <f t="shared" si="165"/>
        <v>1.9380952208568454</v>
      </c>
      <c r="GA147" s="11">
        <f t="shared" si="166"/>
        <v>0</v>
      </c>
      <c r="GB147" s="11">
        <f t="shared" si="167"/>
        <v>0</v>
      </c>
    </row>
    <row r="148" spans="1:184" x14ac:dyDescent="0.15">
      <c r="A148" s="19">
        <v>3</v>
      </c>
      <c r="B148">
        <v>37</v>
      </c>
      <c r="D148">
        <v>15</v>
      </c>
      <c r="E148" s="8">
        <v>8.75</v>
      </c>
      <c r="I148" s="8">
        <v>34</v>
      </c>
      <c r="J148" s="8">
        <v>0</v>
      </c>
      <c r="K148" s="8">
        <v>0</v>
      </c>
      <c r="L148">
        <v>2</v>
      </c>
      <c r="M148">
        <v>5</v>
      </c>
      <c r="N148">
        <v>10</v>
      </c>
      <c r="O148" s="12">
        <v>15</v>
      </c>
      <c r="DB148" s="1">
        <f t="shared" si="114"/>
        <v>1.0038208256456926</v>
      </c>
      <c r="DC148">
        <v>11.64</v>
      </c>
      <c r="DD148">
        <f t="shared" si="115"/>
        <v>34</v>
      </c>
      <c r="DE148" s="38">
        <v>0.122</v>
      </c>
      <c r="DF148">
        <v>0.48</v>
      </c>
      <c r="DG148">
        <v>1.1499999999999999</v>
      </c>
      <c r="DH148">
        <f t="shared" si="116"/>
        <v>6.56</v>
      </c>
      <c r="DI148">
        <f t="shared" si="117"/>
        <v>4.0783375487592259</v>
      </c>
      <c r="DJ148">
        <f t="shared" si="118"/>
        <v>0</v>
      </c>
      <c r="DK148">
        <v>0.28899999999999998</v>
      </c>
      <c r="DL148">
        <f t="shared" si="119"/>
        <v>0.48</v>
      </c>
      <c r="DM148">
        <f t="shared" si="120"/>
        <v>1.1299999999999999</v>
      </c>
      <c r="DN148">
        <f t="shared" si="121"/>
        <v>16.399999999999999</v>
      </c>
      <c r="DO148">
        <f t="shared" si="122"/>
        <v>0</v>
      </c>
      <c r="DP148">
        <f t="shared" si="123"/>
        <v>0</v>
      </c>
      <c r="DQ148">
        <v>2.76</v>
      </c>
      <c r="DR148">
        <f t="shared" si="124"/>
        <v>0.4</v>
      </c>
      <c r="DS148">
        <v>1.1000000000000001</v>
      </c>
      <c r="DT148">
        <f t="shared" si="125"/>
        <v>32.799999999999997</v>
      </c>
      <c r="DU148">
        <f t="shared" si="126"/>
        <v>0</v>
      </c>
      <c r="DV148">
        <f t="shared" si="127"/>
        <v>0</v>
      </c>
      <c r="DW148">
        <f t="shared" si="128"/>
        <v>0</v>
      </c>
      <c r="DX148">
        <v>0.40500000000000003</v>
      </c>
      <c r="DY148">
        <v>1</v>
      </c>
      <c r="DZ148">
        <f t="shared" si="129"/>
        <v>49.199999999999996</v>
      </c>
      <c r="EA148">
        <f t="shared" si="130"/>
        <v>0</v>
      </c>
      <c r="EB148">
        <f t="shared" si="131"/>
        <v>0</v>
      </c>
      <c r="EC148">
        <f t="shared" si="132"/>
        <v>0</v>
      </c>
      <c r="ED148">
        <f t="shared" si="133"/>
        <v>0.3</v>
      </c>
      <c r="EE148">
        <f>1</f>
        <v>1</v>
      </c>
      <c r="EF148">
        <f t="shared" si="134"/>
        <v>49.199999999999996</v>
      </c>
      <c r="EG148">
        <f t="shared" si="135"/>
        <v>0</v>
      </c>
      <c r="EH148">
        <f t="shared" si="136"/>
        <v>0</v>
      </c>
      <c r="EI148">
        <f t="shared" si="137"/>
        <v>0</v>
      </c>
      <c r="EJ148">
        <f t="shared" si="138"/>
        <v>4.0783375487592259</v>
      </c>
      <c r="EK148">
        <f t="shared" si="139"/>
        <v>4.0783375487592259</v>
      </c>
      <c r="EL148" s="16">
        <f t="shared" si="140"/>
        <v>3</v>
      </c>
      <c r="EM148">
        <f t="shared" si="168"/>
        <v>37</v>
      </c>
      <c r="EN148">
        <f t="shared" si="141"/>
        <v>0</v>
      </c>
      <c r="EO148">
        <f t="shared" si="169"/>
        <v>0</v>
      </c>
      <c r="EP148">
        <f t="shared" si="142"/>
        <v>9.1354761092206669</v>
      </c>
      <c r="EQ148" s="10">
        <f t="shared" si="143"/>
        <v>9.1354761092206669</v>
      </c>
      <c r="ER148" s="1">
        <f t="shared" si="144"/>
        <v>0</v>
      </c>
      <c r="ES148" s="1">
        <f t="shared" si="145"/>
        <v>0</v>
      </c>
      <c r="ET148" s="1">
        <f t="shared" si="146"/>
        <v>1</v>
      </c>
      <c r="EX148">
        <f t="shared" si="147"/>
        <v>0</v>
      </c>
      <c r="EY148">
        <f t="shared" si="170"/>
        <v>0</v>
      </c>
      <c r="EZ148">
        <f t="shared" si="148"/>
        <v>0</v>
      </c>
      <c r="FA148">
        <f t="shared" si="149"/>
        <v>0</v>
      </c>
      <c r="FB148" s="7">
        <f t="shared" si="150"/>
        <v>2.039168774379613</v>
      </c>
      <c r="FC148">
        <f t="shared" si="151"/>
        <v>2.039168774379613</v>
      </c>
      <c r="FD148">
        <f t="shared" si="152"/>
        <v>2.039168774379613</v>
      </c>
      <c r="FF148" s="9">
        <f t="shared" si="153"/>
        <v>4.5677380546103334</v>
      </c>
      <c r="FG148" s="9">
        <f t="shared" si="154"/>
        <v>0</v>
      </c>
      <c r="FJ148">
        <f t="shared" si="155"/>
        <v>0</v>
      </c>
      <c r="FK148">
        <f t="shared" si="156"/>
        <v>0</v>
      </c>
      <c r="FN148" s="15">
        <f t="shared" si="157"/>
        <v>0</v>
      </c>
      <c r="FP148" s="15">
        <f t="shared" si="158"/>
        <v>0</v>
      </c>
      <c r="FQ148" s="15">
        <f t="shared" si="159"/>
        <v>0</v>
      </c>
      <c r="FS148">
        <f t="shared" si="160"/>
        <v>0</v>
      </c>
      <c r="FT148">
        <f t="shared" si="161"/>
        <v>4.5677380546103334</v>
      </c>
      <c r="FU148">
        <f t="shared" si="162"/>
        <v>4.5677380546103334</v>
      </c>
      <c r="FV148">
        <f t="shared" si="163"/>
        <v>4.5677380546103334</v>
      </c>
      <c r="FW148" s="8">
        <f t="shared" si="164"/>
        <v>4.5677380546103334</v>
      </c>
      <c r="FY148" s="5">
        <f t="shared" si="165"/>
        <v>0</v>
      </c>
      <c r="GA148" s="11">
        <f t="shared" si="166"/>
        <v>0</v>
      </c>
      <c r="GB148" s="11">
        <f t="shared" si="167"/>
        <v>0</v>
      </c>
    </row>
    <row r="149" spans="1:184" x14ac:dyDescent="0.15">
      <c r="A149" s="19">
        <v>4</v>
      </c>
      <c r="B149">
        <v>37</v>
      </c>
      <c r="D149">
        <v>15</v>
      </c>
      <c r="E149" s="8">
        <v>8.75</v>
      </c>
      <c r="I149" s="8">
        <v>24</v>
      </c>
      <c r="J149" s="8">
        <v>6</v>
      </c>
      <c r="K149" s="8">
        <v>4</v>
      </c>
      <c r="L149">
        <v>2</v>
      </c>
      <c r="M149">
        <v>5</v>
      </c>
      <c r="N149">
        <v>10</v>
      </c>
      <c r="O149" s="12">
        <v>15</v>
      </c>
      <c r="P149" s="4">
        <v>15.4</v>
      </c>
      <c r="R149">
        <v>3</v>
      </c>
      <c r="S149">
        <v>7.2</v>
      </c>
      <c r="U149">
        <v>4</v>
      </c>
      <c r="V149">
        <v>10</v>
      </c>
      <c r="X149">
        <v>3</v>
      </c>
      <c r="Y149">
        <v>16</v>
      </c>
      <c r="AA149">
        <v>3</v>
      </c>
      <c r="DB149" s="1">
        <f t="shared" si="114"/>
        <v>1.0038208256456926</v>
      </c>
      <c r="DC149">
        <v>11.64</v>
      </c>
      <c r="DD149">
        <f t="shared" si="115"/>
        <v>24</v>
      </c>
      <c r="DE149" s="38">
        <v>0.122</v>
      </c>
      <c r="DF149">
        <v>0.48</v>
      </c>
      <c r="DG149">
        <v>1.1499999999999999</v>
      </c>
      <c r="DH149">
        <f t="shared" si="116"/>
        <v>6.56</v>
      </c>
      <c r="DI149">
        <f t="shared" si="117"/>
        <v>2.8788265050065132</v>
      </c>
      <c r="DJ149">
        <f t="shared" si="118"/>
        <v>6</v>
      </c>
      <c r="DK149">
        <v>0.28899999999999998</v>
      </c>
      <c r="DL149">
        <f t="shared" si="119"/>
        <v>0.48</v>
      </c>
      <c r="DM149">
        <f t="shared" si="120"/>
        <v>1.1299999999999999</v>
      </c>
      <c r="DN149">
        <f t="shared" si="121"/>
        <v>16.399999999999999</v>
      </c>
      <c r="DO149">
        <f t="shared" si="122"/>
        <v>0.67009149803277046</v>
      </c>
      <c r="DP149">
        <f t="shared" si="123"/>
        <v>4</v>
      </c>
      <c r="DQ149">
        <v>2.76</v>
      </c>
      <c r="DR149">
        <f t="shared" si="124"/>
        <v>0.4</v>
      </c>
      <c r="DS149">
        <v>1.1000000000000001</v>
      </c>
      <c r="DT149">
        <f t="shared" si="125"/>
        <v>32.799999999999997</v>
      </c>
      <c r="DU149">
        <f t="shared" si="126"/>
        <v>1.7304421614793251</v>
      </c>
      <c r="DV149">
        <f t="shared" si="127"/>
        <v>99.975199950399897</v>
      </c>
      <c r="DW149">
        <f t="shared" si="128"/>
        <v>99.975199950399897</v>
      </c>
      <c r="DX149">
        <v>0.40500000000000003</v>
      </c>
      <c r="DY149">
        <v>1</v>
      </c>
      <c r="DZ149">
        <f t="shared" si="129"/>
        <v>49.199999999999996</v>
      </c>
      <c r="EA149">
        <f t="shared" si="130"/>
        <v>9.6159320026462431</v>
      </c>
      <c r="EB149">
        <f t="shared" si="131"/>
        <v>0</v>
      </c>
      <c r="EC149">
        <f t="shared" si="132"/>
        <v>0</v>
      </c>
      <c r="ED149">
        <f t="shared" si="133"/>
        <v>0.3</v>
      </c>
      <c r="EE149">
        <f>1</f>
        <v>1</v>
      </c>
      <c r="EF149">
        <f t="shared" si="134"/>
        <v>49.199999999999996</v>
      </c>
      <c r="EG149">
        <f t="shared" si="135"/>
        <v>0</v>
      </c>
      <c r="EH149">
        <f t="shared" si="136"/>
        <v>9.6159320026462431</v>
      </c>
      <c r="EI149">
        <f t="shared" si="137"/>
        <v>9.6159320026462431</v>
      </c>
      <c r="EJ149">
        <f t="shared" si="138"/>
        <v>5.279360164518609</v>
      </c>
      <c r="EK149">
        <f t="shared" si="139"/>
        <v>14.895292167164852</v>
      </c>
      <c r="EL149" s="16">
        <f t="shared" si="140"/>
        <v>4</v>
      </c>
      <c r="EM149">
        <f t="shared" si="168"/>
        <v>37</v>
      </c>
      <c r="EN149">
        <f t="shared" si="141"/>
        <v>21.539687685927586</v>
      </c>
      <c r="EO149">
        <f t="shared" si="169"/>
        <v>0</v>
      </c>
      <c r="EP149">
        <f t="shared" si="142"/>
        <v>11.825766768521685</v>
      </c>
      <c r="EQ149" s="10">
        <f t="shared" si="143"/>
        <v>33.365454454449271</v>
      </c>
      <c r="ER149" s="1">
        <f t="shared" si="144"/>
        <v>0.64556853902091171</v>
      </c>
      <c r="ES149" s="1">
        <f t="shared" si="145"/>
        <v>0</v>
      </c>
      <c r="ET149" s="1">
        <f t="shared" si="146"/>
        <v>0.35443146097908834</v>
      </c>
      <c r="EX149">
        <f t="shared" si="147"/>
        <v>0</v>
      </c>
      <c r="EY149">
        <f t="shared" si="170"/>
        <v>0</v>
      </c>
      <c r="EZ149">
        <f t="shared" si="148"/>
        <v>0</v>
      </c>
      <c r="FA149">
        <f t="shared" si="149"/>
        <v>0</v>
      </c>
      <c r="FB149" s="7">
        <f t="shared" si="150"/>
        <v>1.7744590015196418</v>
      </c>
      <c r="FC149">
        <f t="shared" si="151"/>
        <v>1.7744590015196418</v>
      </c>
      <c r="FD149">
        <f t="shared" si="152"/>
        <v>1.7744590015196418</v>
      </c>
      <c r="FF149" s="9">
        <f t="shared" si="153"/>
        <v>3.9747881634039981</v>
      </c>
      <c r="FG149" s="9">
        <f t="shared" si="154"/>
        <v>0</v>
      </c>
      <c r="FJ149">
        <f t="shared" si="155"/>
        <v>0</v>
      </c>
      <c r="FK149">
        <f t="shared" si="156"/>
        <v>1.7304421614793251</v>
      </c>
      <c r="FN149" s="15">
        <f t="shared" si="157"/>
        <v>0</v>
      </c>
      <c r="FP149" s="15">
        <f t="shared" si="158"/>
        <v>0</v>
      </c>
      <c r="FQ149" s="15">
        <f t="shared" si="159"/>
        <v>3.8761904417136885</v>
      </c>
      <c r="FS149">
        <f t="shared" si="160"/>
        <v>0</v>
      </c>
      <c r="FT149">
        <f t="shared" si="161"/>
        <v>7.8509786051176871</v>
      </c>
      <c r="FU149">
        <f t="shared" si="162"/>
        <v>16.682727227224635</v>
      </c>
      <c r="FV149">
        <f t="shared" si="163"/>
        <v>16.682727227224635</v>
      </c>
      <c r="FW149" s="8">
        <f t="shared" si="164"/>
        <v>16.682727227224635</v>
      </c>
      <c r="FY149" s="5">
        <f t="shared" si="165"/>
        <v>-8.8317486221069483</v>
      </c>
      <c r="GA149" s="11">
        <f t="shared" si="166"/>
        <v>0</v>
      </c>
      <c r="GB149" s="11">
        <f t="shared" si="167"/>
        <v>0</v>
      </c>
    </row>
    <row r="150" spans="1:184" x14ac:dyDescent="0.15">
      <c r="A150" s="19">
        <v>1</v>
      </c>
      <c r="B150">
        <v>38</v>
      </c>
      <c r="D150">
        <v>15</v>
      </c>
      <c r="E150" s="8">
        <v>8.75</v>
      </c>
      <c r="I150" s="8">
        <v>29</v>
      </c>
      <c r="J150" s="8">
        <v>0</v>
      </c>
      <c r="K150" s="8">
        <v>0</v>
      </c>
      <c r="L150">
        <v>2</v>
      </c>
      <c r="M150">
        <v>5</v>
      </c>
      <c r="N150">
        <v>10</v>
      </c>
      <c r="O150" s="12">
        <v>15</v>
      </c>
      <c r="P150" s="4">
        <v>6.6</v>
      </c>
      <c r="R150">
        <v>4</v>
      </c>
      <c r="S150">
        <v>11</v>
      </c>
      <c r="U150">
        <v>3</v>
      </c>
      <c r="V150">
        <v>15</v>
      </c>
      <c r="X150">
        <v>3</v>
      </c>
      <c r="Y150">
        <v>3.4</v>
      </c>
      <c r="AA150">
        <v>5</v>
      </c>
      <c r="DB150" s="1">
        <f t="shared" si="114"/>
        <v>1.0038208256456926</v>
      </c>
      <c r="DC150">
        <v>11.64</v>
      </c>
      <c r="DD150">
        <f t="shared" si="115"/>
        <v>29</v>
      </c>
      <c r="DE150" s="38">
        <v>0.122</v>
      </c>
      <c r="DF150">
        <v>0.48</v>
      </c>
      <c r="DG150">
        <v>1.1499999999999999</v>
      </c>
      <c r="DH150">
        <f t="shared" si="116"/>
        <v>6.56</v>
      </c>
      <c r="DI150">
        <f t="shared" si="117"/>
        <v>3.4785820268828695</v>
      </c>
      <c r="DJ150">
        <f t="shared" si="118"/>
        <v>0</v>
      </c>
      <c r="DK150">
        <v>0.28899999999999998</v>
      </c>
      <c r="DL150">
        <f t="shared" si="119"/>
        <v>0.48</v>
      </c>
      <c r="DM150">
        <f t="shared" si="120"/>
        <v>1.1299999999999999</v>
      </c>
      <c r="DN150">
        <f t="shared" si="121"/>
        <v>16.399999999999999</v>
      </c>
      <c r="DO150">
        <f t="shared" si="122"/>
        <v>0</v>
      </c>
      <c r="DP150">
        <f t="shared" si="123"/>
        <v>0</v>
      </c>
      <c r="DQ150">
        <v>2.76</v>
      </c>
      <c r="DR150">
        <f t="shared" si="124"/>
        <v>0.4</v>
      </c>
      <c r="DS150">
        <v>1.1000000000000001</v>
      </c>
      <c r="DT150">
        <f t="shared" si="125"/>
        <v>32.799999999999997</v>
      </c>
      <c r="DU150">
        <f t="shared" si="126"/>
        <v>0</v>
      </c>
      <c r="DV150">
        <f t="shared" si="127"/>
        <v>62.173724347448704</v>
      </c>
      <c r="DW150">
        <f t="shared" si="128"/>
        <v>62.173724347448704</v>
      </c>
      <c r="DX150">
        <v>0.40500000000000003</v>
      </c>
      <c r="DY150">
        <v>1</v>
      </c>
      <c r="DZ150">
        <f t="shared" si="129"/>
        <v>49.199999999999996</v>
      </c>
      <c r="EA150">
        <f t="shared" si="130"/>
        <v>5.9800661161262969</v>
      </c>
      <c r="EB150">
        <f t="shared" si="131"/>
        <v>0</v>
      </c>
      <c r="EC150">
        <f t="shared" si="132"/>
        <v>0</v>
      </c>
      <c r="ED150">
        <f t="shared" si="133"/>
        <v>0.3</v>
      </c>
      <c r="EE150">
        <f>1</f>
        <v>1</v>
      </c>
      <c r="EF150">
        <f t="shared" si="134"/>
        <v>49.199999999999996</v>
      </c>
      <c r="EG150">
        <f t="shared" si="135"/>
        <v>0</v>
      </c>
      <c r="EH150">
        <f t="shared" si="136"/>
        <v>5.9800661161262969</v>
      </c>
      <c r="EI150">
        <f t="shared" si="137"/>
        <v>5.9800661161262969</v>
      </c>
      <c r="EJ150">
        <f t="shared" si="138"/>
        <v>3.4785820268828695</v>
      </c>
      <c r="EK150">
        <f t="shared" si="139"/>
        <v>9.4586481430091673</v>
      </c>
      <c r="EL150" s="16">
        <f t="shared" si="140"/>
        <v>1</v>
      </c>
      <c r="EM150">
        <f t="shared" si="168"/>
        <v>38</v>
      </c>
      <c r="EN150">
        <f t="shared" si="141"/>
        <v>13.395348100122906</v>
      </c>
      <c r="EO150">
        <f t="shared" si="169"/>
        <v>0</v>
      </c>
      <c r="EP150">
        <f t="shared" si="142"/>
        <v>7.7920237402176289</v>
      </c>
      <c r="EQ150" s="10">
        <f t="shared" si="143"/>
        <v>21.187371840340536</v>
      </c>
      <c r="ER150" s="1">
        <f t="shared" si="144"/>
        <v>0.63223264315483918</v>
      </c>
      <c r="ES150" s="1">
        <f t="shared" si="145"/>
        <v>0</v>
      </c>
      <c r="ET150" s="1">
        <f t="shared" si="146"/>
        <v>0.36776735684516082</v>
      </c>
      <c r="EX150">
        <f t="shared" si="147"/>
        <v>0</v>
      </c>
      <c r="EY150">
        <f t="shared" si="170"/>
        <v>0</v>
      </c>
      <c r="EZ150">
        <f t="shared" si="148"/>
        <v>0</v>
      </c>
      <c r="FA150">
        <f t="shared" si="149"/>
        <v>0</v>
      </c>
      <c r="FB150" s="7">
        <f t="shared" si="150"/>
        <v>1.7392910134414348</v>
      </c>
      <c r="FC150">
        <f t="shared" si="151"/>
        <v>1.7392910134414348</v>
      </c>
      <c r="FD150">
        <f t="shared" si="152"/>
        <v>1.7392910134414348</v>
      </c>
      <c r="FF150" s="9">
        <f t="shared" si="153"/>
        <v>3.8960118701088144</v>
      </c>
      <c r="FG150" s="9">
        <f t="shared" si="154"/>
        <v>0</v>
      </c>
      <c r="FJ150">
        <f t="shared" si="155"/>
        <v>0</v>
      </c>
      <c r="FK150">
        <f t="shared" si="156"/>
        <v>0</v>
      </c>
      <c r="FN150" s="15">
        <f t="shared" si="157"/>
        <v>0</v>
      </c>
      <c r="FP150" s="15">
        <f t="shared" si="158"/>
        <v>0</v>
      </c>
      <c r="FQ150" s="15">
        <f t="shared" si="159"/>
        <v>0</v>
      </c>
      <c r="FS150">
        <f t="shared" si="160"/>
        <v>0</v>
      </c>
      <c r="FT150">
        <f t="shared" si="161"/>
        <v>3.8960118701088144</v>
      </c>
      <c r="FU150">
        <f t="shared" si="162"/>
        <v>10.593685920170268</v>
      </c>
      <c r="FV150">
        <f t="shared" si="163"/>
        <v>10.593685920170268</v>
      </c>
      <c r="FW150" s="8">
        <f t="shared" si="164"/>
        <v>10.593685920170268</v>
      </c>
      <c r="FY150" s="5">
        <f t="shared" si="165"/>
        <v>-6.6976740500614529</v>
      </c>
      <c r="GA150" s="11">
        <f t="shared" si="166"/>
        <v>0</v>
      </c>
      <c r="GB150" s="11">
        <f t="shared" si="167"/>
        <v>0</v>
      </c>
    </row>
    <row r="151" spans="1:184" x14ac:dyDescent="0.15">
      <c r="A151" s="19">
        <v>2</v>
      </c>
      <c r="B151">
        <v>38</v>
      </c>
      <c r="D151">
        <v>15</v>
      </c>
      <c r="E151" s="8">
        <v>8.75</v>
      </c>
      <c r="I151" s="8">
        <v>40</v>
      </c>
      <c r="J151" s="8">
        <v>5</v>
      </c>
      <c r="K151" s="8">
        <v>0</v>
      </c>
      <c r="L151">
        <v>2</v>
      </c>
      <c r="M151">
        <v>5</v>
      </c>
      <c r="N151">
        <v>10</v>
      </c>
      <c r="O151" s="12">
        <v>15</v>
      </c>
      <c r="DB151" s="1">
        <f t="shared" si="114"/>
        <v>1.0038208256456926</v>
      </c>
      <c r="DC151">
        <v>11.64</v>
      </c>
      <c r="DD151">
        <f t="shared" si="115"/>
        <v>40</v>
      </c>
      <c r="DE151" s="38">
        <v>0.122</v>
      </c>
      <c r="DF151">
        <v>0.48</v>
      </c>
      <c r="DG151">
        <v>1.1499999999999999</v>
      </c>
      <c r="DH151">
        <f t="shared" si="116"/>
        <v>6.56</v>
      </c>
      <c r="DI151">
        <f t="shared" si="117"/>
        <v>4.7980441750108547</v>
      </c>
      <c r="DJ151">
        <f t="shared" si="118"/>
        <v>5</v>
      </c>
      <c r="DK151">
        <v>0.28899999999999998</v>
      </c>
      <c r="DL151">
        <f t="shared" si="119"/>
        <v>0.48</v>
      </c>
      <c r="DM151">
        <f t="shared" si="120"/>
        <v>1.1299999999999999</v>
      </c>
      <c r="DN151">
        <f t="shared" si="121"/>
        <v>16.399999999999999</v>
      </c>
      <c r="DO151">
        <f t="shared" si="122"/>
        <v>0.55840958169397537</v>
      </c>
      <c r="DP151">
        <f t="shared" si="123"/>
        <v>0</v>
      </c>
      <c r="DQ151">
        <v>2.76</v>
      </c>
      <c r="DR151">
        <f t="shared" si="124"/>
        <v>0.4</v>
      </c>
      <c r="DS151">
        <v>1.1000000000000001</v>
      </c>
      <c r="DT151">
        <f t="shared" si="125"/>
        <v>32.799999999999997</v>
      </c>
      <c r="DU151">
        <f t="shared" si="126"/>
        <v>0</v>
      </c>
      <c r="DV151">
        <f t="shared" si="127"/>
        <v>0</v>
      </c>
      <c r="DW151">
        <f t="shared" si="128"/>
        <v>0</v>
      </c>
      <c r="DX151">
        <v>0.40500000000000003</v>
      </c>
      <c r="DY151">
        <v>1</v>
      </c>
      <c r="DZ151">
        <f t="shared" si="129"/>
        <v>49.199999999999996</v>
      </c>
      <c r="EA151">
        <f t="shared" si="130"/>
        <v>0</v>
      </c>
      <c r="EB151">
        <f t="shared" si="131"/>
        <v>0</v>
      </c>
      <c r="EC151">
        <f t="shared" si="132"/>
        <v>0</v>
      </c>
      <c r="ED151">
        <f t="shared" si="133"/>
        <v>0.3</v>
      </c>
      <c r="EE151">
        <f>1</f>
        <v>1</v>
      </c>
      <c r="EF151">
        <f t="shared" si="134"/>
        <v>49.199999999999996</v>
      </c>
      <c r="EG151">
        <f t="shared" si="135"/>
        <v>0</v>
      </c>
      <c r="EH151">
        <f t="shared" si="136"/>
        <v>0</v>
      </c>
      <c r="EI151">
        <f t="shared" si="137"/>
        <v>0</v>
      </c>
      <c r="EJ151">
        <f t="shared" si="138"/>
        <v>5.3564537567048305</v>
      </c>
      <c r="EK151">
        <f t="shared" si="139"/>
        <v>5.3564537567048305</v>
      </c>
      <c r="EL151" s="16">
        <f t="shared" si="140"/>
        <v>2</v>
      </c>
      <c r="EM151">
        <f t="shared" si="168"/>
        <v>38</v>
      </c>
      <c r="EN151">
        <f t="shared" si="141"/>
        <v>0</v>
      </c>
      <c r="EO151">
        <f t="shared" si="169"/>
        <v>0</v>
      </c>
      <c r="EP151">
        <f t="shared" si="142"/>
        <v>11.998456415018822</v>
      </c>
      <c r="EQ151" s="10">
        <f t="shared" si="143"/>
        <v>11.998456415018822</v>
      </c>
      <c r="ER151" s="1">
        <f t="shared" si="144"/>
        <v>0</v>
      </c>
      <c r="ES151" s="1">
        <f t="shared" si="145"/>
        <v>0</v>
      </c>
      <c r="ET151" s="1">
        <f t="shared" si="146"/>
        <v>1</v>
      </c>
      <c r="EX151">
        <f t="shared" si="147"/>
        <v>0</v>
      </c>
      <c r="EY151">
        <f t="shared" si="170"/>
        <v>0</v>
      </c>
      <c r="EZ151">
        <f t="shared" si="148"/>
        <v>0</v>
      </c>
      <c r="FA151">
        <f t="shared" si="149"/>
        <v>0</v>
      </c>
      <c r="FB151" s="7">
        <f t="shared" si="150"/>
        <v>2.6782268783524152</v>
      </c>
      <c r="FC151">
        <f t="shared" si="151"/>
        <v>2.6782268783524152</v>
      </c>
      <c r="FD151">
        <f t="shared" si="152"/>
        <v>2.6782268783524152</v>
      </c>
      <c r="FF151" s="9">
        <f t="shared" si="153"/>
        <v>5.999228207509411</v>
      </c>
      <c r="FG151" s="9">
        <f t="shared" si="154"/>
        <v>0</v>
      </c>
      <c r="FJ151">
        <f t="shared" si="155"/>
        <v>0</v>
      </c>
      <c r="FK151">
        <f t="shared" si="156"/>
        <v>0</v>
      </c>
      <c r="FN151" s="15">
        <f t="shared" si="157"/>
        <v>0</v>
      </c>
      <c r="FP151" s="15">
        <f t="shared" si="158"/>
        <v>0</v>
      </c>
      <c r="FQ151" s="15">
        <f t="shared" si="159"/>
        <v>0</v>
      </c>
      <c r="FS151">
        <f t="shared" si="160"/>
        <v>0</v>
      </c>
      <c r="FT151">
        <f t="shared" si="161"/>
        <v>5.999228207509411</v>
      </c>
      <c r="FU151">
        <f t="shared" si="162"/>
        <v>5.999228207509411</v>
      </c>
      <c r="FV151">
        <f t="shared" si="163"/>
        <v>5.999228207509411</v>
      </c>
      <c r="FW151" s="8">
        <f t="shared" si="164"/>
        <v>5.999228207509411</v>
      </c>
      <c r="FY151" s="5">
        <f t="shared" si="165"/>
        <v>0</v>
      </c>
      <c r="GA151" s="11">
        <f t="shared" si="166"/>
        <v>0</v>
      </c>
      <c r="GB151" s="11">
        <f t="shared" si="167"/>
        <v>0</v>
      </c>
    </row>
    <row r="152" spans="1:184" x14ac:dyDescent="0.15">
      <c r="A152" s="19">
        <v>3</v>
      </c>
      <c r="B152">
        <v>38</v>
      </c>
      <c r="D152">
        <v>15</v>
      </c>
      <c r="E152" s="8">
        <v>8.75</v>
      </c>
      <c r="I152" s="8">
        <v>41</v>
      </c>
      <c r="J152" s="8">
        <v>0</v>
      </c>
      <c r="K152" s="8">
        <v>0</v>
      </c>
      <c r="L152">
        <v>2</v>
      </c>
      <c r="M152">
        <v>5</v>
      </c>
      <c r="N152">
        <v>10</v>
      </c>
      <c r="O152" s="12">
        <v>15</v>
      </c>
      <c r="P152" s="4">
        <v>8</v>
      </c>
      <c r="R152">
        <v>2</v>
      </c>
      <c r="S152">
        <v>14.3</v>
      </c>
      <c r="U152">
        <v>4</v>
      </c>
      <c r="V152">
        <v>11</v>
      </c>
      <c r="X152">
        <v>4</v>
      </c>
      <c r="DB152" s="1">
        <f t="shared" si="114"/>
        <v>1.0038208256456926</v>
      </c>
      <c r="DC152">
        <v>11.64</v>
      </c>
      <c r="DD152">
        <f t="shared" si="115"/>
        <v>41</v>
      </c>
      <c r="DE152" s="38">
        <v>0.122</v>
      </c>
      <c r="DF152">
        <v>0.48</v>
      </c>
      <c r="DG152">
        <v>1.1499999999999999</v>
      </c>
      <c r="DH152">
        <f t="shared" si="116"/>
        <v>6.56</v>
      </c>
      <c r="DI152">
        <f t="shared" si="117"/>
        <v>4.917995279386127</v>
      </c>
      <c r="DJ152">
        <f t="shared" si="118"/>
        <v>0</v>
      </c>
      <c r="DK152">
        <v>0.28899999999999998</v>
      </c>
      <c r="DL152">
        <f t="shared" si="119"/>
        <v>0.48</v>
      </c>
      <c r="DM152">
        <f t="shared" si="120"/>
        <v>1.1299999999999999</v>
      </c>
      <c r="DN152">
        <f t="shared" si="121"/>
        <v>16.399999999999999</v>
      </c>
      <c r="DO152">
        <f t="shared" si="122"/>
        <v>0</v>
      </c>
      <c r="DP152">
        <f t="shared" si="123"/>
        <v>0</v>
      </c>
      <c r="DQ152">
        <v>2.76</v>
      </c>
      <c r="DR152">
        <f t="shared" si="124"/>
        <v>0.4</v>
      </c>
      <c r="DS152">
        <v>1.1000000000000001</v>
      </c>
      <c r="DT152">
        <f t="shared" si="125"/>
        <v>32.799999999999997</v>
      </c>
      <c r="DU152">
        <f t="shared" si="126"/>
        <v>0</v>
      </c>
      <c r="DV152">
        <f t="shared" si="127"/>
        <v>60.371070742141484</v>
      </c>
      <c r="DW152">
        <f t="shared" si="128"/>
        <v>60.371070742141484</v>
      </c>
      <c r="DX152">
        <v>0.40500000000000003</v>
      </c>
      <c r="DY152">
        <v>1</v>
      </c>
      <c r="DZ152">
        <f t="shared" si="129"/>
        <v>49.199999999999996</v>
      </c>
      <c r="EA152">
        <f t="shared" si="130"/>
        <v>5.8066811716444731</v>
      </c>
      <c r="EB152">
        <f t="shared" si="131"/>
        <v>0</v>
      </c>
      <c r="EC152">
        <f t="shared" si="132"/>
        <v>0</v>
      </c>
      <c r="ED152">
        <f t="shared" si="133"/>
        <v>0.3</v>
      </c>
      <c r="EE152">
        <f>1</f>
        <v>1</v>
      </c>
      <c r="EF152">
        <f t="shared" si="134"/>
        <v>49.199999999999996</v>
      </c>
      <c r="EG152">
        <f t="shared" si="135"/>
        <v>0</v>
      </c>
      <c r="EH152">
        <f t="shared" si="136"/>
        <v>5.8066811716444731</v>
      </c>
      <c r="EI152">
        <f t="shared" si="137"/>
        <v>5.8066811716444731</v>
      </c>
      <c r="EJ152">
        <f t="shared" si="138"/>
        <v>4.917995279386127</v>
      </c>
      <c r="EK152">
        <f t="shared" si="139"/>
        <v>10.7246764510306</v>
      </c>
      <c r="EL152" s="16">
        <f t="shared" si="140"/>
        <v>3</v>
      </c>
      <c r="EM152">
        <f t="shared" si="168"/>
        <v>38</v>
      </c>
      <c r="EN152">
        <f t="shared" si="141"/>
        <v>13.00696582448362</v>
      </c>
      <c r="EO152">
        <f t="shared" si="169"/>
        <v>0</v>
      </c>
      <c r="EP152">
        <f t="shared" si="142"/>
        <v>11.016309425824925</v>
      </c>
      <c r="EQ152" s="10">
        <f t="shared" si="143"/>
        <v>24.023275250308544</v>
      </c>
      <c r="ER152" s="1">
        <f t="shared" si="144"/>
        <v>0.54143182763210296</v>
      </c>
      <c r="ES152" s="1">
        <f t="shared" si="145"/>
        <v>0</v>
      </c>
      <c r="ET152" s="1">
        <f t="shared" si="146"/>
        <v>0.45856817236789715</v>
      </c>
      <c r="EX152">
        <f t="shared" si="147"/>
        <v>0</v>
      </c>
      <c r="EY152">
        <f t="shared" si="170"/>
        <v>0</v>
      </c>
      <c r="EZ152">
        <f t="shared" si="148"/>
        <v>0</v>
      </c>
      <c r="FA152">
        <f t="shared" si="149"/>
        <v>0</v>
      </c>
      <c r="FB152" s="7">
        <f t="shared" si="150"/>
        <v>2.4589976396930635</v>
      </c>
      <c r="FC152">
        <f t="shared" si="151"/>
        <v>2.4589976396930635</v>
      </c>
      <c r="FD152">
        <f t="shared" si="152"/>
        <v>2.4589976396930635</v>
      </c>
      <c r="FF152" s="9">
        <f t="shared" si="153"/>
        <v>5.5081547129124626</v>
      </c>
      <c r="FG152" s="9">
        <f t="shared" si="154"/>
        <v>0</v>
      </c>
      <c r="FJ152">
        <f t="shared" si="155"/>
        <v>0</v>
      </c>
      <c r="FK152">
        <f t="shared" si="156"/>
        <v>0</v>
      </c>
      <c r="FN152" s="15">
        <f t="shared" si="157"/>
        <v>0</v>
      </c>
      <c r="FP152" s="15">
        <f t="shared" si="158"/>
        <v>0</v>
      </c>
      <c r="FQ152" s="15">
        <f t="shared" si="159"/>
        <v>0</v>
      </c>
      <c r="FS152">
        <f t="shared" si="160"/>
        <v>0</v>
      </c>
      <c r="FT152">
        <f t="shared" si="161"/>
        <v>5.5081547129124626</v>
      </c>
      <c r="FU152">
        <f t="shared" si="162"/>
        <v>12.011637625154272</v>
      </c>
      <c r="FV152">
        <f t="shared" si="163"/>
        <v>12.011637625154272</v>
      </c>
      <c r="FW152" s="8">
        <f t="shared" si="164"/>
        <v>12.011637625154272</v>
      </c>
      <c r="FY152" s="5">
        <f t="shared" si="165"/>
        <v>-6.5034829122418092</v>
      </c>
      <c r="GA152" s="11">
        <f t="shared" si="166"/>
        <v>0</v>
      </c>
      <c r="GB152" s="11">
        <f t="shared" si="167"/>
        <v>0</v>
      </c>
    </row>
    <row r="153" spans="1:184" x14ac:dyDescent="0.15">
      <c r="A153" s="19">
        <v>4</v>
      </c>
      <c r="B153">
        <v>38</v>
      </c>
      <c r="D153">
        <v>15</v>
      </c>
      <c r="E153" s="8">
        <v>8.75</v>
      </c>
      <c r="I153" s="8">
        <v>26</v>
      </c>
      <c r="J153" s="8">
        <v>0</v>
      </c>
      <c r="K153" s="8">
        <v>0</v>
      </c>
      <c r="L153">
        <v>2</v>
      </c>
      <c r="M153">
        <v>5</v>
      </c>
      <c r="N153">
        <v>10</v>
      </c>
      <c r="O153" s="12">
        <v>15</v>
      </c>
      <c r="P153" s="4">
        <v>10.7</v>
      </c>
      <c r="R153">
        <v>1</v>
      </c>
      <c r="S153">
        <v>8.1999999999999993</v>
      </c>
      <c r="U153">
        <v>2</v>
      </c>
      <c r="DB153" s="1">
        <f t="shared" si="114"/>
        <v>1.0038208256456926</v>
      </c>
      <c r="DC153">
        <v>11.64</v>
      </c>
      <c r="DD153">
        <f t="shared" si="115"/>
        <v>26</v>
      </c>
      <c r="DE153" s="38">
        <v>0.122</v>
      </c>
      <c r="DF153">
        <v>0.48</v>
      </c>
      <c r="DG153">
        <v>1.1499999999999999</v>
      </c>
      <c r="DH153">
        <f t="shared" si="116"/>
        <v>6.56</v>
      </c>
      <c r="DI153">
        <f t="shared" si="117"/>
        <v>3.1187287137570552</v>
      </c>
      <c r="DJ153">
        <f t="shared" si="118"/>
        <v>0</v>
      </c>
      <c r="DK153">
        <v>0.28899999999999998</v>
      </c>
      <c r="DL153">
        <f t="shared" si="119"/>
        <v>0.48</v>
      </c>
      <c r="DM153">
        <f t="shared" si="120"/>
        <v>1.1299999999999999</v>
      </c>
      <c r="DN153">
        <f t="shared" si="121"/>
        <v>16.399999999999999</v>
      </c>
      <c r="DO153">
        <f t="shared" si="122"/>
        <v>0</v>
      </c>
      <c r="DP153">
        <f t="shared" si="123"/>
        <v>0</v>
      </c>
      <c r="DQ153">
        <v>2.76</v>
      </c>
      <c r="DR153">
        <f t="shared" si="124"/>
        <v>0.4</v>
      </c>
      <c r="DS153">
        <v>1.1000000000000001</v>
      </c>
      <c r="DT153">
        <f t="shared" si="125"/>
        <v>32.799999999999997</v>
      </c>
      <c r="DU153">
        <f t="shared" si="126"/>
        <v>0</v>
      </c>
      <c r="DV153">
        <f t="shared" si="127"/>
        <v>28.168206336412666</v>
      </c>
      <c r="DW153">
        <f t="shared" si="128"/>
        <v>28.168206336412666</v>
      </c>
      <c r="DX153">
        <v>0.40500000000000003</v>
      </c>
      <c r="DY153">
        <v>1</v>
      </c>
      <c r="DZ153">
        <f t="shared" si="129"/>
        <v>49.199999999999996</v>
      </c>
      <c r="EA153">
        <f t="shared" si="130"/>
        <v>2.7093074772727146</v>
      </c>
      <c r="EB153">
        <f t="shared" si="131"/>
        <v>0</v>
      </c>
      <c r="EC153">
        <f t="shared" si="132"/>
        <v>0</v>
      </c>
      <c r="ED153">
        <f t="shared" si="133"/>
        <v>0.3</v>
      </c>
      <c r="EE153">
        <f>1</f>
        <v>1</v>
      </c>
      <c r="EF153">
        <f t="shared" si="134"/>
        <v>49.199999999999996</v>
      </c>
      <c r="EG153">
        <f t="shared" si="135"/>
        <v>0</v>
      </c>
      <c r="EH153">
        <f t="shared" si="136"/>
        <v>2.7093074772727146</v>
      </c>
      <c r="EI153">
        <f t="shared" si="137"/>
        <v>2.7093074772727146</v>
      </c>
      <c r="EJ153">
        <f t="shared" si="138"/>
        <v>3.1187287137570552</v>
      </c>
      <c r="EK153">
        <f t="shared" si="139"/>
        <v>5.8280361910297698</v>
      </c>
      <c r="EL153" s="16">
        <f t="shared" si="140"/>
        <v>4</v>
      </c>
      <c r="EM153">
        <f t="shared" si="168"/>
        <v>38</v>
      </c>
      <c r="EN153">
        <f t="shared" si="141"/>
        <v>6.0688487490908809</v>
      </c>
      <c r="EO153">
        <f t="shared" si="169"/>
        <v>0</v>
      </c>
      <c r="EP153">
        <f t="shared" si="142"/>
        <v>6.9859523188158041</v>
      </c>
      <c r="EQ153" s="10">
        <f t="shared" si="143"/>
        <v>13.054801067906684</v>
      </c>
      <c r="ER153" s="1">
        <f t="shared" si="144"/>
        <v>0.46487485466249323</v>
      </c>
      <c r="ES153" s="1">
        <f t="shared" si="145"/>
        <v>0</v>
      </c>
      <c r="ET153" s="1">
        <f t="shared" si="146"/>
        <v>0.53512514533750688</v>
      </c>
      <c r="EX153">
        <f t="shared" si="147"/>
        <v>0</v>
      </c>
      <c r="EY153">
        <f t="shared" si="170"/>
        <v>0</v>
      </c>
      <c r="EZ153">
        <f t="shared" si="148"/>
        <v>0</v>
      </c>
      <c r="FA153">
        <f t="shared" si="149"/>
        <v>0</v>
      </c>
      <c r="FB153" s="7">
        <f t="shared" si="150"/>
        <v>1.5593643568785276</v>
      </c>
      <c r="FC153">
        <f t="shared" si="151"/>
        <v>1.5593643568785276</v>
      </c>
      <c r="FD153">
        <f t="shared" si="152"/>
        <v>1.5593643568785276</v>
      </c>
      <c r="FF153" s="9">
        <f t="shared" si="153"/>
        <v>3.4929761594079021</v>
      </c>
      <c r="FG153" s="9">
        <f t="shared" si="154"/>
        <v>0</v>
      </c>
      <c r="FJ153">
        <f t="shared" si="155"/>
        <v>0</v>
      </c>
      <c r="FK153">
        <f t="shared" si="156"/>
        <v>0</v>
      </c>
      <c r="FN153" s="15">
        <f t="shared" si="157"/>
        <v>0</v>
      </c>
      <c r="FP153" s="15">
        <f t="shared" si="158"/>
        <v>0</v>
      </c>
      <c r="FQ153" s="15">
        <f t="shared" si="159"/>
        <v>0</v>
      </c>
      <c r="FS153">
        <f t="shared" si="160"/>
        <v>0</v>
      </c>
      <c r="FT153">
        <f t="shared" si="161"/>
        <v>3.4929761594079021</v>
      </c>
      <c r="FU153">
        <f t="shared" si="162"/>
        <v>6.5274005339533421</v>
      </c>
      <c r="FV153">
        <f t="shared" si="163"/>
        <v>6.5274005339533421</v>
      </c>
      <c r="FW153" s="8">
        <f t="shared" si="164"/>
        <v>6.5274005339533421</v>
      </c>
      <c r="FY153" s="5">
        <f t="shared" si="165"/>
        <v>-3.03442437454544</v>
      </c>
      <c r="GA153" s="11">
        <f t="shared" si="166"/>
        <v>0</v>
      </c>
      <c r="GB153" s="11">
        <f t="shared" si="167"/>
        <v>0</v>
      </c>
    </row>
    <row r="154" spans="1:184" x14ac:dyDescent="0.15">
      <c r="A154" s="19">
        <v>1</v>
      </c>
      <c r="B154">
        <v>39</v>
      </c>
      <c r="D154">
        <v>15</v>
      </c>
      <c r="E154" s="8">
        <v>8.75</v>
      </c>
      <c r="I154" s="8">
        <v>58</v>
      </c>
      <c r="J154" s="8">
        <v>0</v>
      </c>
      <c r="K154" s="8">
        <v>4</v>
      </c>
      <c r="L154">
        <v>2</v>
      </c>
      <c r="M154">
        <v>5</v>
      </c>
      <c r="N154">
        <v>10</v>
      </c>
      <c r="O154" s="12">
        <v>15</v>
      </c>
      <c r="P154" s="4">
        <v>3.2</v>
      </c>
      <c r="R154">
        <v>4</v>
      </c>
      <c r="S154">
        <v>8.1999999999999993</v>
      </c>
      <c r="U154">
        <v>4</v>
      </c>
      <c r="DB154" s="1">
        <f t="shared" si="114"/>
        <v>1.0038208256456926</v>
      </c>
      <c r="DC154">
        <v>11.64</v>
      </c>
      <c r="DD154">
        <f t="shared" si="115"/>
        <v>58</v>
      </c>
      <c r="DE154" s="38">
        <v>0.122</v>
      </c>
      <c r="DF154">
        <v>0.48</v>
      </c>
      <c r="DG154">
        <v>1.1499999999999999</v>
      </c>
      <c r="DH154">
        <f t="shared" si="116"/>
        <v>6.56</v>
      </c>
      <c r="DI154">
        <f t="shared" si="117"/>
        <v>6.9571640537657391</v>
      </c>
      <c r="DJ154">
        <f t="shared" si="118"/>
        <v>0</v>
      </c>
      <c r="DK154">
        <v>0.28899999999999998</v>
      </c>
      <c r="DL154">
        <f t="shared" si="119"/>
        <v>0.48</v>
      </c>
      <c r="DM154">
        <f t="shared" si="120"/>
        <v>1.1299999999999999</v>
      </c>
      <c r="DN154">
        <f t="shared" si="121"/>
        <v>16.399999999999999</v>
      </c>
      <c r="DO154">
        <f t="shared" si="122"/>
        <v>0</v>
      </c>
      <c r="DP154">
        <f t="shared" si="123"/>
        <v>4</v>
      </c>
      <c r="DQ154">
        <v>2.76</v>
      </c>
      <c r="DR154">
        <f t="shared" si="124"/>
        <v>0.4</v>
      </c>
      <c r="DS154">
        <v>1.1000000000000001</v>
      </c>
      <c r="DT154">
        <f t="shared" si="125"/>
        <v>32.799999999999997</v>
      </c>
      <c r="DU154">
        <f t="shared" si="126"/>
        <v>1.7304421614793251</v>
      </c>
      <c r="DV154">
        <f t="shared" si="127"/>
        <v>12.009424018848035</v>
      </c>
      <c r="DW154">
        <f t="shared" si="128"/>
        <v>12.009424018848035</v>
      </c>
      <c r="DX154">
        <v>0.40500000000000003</v>
      </c>
      <c r="DY154">
        <v>1</v>
      </c>
      <c r="DZ154">
        <f t="shared" si="129"/>
        <v>49.199999999999996</v>
      </c>
      <c r="EA154">
        <f t="shared" si="130"/>
        <v>1.155104514054311</v>
      </c>
      <c r="EB154">
        <f t="shared" si="131"/>
        <v>0</v>
      </c>
      <c r="EC154">
        <f t="shared" si="132"/>
        <v>0</v>
      </c>
      <c r="ED154">
        <f t="shared" si="133"/>
        <v>0.3</v>
      </c>
      <c r="EE154">
        <f>1</f>
        <v>1</v>
      </c>
      <c r="EF154">
        <f t="shared" si="134"/>
        <v>49.199999999999996</v>
      </c>
      <c r="EG154">
        <f t="shared" si="135"/>
        <v>0</v>
      </c>
      <c r="EH154">
        <f t="shared" si="136"/>
        <v>1.155104514054311</v>
      </c>
      <c r="EI154">
        <f t="shared" si="137"/>
        <v>1.155104514054311</v>
      </c>
      <c r="EJ154">
        <f t="shared" si="138"/>
        <v>8.687606215245065</v>
      </c>
      <c r="EK154">
        <f t="shared" si="139"/>
        <v>9.8427107292993767</v>
      </c>
      <c r="EL154" s="16">
        <f t="shared" si="140"/>
        <v>1</v>
      </c>
      <c r="EM154">
        <f t="shared" si="168"/>
        <v>39</v>
      </c>
      <c r="EN154">
        <f t="shared" si="141"/>
        <v>2.5874341114816568</v>
      </c>
      <c r="EO154">
        <f t="shared" si="169"/>
        <v>0</v>
      </c>
      <c r="EP154">
        <f t="shared" si="142"/>
        <v>19.460237922148949</v>
      </c>
      <c r="EQ154" s="10">
        <f t="shared" si="143"/>
        <v>22.047672033630604</v>
      </c>
      <c r="ER154" s="1">
        <f t="shared" si="144"/>
        <v>0.11735634072998238</v>
      </c>
      <c r="ES154" s="1">
        <f t="shared" si="145"/>
        <v>0</v>
      </c>
      <c r="ET154" s="1">
        <f t="shared" si="146"/>
        <v>0.88264365927001764</v>
      </c>
      <c r="EX154">
        <f t="shared" si="147"/>
        <v>0</v>
      </c>
      <c r="EY154">
        <f t="shared" si="170"/>
        <v>0</v>
      </c>
      <c r="EZ154">
        <f t="shared" si="148"/>
        <v>0</v>
      </c>
      <c r="FA154">
        <f t="shared" si="149"/>
        <v>0</v>
      </c>
      <c r="FB154" s="7">
        <f t="shared" si="150"/>
        <v>3.4785820268828695</v>
      </c>
      <c r="FC154">
        <f t="shared" si="151"/>
        <v>3.4785820268828695</v>
      </c>
      <c r="FD154">
        <f t="shared" si="152"/>
        <v>3.4785820268828695</v>
      </c>
      <c r="FF154" s="9">
        <f t="shared" si="153"/>
        <v>7.7920237402176289</v>
      </c>
      <c r="FG154" s="9">
        <f t="shared" si="154"/>
        <v>0</v>
      </c>
      <c r="FJ154">
        <f t="shared" si="155"/>
        <v>0</v>
      </c>
      <c r="FK154">
        <f t="shared" si="156"/>
        <v>1.7304421614793251</v>
      </c>
      <c r="FN154" s="15">
        <f t="shared" si="157"/>
        <v>0</v>
      </c>
      <c r="FP154" s="15">
        <f t="shared" si="158"/>
        <v>0</v>
      </c>
      <c r="FQ154" s="15">
        <f t="shared" si="159"/>
        <v>3.8761904417136885</v>
      </c>
      <c r="FS154">
        <f t="shared" si="160"/>
        <v>0</v>
      </c>
      <c r="FT154">
        <f t="shared" si="161"/>
        <v>11.668214181931317</v>
      </c>
      <c r="FU154">
        <f t="shared" si="162"/>
        <v>11.023836016815302</v>
      </c>
      <c r="FV154">
        <f t="shared" si="163"/>
        <v>11.023836016815302</v>
      </c>
      <c r="FW154" s="8">
        <f t="shared" si="164"/>
        <v>11.023836016815302</v>
      </c>
      <c r="FY154" s="5">
        <f t="shared" si="165"/>
        <v>0.64437816511601476</v>
      </c>
      <c r="GA154" s="11">
        <f t="shared" si="166"/>
        <v>0</v>
      </c>
      <c r="GB154" s="11">
        <f t="shared" si="167"/>
        <v>0</v>
      </c>
    </row>
    <row r="155" spans="1:184" x14ac:dyDescent="0.15">
      <c r="A155" s="19">
        <v>2</v>
      </c>
      <c r="B155">
        <v>39</v>
      </c>
      <c r="D155">
        <v>15</v>
      </c>
      <c r="E155" s="8">
        <v>8.75</v>
      </c>
      <c r="I155" s="8">
        <v>51</v>
      </c>
      <c r="J155" s="8">
        <v>4</v>
      </c>
      <c r="K155" s="8">
        <v>1</v>
      </c>
      <c r="L155">
        <v>2</v>
      </c>
      <c r="M155">
        <v>5</v>
      </c>
      <c r="N155">
        <v>10</v>
      </c>
      <c r="O155" s="12">
        <v>15</v>
      </c>
      <c r="P155" s="4">
        <v>8.1999999999999993</v>
      </c>
      <c r="R155">
        <v>4</v>
      </c>
      <c r="S155">
        <v>5.5</v>
      </c>
      <c r="U155">
        <v>3</v>
      </c>
      <c r="DB155" s="1">
        <f t="shared" si="114"/>
        <v>1.0038208256456926</v>
      </c>
      <c r="DC155">
        <v>11.64</v>
      </c>
      <c r="DD155">
        <f t="shared" si="115"/>
        <v>51</v>
      </c>
      <c r="DE155" s="38">
        <v>0.122</v>
      </c>
      <c r="DF155">
        <v>0.48</v>
      </c>
      <c r="DG155">
        <v>1.1499999999999999</v>
      </c>
      <c r="DH155">
        <f t="shared" si="116"/>
        <v>6.56</v>
      </c>
      <c r="DI155">
        <f t="shared" si="117"/>
        <v>6.1175063231388398</v>
      </c>
      <c r="DJ155">
        <f t="shared" si="118"/>
        <v>4</v>
      </c>
      <c r="DK155">
        <v>0.28899999999999998</v>
      </c>
      <c r="DL155">
        <f t="shared" si="119"/>
        <v>0.48</v>
      </c>
      <c r="DM155">
        <f t="shared" si="120"/>
        <v>1.1299999999999999</v>
      </c>
      <c r="DN155">
        <f t="shared" si="121"/>
        <v>16.399999999999999</v>
      </c>
      <c r="DO155">
        <f t="shared" si="122"/>
        <v>0.44672766535518027</v>
      </c>
      <c r="DP155">
        <f t="shared" si="123"/>
        <v>1</v>
      </c>
      <c r="DQ155">
        <v>2.76</v>
      </c>
      <c r="DR155">
        <f t="shared" si="124"/>
        <v>0.4</v>
      </c>
      <c r="DS155">
        <v>1.1000000000000001</v>
      </c>
      <c r="DT155">
        <f t="shared" si="125"/>
        <v>32.799999999999997</v>
      </c>
      <c r="DU155">
        <f t="shared" si="126"/>
        <v>0.43261054036983126</v>
      </c>
      <c r="DV155">
        <f t="shared" si="127"/>
        <v>15.110980221960443</v>
      </c>
      <c r="DW155">
        <f t="shared" si="128"/>
        <v>15.110980221960443</v>
      </c>
      <c r="DX155">
        <v>0.40500000000000003</v>
      </c>
      <c r="DY155">
        <v>1</v>
      </c>
      <c r="DZ155">
        <f t="shared" si="129"/>
        <v>49.199999999999996</v>
      </c>
      <c r="EA155">
        <f t="shared" si="130"/>
        <v>1.4534220324619878</v>
      </c>
      <c r="EB155">
        <f t="shared" si="131"/>
        <v>0</v>
      </c>
      <c r="EC155">
        <f t="shared" si="132"/>
        <v>0</v>
      </c>
      <c r="ED155">
        <f t="shared" si="133"/>
        <v>0.3</v>
      </c>
      <c r="EE155">
        <f>1</f>
        <v>1</v>
      </c>
      <c r="EF155">
        <f t="shared" si="134"/>
        <v>49.199999999999996</v>
      </c>
      <c r="EG155">
        <f t="shared" si="135"/>
        <v>0</v>
      </c>
      <c r="EH155">
        <f t="shared" si="136"/>
        <v>1.4534220324619878</v>
      </c>
      <c r="EI155">
        <f t="shared" si="137"/>
        <v>1.4534220324619878</v>
      </c>
      <c r="EJ155">
        <f t="shared" si="138"/>
        <v>6.9968445288638517</v>
      </c>
      <c r="EK155">
        <f t="shared" si="139"/>
        <v>8.4502665613258401</v>
      </c>
      <c r="EL155" s="16">
        <f t="shared" si="140"/>
        <v>2</v>
      </c>
      <c r="EM155">
        <f t="shared" si="168"/>
        <v>39</v>
      </c>
      <c r="EN155">
        <f t="shared" si="141"/>
        <v>3.2556653527148529</v>
      </c>
      <c r="EO155">
        <f t="shared" si="169"/>
        <v>0</v>
      </c>
      <c r="EP155">
        <f t="shared" si="142"/>
        <v>15.672931744655029</v>
      </c>
      <c r="EQ155" s="10">
        <f t="shared" si="143"/>
        <v>18.928597097369881</v>
      </c>
      <c r="ER155" s="1">
        <f t="shared" si="144"/>
        <v>0.17199718161718525</v>
      </c>
      <c r="ES155" s="1">
        <f t="shared" si="145"/>
        <v>0</v>
      </c>
      <c r="ET155" s="1">
        <f t="shared" si="146"/>
        <v>0.82800281838281486</v>
      </c>
      <c r="EX155">
        <f t="shared" si="147"/>
        <v>0</v>
      </c>
      <c r="EY155">
        <f t="shared" si="170"/>
        <v>0</v>
      </c>
      <c r="EZ155">
        <f t="shared" si="148"/>
        <v>0</v>
      </c>
      <c r="FA155">
        <f t="shared" si="149"/>
        <v>0</v>
      </c>
      <c r="FB155" s="7">
        <f t="shared" si="150"/>
        <v>3.2821169942470099</v>
      </c>
      <c r="FC155">
        <f t="shared" si="151"/>
        <v>3.2821169942470099</v>
      </c>
      <c r="FD155">
        <f t="shared" si="152"/>
        <v>3.2821169942470099</v>
      </c>
      <c r="FF155" s="9">
        <f t="shared" si="153"/>
        <v>7.3519420671133027</v>
      </c>
      <c r="FG155" s="9">
        <f t="shared" si="154"/>
        <v>0</v>
      </c>
      <c r="FJ155">
        <f t="shared" si="155"/>
        <v>0</v>
      </c>
      <c r="FK155">
        <f t="shared" si="156"/>
        <v>0.43261054036983126</v>
      </c>
      <c r="FN155" s="15">
        <f t="shared" si="157"/>
        <v>0</v>
      </c>
      <c r="FP155" s="15">
        <f t="shared" si="158"/>
        <v>0</v>
      </c>
      <c r="FQ155" s="15">
        <f t="shared" si="159"/>
        <v>0.96904761042842213</v>
      </c>
      <c r="FS155">
        <f t="shared" si="160"/>
        <v>0</v>
      </c>
      <c r="FT155">
        <f t="shared" si="161"/>
        <v>8.3209896775417249</v>
      </c>
      <c r="FU155">
        <f t="shared" si="162"/>
        <v>9.4642985486849405</v>
      </c>
      <c r="FV155">
        <f t="shared" si="163"/>
        <v>9.4642985486849405</v>
      </c>
      <c r="FW155" s="8">
        <f t="shared" si="164"/>
        <v>9.4642985486849405</v>
      </c>
      <c r="FY155" s="5">
        <f t="shared" si="165"/>
        <v>-1.1433088711432156</v>
      </c>
      <c r="GA155" s="11">
        <f t="shared" si="166"/>
        <v>0</v>
      </c>
      <c r="GB155" s="11">
        <f t="shared" si="167"/>
        <v>0</v>
      </c>
    </row>
    <row r="156" spans="1:184" x14ac:dyDescent="0.15">
      <c r="A156" s="19">
        <v>3</v>
      </c>
      <c r="B156">
        <v>39</v>
      </c>
      <c r="D156">
        <v>15</v>
      </c>
      <c r="E156" s="8">
        <v>8.75</v>
      </c>
      <c r="I156" s="8">
        <v>31</v>
      </c>
      <c r="J156" s="8">
        <v>0</v>
      </c>
      <c r="K156" s="8">
        <v>3</v>
      </c>
      <c r="L156">
        <v>2</v>
      </c>
      <c r="M156">
        <v>5</v>
      </c>
      <c r="N156">
        <v>10</v>
      </c>
      <c r="O156" s="12">
        <v>15</v>
      </c>
      <c r="P156" s="4">
        <v>19</v>
      </c>
      <c r="R156">
        <v>3</v>
      </c>
      <c r="S156">
        <v>10.6</v>
      </c>
      <c r="U156">
        <v>3</v>
      </c>
      <c r="V156">
        <v>3.5</v>
      </c>
      <c r="X156">
        <v>4</v>
      </c>
      <c r="Y156">
        <v>11</v>
      </c>
      <c r="AA156">
        <v>3</v>
      </c>
      <c r="AB156">
        <v>16</v>
      </c>
      <c r="AD156">
        <v>3</v>
      </c>
      <c r="DB156" s="1">
        <f t="shared" si="114"/>
        <v>1.0038208256456926</v>
      </c>
      <c r="DC156">
        <v>11.64</v>
      </c>
      <c r="DD156">
        <f t="shared" si="115"/>
        <v>31</v>
      </c>
      <c r="DE156" s="38">
        <v>0.122</v>
      </c>
      <c r="DF156">
        <v>0.48</v>
      </c>
      <c r="DG156">
        <v>1.1499999999999999</v>
      </c>
      <c r="DH156">
        <f t="shared" si="116"/>
        <v>6.56</v>
      </c>
      <c r="DI156">
        <f t="shared" si="117"/>
        <v>3.718484235633412</v>
      </c>
      <c r="DJ156">
        <f t="shared" si="118"/>
        <v>0</v>
      </c>
      <c r="DK156">
        <v>0.28899999999999998</v>
      </c>
      <c r="DL156">
        <f t="shared" si="119"/>
        <v>0.48</v>
      </c>
      <c r="DM156">
        <f t="shared" si="120"/>
        <v>1.1299999999999999</v>
      </c>
      <c r="DN156">
        <f t="shared" si="121"/>
        <v>16.399999999999999</v>
      </c>
      <c r="DO156">
        <f t="shared" si="122"/>
        <v>0</v>
      </c>
      <c r="DP156">
        <f t="shared" si="123"/>
        <v>3</v>
      </c>
      <c r="DQ156">
        <v>2.76</v>
      </c>
      <c r="DR156">
        <f t="shared" si="124"/>
        <v>0.4</v>
      </c>
      <c r="DS156">
        <v>1.1000000000000001</v>
      </c>
      <c r="DT156">
        <f t="shared" si="125"/>
        <v>32.799999999999997</v>
      </c>
      <c r="DU156">
        <f t="shared" si="126"/>
        <v>1.2978316211094938</v>
      </c>
      <c r="DV156">
        <f t="shared" si="127"/>
        <v>133.70481740963481</v>
      </c>
      <c r="DW156">
        <f t="shared" si="128"/>
        <v>133.70481740963481</v>
      </c>
      <c r="DX156">
        <v>0.40500000000000003</v>
      </c>
      <c r="DY156">
        <v>1</v>
      </c>
      <c r="DZ156">
        <f t="shared" si="129"/>
        <v>49.199999999999996</v>
      </c>
      <c r="EA156">
        <f t="shared" si="130"/>
        <v>12.860153650856862</v>
      </c>
      <c r="EB156">
        <f t="shared" si="131"/>
        <v>0</v>
      </c>
      <c r="EC156">
        <f t="shared" si="132"/>
        <v>0</v>
      </c>
      <c r="ED156">
        <f t="shared" si="133"/>
        <v>0.3</v>
      </c>
      <c r="EE156">
        <f>1</f>
        <v>1</v>
      </c>
      <c r="EF156">
        <f t="shared" si="134"/>
        <v>49.199999999999996</v>
      </c>
      <c r="EG156">
        <f t="shared" si="135"/>
        <v>0</v>
      </c>
      <c r="EH156">
        <f t="shared" si="136"/>
        <v>12.860153650856862</v>
      </c>
      <c r="EI156">
        <f t="shared" si="137"/>
        <v>12.860153650856862</v>
      </c>
      <c r="EJ156">
        <f t="shared" si="138"/>
        <v>5.0163158567429056</v>
      </c>
      <c r="EK156">
        <f t="shared" si="139"/>
        <v>17.876469507599769</v>
      </c>
      <c r="EL156" s="16">
        <f t="shared" si="140"/>
        <v>3</v>
      </c>
      <c r="EM156">
        <f t="shared" si="168"/>
        <v>39</v>
      </c>
      <c r="EN156">
        <f t="shared" si="141"/>
        <v>28.806744177919374</v>
      </c>
      <c r="EO156">
        <f t="shared" si="169"/>
        <v>0</v>
      </c>
      <c r="EP156">
        <f t="shared" si="142"/>
        <v>11.236547519104109</v>
      </c>
      <c r="EQ156" s="10">
        <f t="shared" si="143"/>
        <v>40.043291697023484</v>
      </c>
      <c r="ER156" s="1">
        <f t="shared" si="144"/>
        <v>0.71939001408469749</v>
      </c>
      <c r="ES156" s="1">
        <f t="shared" si="145"/>
        <v>0</v>
      </c>
      <c r="ET156" s="1">
        <f t="shared" si="146"/>
        <v>0.28060998591530251</v>
      </c>
      <c r="EX156">
        <f t="shared" si="147"/>
        <v>0</v>
      </c>
      <c r="EY156">
        <f t="shared" si="170"/>
        <v>0</v>
      </c>
      <c r="EZ156">
        <f t="shared" si="148"/>
        <v>0</v>
      </c>
      <c r="FA156">
        <f t="shared" si="149"/>
        <v>0</v>
      </c>
      <c r="FB156" s="7">
        <f t="shared" si="150"/>
        <v>1.859242117816706</v>
      </c>
      <c r="FC156">
        <f t="shared" si="151"/>
        <v>1.859242117816706</v>
      </c>
      <c r="FD156">
        <f t="shared" si="152"/>
        <v>1.859242117816706</v>
      </c>
      <c r="FF156" s="9">
        <f t="shared" si="153"/>
        <v>4.164702343909422</v>
      </c>
      <c r="FG156" s="9">
        <f t="shared" si="154"/>
        <v>0</v>
      </c>
      <c r="FJ156">
        <f t="shared" si="155"/>
        <v>0</v>
      </c>
      <c r="FK156">
        <f t="shared" si="156"/>
        <v>1.2978316211094938</v>
      </c>
      <c r="FN156" s="15">
        <f t="shared" si="157"/>
        <v>0</v>
      </c>
      <c r="FP156" s="15">
        <f t="shared" si="158"/>
        <v>0</v>
      </c>
      <c r="FQ156" s="15">
        <f t="shared" si="159"/>
        <v>2.9071428312852663</v>
      </c>
      <c r="FS156">
        <f t="shared" si="160"/>
        <v>0</v>
      </c>
      <c r="FT156">
        <f t="shared" si="161"/>
        <v>7.0718451751946887</v>
      </c>
      <c r="FU156">
        <f t="shared" si="162"/>
        <v>20.021645848511742</v>
      </c>
      <c r="FV156">
        <f t="shared" si="163"/>
        <v>20.021645848511742</v>
      </c>
      <c r="FW156" s="8">
        <f t="shared" si="164"/>
        <v>20.021645848511742</v>
      </c>
      <c r="FY156" s="5">
        <f t="shared" si="165"/>
        <v>-12.949800673317053</v>
      </c>
      <c r="GA156" s="11">
        <f t="shared" si="166"/>
        <v>0</v>
      </c>
      <c r="GB156" s="11">
        <f t="shared" si="167"/>
        <v>0</v>
      </c>
    </row>
    <row r="157" spans="1:184" x14ac:dyDescent="0.15">
      <c r="A157" s="19">
        <v>4</v>
      </c>
      <c r="B157">
        <v>39</v>
      </c>
      <c r="D157">
        <v>15</v>
      </c>
      <c r="E157" s="8">
        <v>8.75</v>
      </c>
      <c r="I157" s="8">
        <v>44</v>
      </c>
      <c r="J157" s="8">
        <v>0</v>
      </c>
      <c r="K157" s="8">
        <v>1</v>
      </c>
      <c r="L157">
        <v>2</v>
      </c>
      <c r="M157">
        <v>5</v>
      </c>
      <c r="N157">
        <v>10</v>
      </c>
      <c r="O157" s="12">
        <v>15</v>
      </c>
      <c r="P157" s="4">
        <v>7</v>
      </c>
      <c r="R157">
        <v>4</v>
      </c>
      <c r="S157">
        <v>3.4</v>
      </c>
      <c r="U157">
        <v>4</v>
      </c>
      <c r="V157">
        <v>11</v>
      </c>
      <c r="X157">
        <v>5</v>
      </c>
      <c r="Y157">
        <v>15.5</v>
      </c>
      <c r="AA157">
        <v>4</v>
      </c>
      <c r="DB157" s="1">
        <f t="shared" si="114"/>
        <v>1.0038208256456926</v>
      </c>
      <c r="DC157">
        <v>11.64</v>
      </c>
      <c r="DD157">
        <f t="shared" si="115"/>
        <v>44</v>
      </c>
      <c r="DE157" s="38">
        <v>0.122</v>
      </c>
      <c r="DF157">
        <v>0.48</v>
      </c>
      <c r="DG157">
        <v>1.1499999999999999</v>
      </c>
      <c r="DH157">
        <f t="shared" si="116"/>
        <v>6.56</v>
      </c>
      <c r="DI157">
        <f t="shared" si="117"/>
        <v>5.2778485925119414</v>
      </c>
      <c r="DJ157">
        <f t="shared" si="118"/>
        <v>0</v>
      </c>
      <c r="DK157">
        <v>0.28899999999999998</v>
      </c>
      <c r="DL157">
        <f t="shared" si="119"/>
        <v>0.48</v>
      </c>
      <c r="DM157">
        <f t="shared" si="120"/>
        <v>1.1299999999999999</v>
      </c>
      <c r="DN157">
        <f t="shared" si="121"/>
        <v>16.399999999999999</v>
      </c>
      <c r="DO157">
        <f t="shared" si="122"/>
        <v>0</v>
      </c>
      <c r="DP157">
        <f t="shared" si="123"/>
        <v>1</v>
      </c>
      <c r="DQ157">
        <v>2.76</v>
      </c>
      <c r="DR157">
        <f t="shared" si="124"/>
        <v>0.4</v>
      </c>
      <c r="DS157">
        <v>1.1000000000000001</v>
      </c>
      <c r="DT157">
        <f t="shared" si="125"/>
        <v>32.799999999999997</v>
      </c>
      <c r="DU157">
        <f t="shared" si="126"/>
        <v>0.43261054036983126</v>
      </c>
      <c r="DV157">
        <f t="shared" si="127"/>
        <v>65.380680761361532</v>
      </c>
      <c r="DW157">
        <f t="shared" si="128"/>
        <v>65.380680761361532</v>
      </c>
      <c r="DX157">
        <v>0.40500000000000003</v>
      </c>
      <c r="DY157">
        <v>1</v>
      </c>
      <c r="DZ157">
        <f t="shared" si="129"/>
        <v>49.199999999999996</v>
      </c>
      <c r="EA157">
        <f t="shared" si="130"/>
        <v>6.2885213612964526</v>
      </c>
      <c r="EB157">
        <f t="shared" si="131"/>
        <v>0</v>
      </c>
      <c r="EC157">
        <f t="shared" si="132"/>
        <v>0</v>
      </c>
      <c r="ED157">
        <f t="shared" si="133"/>
        <v>0.3</v>
      </c>
      <c r="EE157">
        <f>1</f>
        <v>1</v>
      </c>
      <c r="EF157">
        <f t="shared" si="134"/>
        <v>49.199999999999996</v>
      </c>
      <c r="EG157">
        <f t="shared" si="135"/>
        <v>0</v>
      </c>
      <c r="EH157">
        <f t="shared" si="136"/>
        <v>6.2885213612964526</v>
      </c>
      <c r="EI157">
        <f t="shared" si="137"/>
        <v>6.2885213612964526</v>
      </c>
      <c r="EJ157">
        <f t="shared" si="138"/>
        <v>5.7104591328817724</v>
      </c>
      <c r="EK157">
        <f t="shared" si="139"/>
        <v>11.998980494178225</v>
      </c>
      <c r="EL157" s="16">
        <f t="shared" si="140"/>
        <v>4</v>
      </c>
      <c r="EM157">
        <f t="shared" si="168"/>
        <v>39</v>
      </c>
      <c r="EN157">
        <f t="shared" si="141"/>
        <v>14.086287849304055</v>
      </c>
      <c r="EO157">
        <f t="shared" si="169"/>
        <v>0</v>
      </c>
      <c r="EP157">
        <f t="shared" si="142"/>
        <v>12.791428457655172</v>
      </c>
      <c r="EQ157" s="10">
        <f t="shared" si="143"/>
        <v>26.877716306959229</v>
      </c>
      <c r="ER157" s="1">
        <f t="shared" si="144"/>
        <v>0.52408797266964258</v>
      </c>
      <c r="ES157" s="1">
        <f t="shared" si="145"/>
        <v>0</v>
      </c>
      <c r="ET157" s="1">
        <f t="shared" si="146"/>
        <v>0.47591202733035737</v>
      </c>
      <c r="EX157">
        <f t="shared" si="147"/>
        <v>0</v>
      </c>
      <c r="EY157">
        <f t="shared" si="170"/>
        <v>0</v>
      </c>
      <c r="EZ157">
        <f t="shared" si="148"/>
        <v>0</v>
      </c>
      <c r="FA157">
        <f t="shared" si="149"/>
        <v>0</v>
      </c>
      <c r="FB157" s="7">
        <f t="shared" si="150"/>
        <v>2.6389242962559707</v>
      </c>
      <c r="FC157">
        <f t="shared" si="151"/>
        <v>2.6389242962559707</v>
      </c>
      <c r="FD157">
        <f t="shared" si="152"/>
        <v>2.6389242962559707</v>
      </c>
      <c r="FF157" s="9">
        <f t="shared" si="153"/>
        <v>5.911190423613375</v>
      </c>
      <c r="FG157" s="9">
        <f t="shared" si="154"/>
        <v>0</v>
      </c>
      <c r="FJ157">
        <f t="shared" si="155"/>
        <v>0</v>
      </c>
      <c r="FK157">
        <f t="shared" si="156"/>
        <v>0.43261054036983126</v>
      </c>
      <c r="FN157" s="15">
        <f t="shared" si="157"/>
        <v>0</v>
      </c>
      <c r="FP157" s="15">
        <f t="shared" si="158"/>
        <v>0</v>
      </c>
      <c r="FQ157" s="15">
        <f t="shared" si="159"/>
        <v>0.96904761042842213</v>
      </c>
      <c r="FS157">
        <f t="shared" si="160"/>
        <v>0</v>
      </c>
      <c r="FT157">
        <f t="shared" si="161"/>
        <v>6.8802380340417972</v>
      </c>
      <c r="FU157">
        <f t="shared" si="162"/>
        <v>13.438858153479615</v>
      </c>
      <c r="FV157">
        <f t="shared" si="163"/>
        <v>13.438858153479615</v>
      </c>
      <c r="FW157" s="8">
        <f t="shared" si="164"/>
        <v>13.438858153479615</v>
      </c>
      <c r="FY157" s="5">
        <f t="shared" si="165"/>
        <v>-6.5586201194378173</v>
      </c>
      <c r="GA157" s="11">
        <f t="shared" si="166"/>
        <v>0</v>
      </c>
      <c r="GB157" s="11">
        <f t="shared" si="167"/>
        <v>0</v>
      </c>
    </row>
    <row r="158" spans="1:184" x14ac:dyDescent="0.15">
      <c r="A158" s="19">
        <v>1</v>
      </c>
      <c r="B158">
        <v>40</v>
      </c>
      <c r="D158">
        <v>15</v>
      </c>
      <c r="E158" s="8">
        <v>8.75</v>
      </c>
      <c r="I158" s="8">
        <v>38</v>
      </c>
      <c r="J158" s="8">
        <v>4</v>
      </c>
      <c r="K158" s="8">
        <v>0</v>
      </c>
      <c r="L158">
        <v>2</v>
      </c>
      <c r="M158">
        <v>5</v>
      </c>
      <c r="N158">
        <v>10</v>
      </c>
      <c r="O158" s="12">
        <v>15</v>
      </c>
      <c r="P158" s="4">
        <v>8.4</v>
      </c>
      <c r="R158">
        <v>5</v>
      </c>
      <c r="S158">
        <v>15</v>
      </c>
      <c r="U158">
        <v>4</v>
      </c>
      <c r="DB158" s="1">
        <f t="shared" si="114"/>
        <v>1.0038208256456926</v>
      </c>
      <c r="DC158">
        <v>11.64</v>
      </c>
      <c r="DD158">
        <f t="shared" si="115"/>
        <v>38</v>
      </c>
      <c r="DE158" s="38">
        <v>0.122</v>
      </c>
      <c r="DF158">
        <v>0.48</v>
      </c>
      <c r="DG158">
        <v>1.1499999999999999</v>
      </c>
      <c r="DH158">
        <f t="shared" si="116"/>
        <v>6.56</v>
      </c>
      <c r="DI158">
        <f t="shared" si="117"/>
        <v>4.5581419662603126</v>
      </c>
      <c r="DJ158">
        <f t="shared" si="118"/>
        <v>4</v>
      </c>
      <c r="DK158">
        <v>0.28899999999999998</v>
      </c>
      <c r="DL158">
        <f t="shared" si="119"/>
        <v>0.48</v>
      </c>
      <c r="DM158">
        <f t="shared" si="120"/>
        <v>1.1299999999999999</v>
      </c>
      <c r="DN158">
        <f t="shared" si="121"/>
        <v>16.399999999999999</v>
      </c>
      <c r="DO158">
        <f t="shared" si="122"/>
        <v>0.44672766535518027</v>
      </c>
      <c r="DP158">
        <f t="shared" si="123"/>
        <v>0</v>
      </c>
      <c r="DQ158">
        <v>2.76</v>
      </c>
      <c r="DR158">
        <f t="shared" si="124"/>
        <v>0.4</v>
      </c>
      <c r="DS158">
        <v>1.1000000000000001</v>
      </c>
      <c r="DT158">
        <f t="shared" si="125"/>
        <v>32.799999999999997</v>
      </c>
      <c r="DU158">
        <f t="shared" si="126"/>
        <v>0</v>
      </c>
      <c r="DV158">
        <f t="shared" si="127"/>
        <v>45.811891623783247</v>
      </c>
      <c r="DW158">
        <f t="shared" si="128"/>
        <v>45.811891623783247</v>
      </c>
      <c r="DX158">
        <v>0.40500000000000003</v>
      </c>
      <c r="DY158">
        <v>1</v>
      </c>
      <c r="DZ158">
        <f t="shared" si="129"/>
        <v>49.199999999999996</v>
      </c>
      <c r="EA158">
        <f t="shared" si="130"/>
        <v>4.4063331204684077</v>
      </c>
      <c r="EB158">
        <f t="shared" si="131"/>
        <v>0</v>
      </c>
      <c r="EC158">
        <f t="shared" si="132"/>
        <v>0</v>
      </c>
      <c r="ED158">
        <f t="shared" si="133"/>
        <v>0.3</v>
      </c>
      <c r="EE158">
        <f>1</f>
        <v>1</v>
      </c>
      <c r="EF158">
        <f t="shared" si="134"/>
        <v>49.199999999999996</v>
      </c>
      <c r="EG158">
        <f t="shared" si="135"/>
        <v>0</v>
      </c>
      <c r="EH158">
        <f t="shared" si="136"/>
        <v>4.4063331204684077</v>
      </c>
      <c r="EI158">
        <f t="shared" si="137"/>
        <v>4.4063331204684077</v>
      </c>
      <c r="EJ158">
        <f t="shared" si="138"/>
        <v>5.0048696316154926</v>
      </c>
      <c r="EK158">
        <f t="shared" si="139"/>
        <v>9.4112027520839003</v>
      </c>
      <c r="EL158" s="16">
        <f t="shared" si="140"/>
        <v>1</v>
      </c>
      <c r="EM158">
        <f t="shared" si="168"/>
        <v>40</v>
      </c>
      <c r="EN158">
        <f t="shared" si="141"/>
        <v>9.8701861898492336</v>
      </c>
      <c r="EO158">
        <f t="shared" si="169"/>
        <v>0</v>
      </c>
      <c r="EP158">
        <f t="shared" si="142"/>
        <v>11.210907974818705</v>
      </c>
      <c r="EQ158" s="10">
        <f t="shared" si="143"/>
        <v>21.081094164667938</v>
      </c>
      <c r="ER158" s="1">
        <f t="shared" si="144"/>
        <v>0.46820084919461796</v>
      </c>
      <c r="ES158" s="1">
        <f t="shared" si="145"/>
        <v>0</v>
      </c>
      <c r="ET158" s="1">
        <f t="shared" si="146"/>
        <v>0.53179915080538209</v>
      </c>
      <c r="EX158">
        <f t="shared" si="147"/>
        <v>0</v>
      </c>
      <c r="EY158">
        <f t="shared" si="170"/>
        <v>0</v>
      </c>
      <c r="EZ158">
        <f t="shared" si="148"/>
        <v>0</v>
      </c>
      <c r="FA158">
        <f t="shared" si="149"/>
        <v>0</v>
      </c>
      <c r="FB158" s="7">
        <f t="shared" si="150"/>
        <v>2.5024348158077463</v>
      </c>
      <c r="FC158">
        <f t="shared" si="151"/>
        <v>2.5024348158077463</v>
      </c>
      <c r="FD158">
        <f t="shared" si="152"/>
        <v>2.5024348158077463</v>
      </c>
      <c r="FF158" s="9">
        <f t="shared" si="153"/>
        <v>5.6054539874093523</v>
      </c>
      <c r="FG158" s="9">
        <f t="shared" si="154"/>
        <v>0</v>
      </c>
      <c r="FJ158">
        <f t="shared" si="155"/>
        <v>0</v>
      </c>
      <c r="FK158">
        <f t="shared" si="156"/>
        <v>0</v>
      </c>
      <c r="FN158" s="15">
        <f t="shared" si="157"/>
        <v>0</v>
      </c>
      <c r="FP158" s="15">
        <f t="shared" si="158"/>
        <v>0</v>
      </c>
      <c r="FQ158" s="15">
        <f t="shared" si="159"/>
        <v>0</v>
      </c>
      <c r="FS158">
        <f t="shared" si="160"/>
        <v>0</v>
      </c>
      <c r="FT158">
        <f t="shared" si="161"/>
        <v>5.6054539874093523</v>
      </c>
      <c r="FU158">
        <f t="shared" si="162"/>
        <v>10.540547082333969</v>
      </c>
      <c r="FV158">
        <f t="shared" si="163"/>
        <v>10.540547082333969</v>
      </c>
      <c r="FW158" s="8">
        <f t="shared" si="164"/>
        <v>10.540547082333969</v>
      </c>
      <c r="FY158" s="5">
        <f t="shared" si="165"/>
        <v>-4.9350930949246168</v>
      </c>
      <c r="GA158" s="11">
        <f t="shared" si="166"/>
        <v>0</v>
      </c>
      <c r="GB158" s="11">
        <f t="shared" si="167"/>
        <v>0</v>
      </c>
    </row>
    <row r="159" spans="1:184" x14ac:dyDescent="0.15">
      <c r="A159" s="19">
        <v>2</v>
      </c>
      <c r="B159">
        <v>40</v>
      </c>
      <c r="D159">
        <v>15</v>
      </c>
      <c r="E159" s="8">
        <v>8.75</v>
      </c>
      <c r="I159" s="8">
        <v>21</v>
      </c>
      <c r="J159" s="8">
        <v>0</v>
      </c>
      <c r="K159" s="8">
        <v>2</v>
      </c>
      <c r="L159">
        <v>2</v>
      </c>
      <c r="M159">
        <v>5</v>
      </c>
      <c r="N159">
        <v>10</v>
      </c>
      <c r="O159" s="12">
        <v>15</v>
      </c>
      <c r="P159" s="4">
        <v>9</v>
      </c>
      <c r="R159">
        <v>3</v>
      </c>
      <c r="S159">
        <v>9</v>
      </c>
      <c r="U159">
        <v>2</v>
      </c>
      <c r="V159">
        <v>5.3</v>
      </c>
      <c r="X159">
        <v>3</v>
      </c>
      <c r="DB159" s="1">
        <f t="shared" si="114"/>
        <v>1.0038208256456926</v>
      </c>
      <c r="DC159">
        <v>11.64</v>
      </c>
      <c r="DD159">
        <f t="shared" si="115"/>
        <v>21</v>
      </c>
      <c r="DE159" s="38">
        <v>0.122</v>
      </c>
      <c r="DF159">
        <v>0.48</v>
      </c>
      <c r="DG159">
        <v>1.1499999999999999</v>
      </c>
      <c r="DH159">
        <f t="shared" si="116"/>
        <v>6.56</v>
      </c>
      <c r="DI159">
        <f t="shared" si="117"/>
        <v>2.5189731918806988</v>
      </c>
      <c r="DJ159">
        <f t="shared" si="118"/>
        <v>0</v>
      </c>
      <c r="DK159">
        <v>0.28899999999999998</v>
      </c>
      <c r="DL159">
        <f t="shared" si="119"/>
        <v>0.48</v>
      </c>
      <c r="DM159">
        <f t="shared" si="120"/>
        <v>1.1299999999999999</v>
      </c>
      <c r="DN159">
        <f t="shared" si="121"/>
        <v>16.399999999999999</v>
      </c>
      <c r="DO159">
        <f t="shared" si="122"/>
        <v>0</v>
      </c>
      <c r="DP159">
        <f t="shared" si="123"/>
        <v>2</v>
      </c>
      <c r="DQ159">
        <v>2.76</v>
      </c>
      <c r="DR159">
        <f t="shared" si="124"/>
        <v>0.4</v>
      </c>
      <c r="DS159">
        <v>1.1000000000000001</v>
      </c>
      <c r="DT159">
        <f t="shared" si="125"/>
        <v>32.799999999999997</v>
      </c>
      <c r="DU159">
        <f t="shared" si="126"/>
        <v>0.86522108073966253</v>
      </c>
      <c r="DV159">
        <f t="shared" si="127"/>
        <v>29.464008928017854</v>
      </c>
      <c r="DW159">
        <f t="shared" si="128"/>
        <v>29.464008928017854</v>
      </c>
      <c r="DX159">
        <v>0.40500000000000003</v>
      </c>
      <c r="DY159">
        <v>1</v>
      </c>
      <c r="DZ159">
        <f t="shared" si="129"/>
        <v>49.199999999999996</v>
      </c>
      <c r="EA159">
        <f t="shared" si="130"/>
        <v>2.8339418827643783</v>
      </c>
      <c r="EB159">
        <f t="shared" si="131"/>
        <v>0</v>
      </c>
      <c r="EC159">
        <f t="shared" si="132"/>
        <v>0</v>
      </c>
      <c r="ED159">
        <f t="shared" si="133"/>
        <v>0.3</v>
      </c>
      <c r="EE159">
        <f>1</f>
        <v>1</v>
      </c>
      <c r="EF159">
        <f t="shared" si="134"/>
        <v>49.199999999999996</v>
      </c>
      <c r="EG159">
        <f t="shared" si="135"/>
        <v>0</v>
      </c>
      <c r="EH159">
        <f t="shared" si="136"/>
        <v>2.8339418827643783</v>
      </c>
      <c r="EI159">
        <f t="shared" si="137"/>
        <v>2.8339418827643783</v>
      </c>
      <c r="EJ159">
        <f t="shared" si="138"/>
        <v>3.3841942726203613</v>
      </c>
      <c r="EK159">
        <f t="shared" si="139"/>
        <v>6.2181361553847392</v>
      </c>
      <c r="EL159" s="16">
        <f t="shared" si="140"/>
        <v>2</v>
      </c>
      <c r="EM159">
        <f t="shared" si="168"/>
        <v>40</v>
      </c>
      <c r="EN159">
        <f t="shared" si="141"/>
        <v>6.3480298173922076</v>
      </c>
      <c r="EO159">
        <f t="shared" si="169"/>
        <v>0</v>
      </c>
      <c r="EP159">
        <f t="shared" si="142"/>
        <v>7.5805951706696098</v>
      </c>
      <c r="EQ159" s="10">
        <f t="shared" si="143"/>
        <v>13.928624988061816</v>
      </c>
      <c r="ER159" s="1">
        <f t="shared" si="144"/>
        <v>0.45575423437942264</v>
      </c>
      <c r="ES159" s="1">
        <f t="shared" si="145"/>
        <v>0</v>
      </c>
      <c r="ET159" s="1">
        <f t="shared" si="146"/>
        <v>0.54424576562057747</v>
      </c>
      <c r="EX159">
        <f t="shared" si="147"/>
        <v>0</v>
      </c>
      <c r="EY159">
        <f t="shared" si="170"/>
        <v>0</v>
      </c>
      <c r="EZ159">
        <f t="shared" si="148"/>
        <v>0</v>
      </c>
      <c r="FA159">
        <f t="shared" si="149"/>
        <v>0</v>
      </c>
      <c r="FB159" s="7">
        <f t="shared" si="150"/>
        <v>1.2594865959403494</v>
      </c>
      <c r="FC159">
        <f t="shared" si="151"/>
        <v>1.2594865959403494</v>
      </c>
      <c r="FD159">
        <f t="shared" si="152"/>
        <v>1.2594865959403494</v>
      </c>
      <c r="FF159" s="9">
        <f t="shared" si="153"/>
        <v>2.8212499749063831</v>
      </c>
      <c r="FG159" s="9">
        <f t="shared" si="154"/>
        <v>0</v>
      </c>
      <c r="FJ159">
        <f t="shared" si="155"/>
        <v>0</v>
      </c>
      <c r="FK159">
        <f t="shared" si="156"/>
        <v>0.86522108073966253</v>
      </c>
      <c r="FN159" s="15">
        <f t="shared" si="157"/>
        <v>0</v>
      </c>
      <c r="FP159" s="15">
        <f t="shared" si="158"/>
        <v>0</v>
      </c>
      <c r="FQ159" s="15">
        <f t="shared" si="159"/>
        <v>1.9380952208568443</v>
      </c>
      <c r="FS159">
        <f t="shared" si="160"/>
        <v>0</v>
      </c>
      <c r="FT159">
        <f t="shared" si="161"/>
        <v>4.7593451957632276</v>
      </c>
      <c r="FU159">
        <f t="shared" si="162"/>
        <v>6.9643124940309082</v>
      </c>
      <c r="FV159">
        <f t="shared" si="163"/>
        <v>6.9643124940309082</v>
      </c>
      <c r="FW159" s="8">
        <f t="shared" si="164"/>
        <v>6.9643124940309082</v>
      </c>
      <c r="FY159" s="5">
        <f t="shared" si="165"/>
        <v>-2.2049672982676807</v>
      </c>
      <c r="GA159" s="11">
        <f t="shared" si="166"/>
        <v>0</v>
      </c>
      <c r="GB159" s="11">
        <f t="shared" si="167"/>
        <v>0</v>
      </c>
    </row>
    <row r="160" spans="1:184" x14ac:dyDescent="0.15">
      <c r="A160" s="19">
        <v>3</v>
      </c>
      <c r="B160">
        <v>40</v>
      </c>
      <c r="D160">
        <v>15</v>
      </c>
      <c r="E160" s="8">
        <v>8.75</v>
      </c>
      <c r="I160" s="8">
        <v>23</v>
      </c>
      <c r="J160" s="8">
        <v>0</v>
      </c>
      <c r="K160" s="8">
        <v>1</v>
      </c>
      <c r="L160">
        <v>2</v>
      </c>
      <c r="M160">
        <v>5</v>
      </c>
      <c r="N160">
        <v>10</v>
      </c>
      <c r="O160" s="12">
        <v>15</v>
      </c>
      <c r="P160" s="4">
        <v>9.4</v>
      </c>
      <c r="R160">
        <v>3</v>
      </c>
      <c r="DB160" s="1">
        <f t="shared" si="114"/>
        <v>1.0038208256456926</v>
      </c>
      <c r="DC160">
        <v>11.64</v>
      </c>
      <c r="DD160">
        <f t="shared" si="115"/>
        <v>23</v>
      </c>
      <c r="DE160" s="38">
        <v>0.122</v>
      </c>
      <c r="DF160">
        <v>0.48</v>
      </c>
      <c r="DG160">
        <v>1.1499999999999999</v>
      </c>
      <c r="DH160">
        <f t="shared" si="116"/>
        <v>6.56</v>
      </c>
      <c r="DI160">
        <f t="shared" si="117"/>
        <v>2.7588754006312421</v>
      </c>
      <c r="DJ160">
        <f t="shared" si="118"/>
        <v>0</v>
      </c>
      <c r="DK160">
        <v>0.28899999999999998</v>
      </c>
      <c r="DL160">
        <f t="shared" si="119"/>
        <v>0.48</v>
      </c>
      <c r="DM160">
        <f t="shared" si="120"/>
        <v>1.1299999999999999</v>
      </c>
      <c r="DN160">
        <f t="shared" si="121"/>
        <v>16.399999999999999</v>
      </c>
      <c r="DO160">
        <f t="shared" si="122"/>
        <v>0</v>
      </c>
      <c r="DP160">
        <f t="shared" si="123"/>
        <v>1</v>
      </c>
      <c r="DQ160">
        <v>2.76</v>
      </c>
      <c r="DR160">
        <f t="shared" si="124"/>
        <v>0.4</v>
      </c>
      <c r="DS160">
        <v>1.1000000000000001</v>
      </c>
      <c r="DT160">
        <f t="shared" si="125"/>
        <v>32.799999999999997</v>
      </c>
      <c r="DU160">
        <f t="shared" si="126"/>
        <v>0.43261054036983126</v>
      </c>
      <c r="DV160">
        <f t="shared" si="127"/>
        <v>13.695827391654785</v>
      </c>
      <c r="DW160">
        <f t="shared" si="128"/>
        <v>13.695827391654785</v>
      </c>
      <c r="DX160">
        <v>0.40500000000000003</v>
      </c>
      <c r="DY160">
        <v>1</v>
      </c>
      <c r="DZ160">
        <f t="shared" si="129"/>
        <v>49.199999999999996</v>
      </c>
      <c r="EA160">
        <f t="shared" si="130"/>
        <v>1.3173081422539874</v>
      </c>
      <c r="EB160">
        <f t="shared" si="131"/>
        <v>0</v>
      </c>
      <c r="EC160">
        <f t="shared" si="132"/>
        <v>0</v>
      </c>
      <c r="ED160">
        <f t="shared" si="133"/>
        <v>0.3</v>
      </c>
      <c r="EE160">
        <f>1</f>
        <v>1</v>
      </c>
      <c r="EF160">
        <f t="shared" si="134"/>
        <v>49.199999999999996</v>
      </c>
      <c r="EG160">
        <f t="shared" si="135"/>
        <v>0</v>
      </c>
      <c r="EH160">
        <f t="shared" si="136"/>
        <v>1.3173081422539874</v>
      </c>
      <c r="EI160">
        <f t="shared" si="137"/>
        <v>1.3173081422539874</v>
      </c>
      <c r="EJ160">
        <f t="shared" si="138"/>
        <v>3.1914859410010736</v>
      </c>
      <c r="EK160">
        <f t="shared" si="139"/>
        <v>4.5087940832550615</v>
      </c>
      <c r="EL160" s="16">
        <f t="shared" si="140"/>
        <v>3</v>
      </c>
      <c r="EM160">
        <f t="shared" si="168"/>
        <v>40</v>
      </c>
      <c r="EN160">
        <f t="shared" si="141"/>
        <v>2.9507702386489321</v>
      </c>
      <c r="EO160">
        <f t="shared" si="169"/>
        <v>0</v>
      </c>
      <c r="EP160">
        <f t="shared" si="142"/>
        <v>7.1489285078424052</v>
      </c>
      <c r="EQ160" s="10">
        <f t="shared" si="143"/>
        <v>10.099698746491338</v>
      </c>
      <c r="ER160" s="1">
        <f t="shared" si="144"/>
        <v>0.29216418357765744</v>
      </c>
      <c r="ES160" s="1">
        <f t="shared" si="145"/>
        <v>0</v>
      </c>
      <c r="ET160" s="1">
        <f t="shared" si="146"/>
        <v>0.7078358164223425</v>
      </c>
      <c r="EX160">
        <f t="shared" si="147"/>
        <v>0</v>
      </c>
      <c r="EY160">
        <f t="shared" si="170"/>
        <v>0</v>
      </c>
      <c r="EZ160">
        <f t="shared" si="148"/>
        <v>0</v>
      </c>
      <c r="FA160">
        <f t="shared" si="149"/>
        <v>0</v>
      </c>
      <c r="FB160" s="7">
        <f t="shared" si="150"/>
        <v>1.3794377003156211</v>
      </c>
      <c r="FC160">
        <f t="shared" si="151"/>
        <v>1.3794377003156211</v>
      </c>
      <c r="FD160">
        <f t="shared" si="152"/>
        <v>1.3794377003156211</v>
      </c>
      <c r="FF160" s="9">
        <f t="shared" si="153"/>
        <v>3.0899404487069915</v>
      </c>
      <c r="FG160" s="9">
        <f t="shared" si="154"/>
        <v>0</v>
      </c>
      <c r="FJ160">
        <f t="shared" si="155"/>
        <v>0</v>
      </c>
      <c r="FK160">
        <f t="shared" si="156"/>
        <v>0.43261054036983126</v>
      </c>
      <c r="FN160" s="15">
        <f t="shared" si="157"/>
        <v>0</v>
      </c>
      <c r="FP160" s="15">
        <f t="shared" si="158"/>
        <v>0</v>
      </c>
      <c r="FQ160" s="15">
        <f t="shared" si="159"/>
        <v>0.96904761042842213</v>
      </c>
      <c r="FS160">
        <f t="shared" si="160"/>
        <v>0</v>
      </c>
      <c r="FT160">
        <f t="shared" si="161"/>
        <v>4.0589880591354133</v>
      </c>
      <c r="FU160">
        <f t="shared" si="162"/>
        <v>5.0498493732456691</v>
      </c>
      <c r="FV160">
        <f t="shared" si="163"/>
        <v>5.0498493732456691</v>
      </c>
      <c r="FW160" s="8">
        <f t="shared" si="164"/>
        <v>5.0498493732456691</v>
      </c>
      <c r="FY160" s="5">
        <f t="shared" si="165"/>
        <v>-0.9908613141102558</v>
      </c>
      <c r="GA160" s="11">
        <f t="shared" si="166"/>
        <v>0</v>
      </c>
      <c r="GB160" s="11">
        <f t="shared" si="167"/>
        <v>0</v>
      </c>
    </row>
    <row r="161" spans="1:184" x14ac:dyDescent="0.15">
      <c r="A161" s="19">
        <v>4</v>
      </c>
      <c r="B161">
        <v>40</v>
      </c>
      <c r="D161">
        <v>15</v>
      </c>
      <c r="E161" s="8">
        <v>8.75</v>
      </c>
      <c r="I161" s="8">
        <v>22</v>
      </c>
      <c r="J161" s="8">
        <v>0</v>
      </c>
      <c r="K161" s="8">
        <v>0</v>
      </c>
      <c r="L161">
        <v>2</v>
      </c>
      <c r="M161">
        <v>5</v>
      </c>
      <c r="N161">
        <v>10</v>
      </c>
      <c r="O161" s="12">
        <v>15</v>
      </c>
      <c r="P161" s="4">
        <v>5.3</v>
      </c>
      <c r="R161">
        <v>4</v>
      </c>
      <c r="DB161" s="1">
        <f t="shared" si="114"/>
        <v>1.0038208256456926</v>
      </c>
      <c r="DC161">
        <v>11.64</v>
      </c>
      <c r="DD161">
        <f t="shared" si="115"/>
        <v>22</v>
      </c>
      <c r="DE161" s="38">
        <v>0.122</v>
      </c>
      <c r="DF161">
        <v>0.48</v>
      </c>
      <c r="DG161">
        <v>1.1499999999999999</v>
      </c>
      <c r="DH161">
        <f t="shared" si="116"/>
        <v>6.56</v>
      </c>
      <c r="DI161">
        <f t="shared" si="117"/>
        <v>2.6389242962559707</v>
      </c>
      <c r="DJ161">
        <f t="shared" si="118"/>
        <v>0</v>
      </c>
      <c r="DK161">
        <v>0.28899999999999998</v>
      </c>
      <c r="DL161">
        <f t="shared" si="119"/>
        <v>0.48</v>
      </c>
      <c r="DM161">
        <f t="shared" si="120"/>
        <v>1.1299999999999999</v>
      </c>
      <c r="DN161">
        <f t="shared" si="121"/>
        <v>16.399999999999999</v>
      </c>
      <c r="DO161">
        <f t="shared" si="122"/>
        <v>0</v>
      </c>
      <c r="DP161">
        <f t="shared" si="123"/>
        <v>0</v>
      </c>
      <c r="DQ161">
        <v>2.76</v>
      </c>
      <c r="DR161">
        <f t="shared" si="124"/>
        <v>0.4</v>
      </c>
      <c r="DS161">
        <v>1.1000000000000001</v>
      </c>
      <c r="DT161">
        <f t="shared" si="125"/>
        <v>32.799999999999997</v>
      </c>
      <c r="DU161">
        <f t="shared" si="126"/>
        <v>0</v>
      </c>
      <c r="DV161">
        <f t="shared" si="127"/>
        <v>4.3539587079174149</v>
      </c>
      <c r="DW161">
        <f t="shared" si="128"/>
        <v>4.3539587079174149</v>
      </c>
      <c r="DX161">
        <v>0.40500000000000003</v>
      </c>
      <c r="DY161">
        <v>1</v>
      </c>
      <c r="DZ161">
        <f t="shared" si="129"/>
        <v>49.199999999999996</v>
      </c>
      <c r="EA161">
        <f t="shared" si="130"/>
        <v>0.4187775658206711</v>
      </c>
      <c r="EB161">
        <f t="shared" si="131"/>
        <v>0</v>
      </c>
      <c r="EC161">
        <f t="shared" si="132"/>
        <v>0</v>
      </c>
      <c r="ED161">
        <f t="shared" si="133"/>
        <v>0.3</v>
      </c>
      <c r="EE161">
        <f>1</f>
        <v>1</v>
      </c>
      <c r="EF161">
        <f t="shared" si="134"/>
        <v>49.199999999999996</v>
      </c>
      <c r="EG161">
        <f t="shared" si="135"/>
        <v>0</v>
      </c>
      <c r="EH161">
        <f t="shared" si="136"/>
        <v>0.4187775658206711</v>
      </c>
      <c r="EI161">
        <f t="shared" si="137"/>
        <v>0.4187775658206711</v>
      </c>
      <c r="EJ161">
        <f t="shared" si="138"/>
        <v>2.6389242962559707</v>
      </c>
      <c r="EK161">
        <f t="shared" si="139"/>
        <v>3.0577018620766419</v>
      </c>
      <c r="EL161" s="16">
        <f t="shared" si="140"/>
        <v>4</v>
      </c>
      <c r="EM161">
        <f t="shared" si="168"/>
        <v>40</v>
      </c>
      <c r="EN161">
        <f t="shared" si="141"/>
        <v>0.93806174743830339</v>
      </c>
      <c r="EO161">
        <f t="shared" si="169"/>
        <v>0</v>
      </c>
      <c r="EP161">
        <f t="shared" si="142"/>
        <v>5.911190423613375</v>
      </c>
      <c r="EQ161" s="10">
        <f t="shared" si="143"/>
        <v>6.8492521710516785</v>
      </c>
      <c r="ER161" s="1">
        <f t="shared" si="144"/>
        <v>0.13695827281743481</v>
      </c>
      <c r="ES161" s="1">
        <f t="shared" si="145"/>
        <v>0</v>
      </c>
      <c r="ET161" s="1">
        <f t="shared" si="146"/>
        <v>0.86304172718256522</v>
      </c>
      <c r="EX161">
        <f t="shared" si="147"/>
        <v>0</v>
      </c>
      <c r="EY161">
        <f t="shared" si="170"/>
        <v>0</v>
      </c>
      <c r="EZ161">
        <f t="shared" si="148"/>
        <v>0</v>
      </c>
      <c r="FA161">
        <f t="shared" si="149"/>
        <v>0</v>
      </c>
      <c r="FB161" s="7">
        <f t="shared" si="150"/>
        <v>1.3194621481279853</v>
      </c>
      <c r="FC161">
        <f t="shared" si="151"/>
        <v>1.3194621481279853</v>
      </c>
      <c r="FD161">
        <f t="shared" si="152"/>
        <v>1.3194621481279853</v>
      </c>
      <c r="FF161" s="9">
        <f t="shared" si="153"/>
        <v>2.9555952118066875</v>
      </c>
      <c r="FG161" s="9">
        <f t="shared" si="154"/>
        <v>0</v>
      </c>
      <c r="FJ161">
        <f t="shared" si="155"/>
        <v>0</v>
      </c>
      <c r="FK161">
        <f t="shared" si="156"/>
        <v>0</v>
      </c>
      <c r="FN161" s="15">
        <f t="shared" si="157"/>
        <v>0</v>
      </c>
      <c r="FP161" s="15">
        <f t="shared" si="158"/>
        <v>0</v>
      </c>
      <c r="FQ161" s="15">
        <f t="shared" si="159"/>
        <v>0</v>
      </c>
      <c r="FS161">
        <f t="shared" si="160"/>
        <v>0</v>
      </c>
      <c r="FT161">
        <f t="shared" si="161"/>
        <v>2.9555952118066875</v>
      </c>
      <c r="FU161">
        <f t="shared" si="162"/>
        <v>3.4246260855258392</v>
      </c>
      <c r="FV161">
        <f t="shared" si="163"/>
        <v>3.4246260855258392</v>
      </c>
      <c r="FW161" s="8">
        <f t="shared" si="164"/>
        <v>3.4246260855258392</v>
      </c>
      <c r="FY161" s="5">
        <f t="shared" si="165"/>
        <v>-0.46903087371915175</v>
      </c>
      <c r="GA161" s="11">
        <f t="shared" si="166"/>
        <v>0</v>
      </c>
      <c r="GB161" s="11">
        <f t="shared" si="167"/>
        <v>0</v>
      </c>
    </row>
    <row r="162" spans="1:184" x14ac:dyDescent="0.15">
      <c r="A162" s="19">
        <v>1</v>
      </c>
      <c r="B162">
        <v>41</v>
      </c>
      <c r="D162">
        <v>15</v>
      </c>
      <c r="E162" s="8">
        <v>8.75</v>
      </c>
      <c r="I162" s="8">
        <v>44</v>
      </c>
      <c r="J162" s="8">
        <v>14</v>
      </c>
      <c r="K162" s="8">
        <v>5</v>
      </c>
      <c r="L162">
        <v>2</v>
      </c>
      <c r="M162">
        <v>5</v>
      </c>
      <c r="N162">
        <v>10</v>
      </c>
      <c r="O162" s="12">
        <v>15</v>
      </c>
      <c r="P162" s="4">
        <v>7.2</v>
      </c>
      <c r="R162">
        <v>4</v>
      </c>
      <c r="S162">
        <v>5.7</v>
      </c>
      <c r="U162">
        <v>4</v>
      </c>
      <c r="V162">
        <v>8.6</v>
      </c>
      <c r="X162">
        <v>3</v>
      </c>
      <c r="Y162">
        <v>4.0999999999999996</v>
      </c>
      <c r="AA162">
        <v>4</v>
      </c>
      <c r="DB162" s="1">
        <f t="shared" si="114"/>
        <v>1.0038208256456926</v>
      </c>
      <c r="DC162">
        <v>11.64</v>
      </c>
      <c r="DD162">
        <f t="shared" si="115"/>
        <v>44</v>
      </c>
      <c r="DE162" s="38">
        <v>0.122</v>
      </c>
      <c r="DF162">
        <v>0.48</v>
      </c>
      <c r="DG162">
        <v>1.1499999999999999</v>
      </c>
      <c r="DH162">
        <f t="shared" si="116"/>
        <v>6.56</v>
      </c>
      <c r="DI162">
        <f t="shared" si="117"/>
        <v>5.2778485925119414</v>
      </c>
      <c r="DJ162">
        <f t="shared" si="118"/>
        <v>14</v>
      </c>
      <c r="DK162">
        <v>0.28899999999999998</v>
      </c>
      <c r="DL162">
        <f t="shared" si="119"/>
        <v>0.48</v>
      </c>
      <c r="DM162">
        <f t="shared" si="120"/>
        <v>1.1299999999999999</v>
      </c>
      <c r="DN162">
        <f t="shared" si="121"/>
        <v>16.399999999999999</v>
      </c>
      <c r="DO162">
        <f t="shared" si="122"/>
        <v>1.5635468287431309</v>
      </c>
      <c r="DP162">
        <f t="shared" si="123"/>
        <v>5</v>
      </c>
      <c r="DQ162">
        <v>2.76</v>
      </c>
      <c r="DR162">
        <f t="shared" si="124"/>
        <v>0.4</v>
      </c>
      <c r="DS162">
        <v>1.1000000000000001</v>
      </c>
      <c r="DT162">
        <f t="shared" si="125"/>
        <v>32.799999999999997</v>
      </c>
      <c r="DU162">
        <f t="shared" si="126"/>
        <v>2.1630527018491561</v>
      </c>
      <c r="DV162">
        <f t="shared" si="127"/>
        <v>27.140554281108557</v>
      </c>
      <c r="DW162">
        <f t="shared" si="128"/>
        <v>27.140554281108557</v>
      </c>
      <c r="DX162">
        <v>0.40500000000000003</v>
      </c>
      <c r="DY162">
        <v>1</v>
      </c>
      <c r="DZ162">
        <f t="shared" si="129"/>
        <v>49.199999999999996</v>
      </c>
      <c r="EA162">
        <f t="shared" si="130"/>
        <v>2.6104646413385373</v>
      </c>
      <c r="EB162">
        <f t="shared" si="131"/>
        <v>0</v>
      </c>
      <c r="EC162">
        <f t="shared" si="132"/>
        <v>0</v>
      </c>
      <c r="ED162">
        <f t="shared" si="133"/>
        <v>0.3</v>
      </c>
      <c r="EE162">
        <f>1</f>
        <v>1</v>
      </c>
      <c r="EF162">
        <f t="shared" si="134"/>
        <v>49.199999999999996</v>
      </c>
      <c r="EG162">
        <f t="shared" si="135"/>
        <v>0</v>
      </c>
      <c r="EH162">
        <f t="shared" si="136"/>
        <v>2.6104646413385373</v>
      </c>
      <c r="EI162">
        <f t="shared" si="137"/>
        <v>2.6104646413385373</v>
      </c>
      <c r="EJ162">
        <f t="shared" si="138"/>
        <v>9.004448123104229</v>
      </c>
      <c r="EK162">
        <f t="shared" si="139"/>
        <v>11.614912764442767</v>
      </c>
      <c r="EL162" s="16">
        <f t="shared" si="140"/>
        <v>1</v>
      </c>
      <c r="EM162">
        <f t="shared" si="168"/>
        <v>41</v>
      </c>
      <c r="EN162">
        <f t="shared" si="141"/>
        <v>5.8474407965983239</v>
      </c>
      <c r="EO162">
        <f t="shared" si="169"/>
        <v>0</v>
      </c>
      <c r="EP162">
        <f t="shared" si="142"/>
        <v>20.169963795753475</v>
      </c>
      <c r="EQ162" s="10">
        <f t="shared" si="143"/>
        <v>26.017404592351799</v>
      </c>
      <c r="ER162" s="1">
        <f t="shared" si="144"/>
        <v>0.22475111903810982</v>
      </c>
      <c r="ES162" s="1">
        <f t="shared" si="145"/>
        <v>0</v>
      </c>
      <c r="ET162" s="1">
        <f t="shared" si="146"/>
        <v>0.77524888096189015</v>
      </c>
      <c r="EX162">
        <f t="shared" si="147"/>
        <v>0</v>
      </c>
      <c r="EY162">
        <f t="shared" si="170"/>
        <v>0</v>
      </c>
      <c r="EZ162">
        <f t="shared" si="148"/>
        <v>0</v>
      </c>
      <c r="FA162">
        <f t="shared" si="149"/>
        <v>0</v>
      </c>
      <c r="FB162" s="7">
        <f t="shared" si="150"/>
        <v>3.420697710627536</v>
      </c>
      <c r="FC162">
        <f t="shared" si="151"/>
        <v>3.420697710627536</v>
      </c>
      <c r="FD162">
        <f t="shared" si="152"/>
        <v>3.420697710627536</v>
      </c>
      <c r="FF162" s="9">
        <f t="shared" si="153"/>
        <v>7.6623628718056818</v>
      </c>
      <c r="FG162" s="9">
        <f t="shared" si="154"/>
        <v>0</v>
      </c>
      <c r="FJ162">
        <f t="shared" si="155"/>
        <v>0</v>
      </c>
      <c r="FK162">
        <f t="shared" si="156"/>
        <v>2.1630527018491561</v>
      </c>
      <c r="FN162" s="15">
        <f t="shared" si="157"/>
        <v>0</v>
      </c>
      <c r="FP162" s="15">
        <f t="shared" si="158"/>
        <v>0</v>
      </c>
      <c r="FQ162" s="15">
        <f t="shared" si="159"/>
        <v>4.8452380521421103</v>
      </c>
      <c r="FS162">
        <f t="shared" si="160"/>
        <v>0</v>
      </c>
      <c r="FT162">
        <f t="shared" si="161"/>
        <v>12.507600923947791</v>
      </c>
      <c r="FU162">
        <f t="shared" si="162"/>
        <v>13.008702296175899</v>
      </c>
      <c r="FV162">
        <f t="shared" si="163"/>
        <v>13.008702296175899</v>
      </c>
      <c r="FW162" s="8">
        <f t="shared" si="164"/>
        <v>13.008702296175899</v>
      </c>
      <c r="FY162" s="5">
        <f t="shared" si="165"/>
        <v>-0.50110137222810813</v>
      </c>
      <c r="GA162" s="11">
        <f t="shared" si="166"/>
        <v>0</v>
      </c>
      <c r="GB162" s="11">
        <f t="shared" si="167"/>
        <v>0</v>
      </c>
    </row>
    <row r="163" spans="1:184" x14ac:dyDescent="0.15">
      <c r="A163" s="19">
        <v>2</v>
      </c>
      <c r="B163">
        <v>41</v>
      </c>
      <c r="D163">
        <v>15</v>
      </c>
      <c r="E163" s="8">
        <v>8.75</v>
      </c>
      <c r="I163" s="8">
        <v>8</v>
      </c>
      <c r="J163" s="8">
        <v>1</v>
      </c>
      <c r="K163" s="8">
        <v>2</v>
      </c>
      <c r="L163">
        <v>2</v>
      </c>
      <c r="M163">
        <v>5</v>
      </c>
      <c r="N163">
        <v>10</v>
      </c>
      <c r="O163" s="12">
        <v>15</v>
      </c>
      <c r="P163" s="4">
        <v>9.4</v>
      </c>
      <c r="R163">
        <v>4</v>
      </c>
      <c r="S163">
        <v>6.4</v>
      </c>
      <c r="U163">
        <v>4</v>
      </c>
      <c r="V163">
        <v>6.3</v>
      </c>
      <c r="X163">
        <v>4</v>
      </c>
      <c r="Y163">
        <v>6.3</v>
      </c>
      <c r="AA163">
        <v>4</v>
      </c>
      <c r="AB163">
        <v>8.6</v>
      </c>
      <c r="AD163">
        <v>4</v>
      </c>
      <c r="AE163">
        <v>3.3</v>
      </c>
      <c r="AG163">
        <v>4</v>
      </c>
      <c r="AH163">
        <v>10.8</v>
      </c>
      <c r="AJ163">
        <v>3</v>
      </c>
      <c r="DB163" s="1">
        <f t="shared" si="114"/>
        <v>1.0038208256456926</v>
      </c>
      <c r="DC163">
        <v>11.64</v>
      </c>
      <c r="DD163">
        <f t="shared" si="115"/>
        <v>8</v>
      </c>
      <c r="DE163" s="38">
        <v>0.122</v>
      </c>
      <c r="DF163">
        <v>0.48</v>
      </c>
      <c r="DG163">
        <v>1.1499999999999999</v>
      </c>
      <c r="DH163">
        <f t="shared" si="116"/>
        <v>6.56</v>
      </c>
      <c r="DI163">
        <f t="shared" si="117"/>
        <v>0.95960883500217098</v>
      </c>
      <c r="DJ163">
        <f t="shared" si="118"/>
        <v>1</v>
      </c>
      <c r="DK163">
        <v>0.28899999999999998</v>
      </c>
      <c r="DL163">
        <f t="shared" si="119"/>
        <v>0.48</v>
      </c>
      <c r="DM163">
        <f t="shared" si="120"/>
        <v>1.1299999999999999</v>
      </c>
      <c r="DN163">
        <f t="shared" si="121"/>
        <v>16.399999999999999</v>
      </c>
      <c r="DO163">
        <f t="shared" si="122"/>
        <v>0.11168191633879507</v>
      </c>
      <c r="DP163">
        <f t="shared" si="123"/>
        <v>2</v>
      </c>
      <c r="DQ163">
        <v>2.76</v>
      </c>
      <c r="DR163">
        <f t="shared" si="124"/>
        <v>0.4</v>
      </c>
      <c r="DS163">
        <v>1.1000000000000001</v>
      </c>
      <c r="DT163">
        <f t="shared" si="125"/>
        <v>32.799999999999997</v>
      </c>
      <c r="DU163">
        <f t="shared" si="126"/>
        <v>0.86522108073966253</v>
      </c>
      <c r="DV163">
        <f t="shared" si="127"/>
        <v>63.579577159154326</v>
      </c>
      <c r="DW163">
        <f t="shared" si="128"/>
        <v>63.579577159154326</v>
      </c>
      <c r="DX163">
        <v>0.40500000000000003</v>
      </c>
      <c r="DY163">
        <v>1</v>
      </c>
      <c r="DZ163">
        <f t="shared" si="129"/>
        <v>49.199999999999996</v>
      </c>
      <c r="EA163">
        <f t="shared" si="130"/>
        <v>6.1152855010317255</v>
      </c>
      <c r="EB163">
        <f t="shared" si="131"/>
        <v>0</v>
      </c>
      <c r="EC163">
        <f t="shared" si="132"/>
        <v>0</v>
      </c>
      <c r="ED163">
        <f t="shared" si="133"/>
        <v>0.3</v>
      </c>
      <c r="EE163">
        <f>1</f>
        <v>1</v>
      </c>
      <c r="EF163">
        <f t="shared" si="134"/>
        <v>49.199999999999996</v>
      </c>
      <c r="EG163">
        <f t="shared" si="135"/>
        <v>0</v>
      </c>
      <c r="EH163">
        <f t="shared" si="136"/>
        <v>6.1152855010317255</v>
      </c>
      <c r="EI163">
        <f t="shared" si="137"/>
        <v>6.1152855010317255</v>
      </c>
      <c r="EJ163">
        <f t="shared" si="138"/>
        <v>1.9365118320806287</v>
      </c>
      <c r="EK163">
        <f t="shared" si="139"/>
        <v>8.0517973331123542</v>
      </c>
      <c r="EL163" s="16">
        <f t="shared" si="140"/>
        <v>2</v>
      </c>
      <c r="EM163">
        <f t="shared" si="168"/>
        <v>41</v>
      </c>
      <c r="EN163">
        <f t="shared" si="141"/>
        <v>13.698239522311066</v>
      </c>
      <c r="EO163">
        <f t="shared" si="169"/>
        <v>0</v>
      </c>
      <c r="EP163">
        <f t="shared" si="142"/>
        <v>4.3377865038606087</v>
      </c>
      <c r="EQ163" s="10">
        <f t="shared" si="143"/>
        <v>18.036026026171676</v>
      </c>
      <c r="ER163" s="1">
        <f t="shared" si="144"/>
        <v>0.75949322220060311</v>
      </c>
      <c r="ES163" s="1">
        <f t="shared" si="145"/>
        <v>0</v>
      </c>
      <c r="ET163" s="1">
        <f t="shared" si="146"/>
        <v>0.24050677779939678</v>
      </c>
      <c r="EX163">
        <f t="shared" si="147"/>
        <v>0</v>
      </c>
      <c r="EY163">
        <f t="shared" si="170"/>
        <v>0</v>
      </c>
      <c r="EZ163">
        <f t="shared" si="148"/>
        <v>0</v>
      </c>
      <c r="FA163">
        <f t="shared" si="149"/>
        <v>0</v>
      </c>
      <c r="FB163" s="7">
        <f t="shared" si="150"/>
        <v>0.53564537567048298</v>
      </c>
      <c r="FC163">
        <f t="shared" si="151"/>
        <v>0.53564537567048298</v>
      </c>
      <c r="FD163">
        <f t="shared" si="152"/>
        <v>0.53564537567048298</v>
      </c>
      <c r="FF163" s="9">
        <f t="shared" si="153"/>
        <v>1.1998456415018819</v>
      </c>
      <c r="FG163" s="9">
        <f t="shared" si="154"/>
        <v>0</v>
      </c>
      <c r="FJ163">
        <f t="shared" si="155"/>
        <v>0</v>
      </c>
      <c r="FK163">
        <f t="shared" si="156"/>
        <v>0.86522108073966253</v>
      </c>
      <c r="FN163" s="15">
        <f t="shared" si="157"/>
        <v>0</v>
      </c>
      <c r="FP163" s="15">
        <f t="shared" si="158"/>
        <v>0</v>
      </c>
      <c r="FQ163" s="15">
        <f t="shared" si="159"/>
        <v>1.9380952208568443</v>
      </c>
      <c r="FS163">
        <f t="shared" si="160"/>
        <v>0</v>
      </c>
      <c r="FT163">
        <f t="shared" si="161"/>
        <v>3.1379408623587262</v>
      </c>
      <c r="FU163">
        <f t="shared" si="162"/>
        <v>9.018013013085838</v>
      </c>
      <c r="FV163">
        <f t="shared" si="163"/>
        <v>9.018013013085838</v>
      </c>
      <c r="FW163" s="8">
        <f t="shared" si="164"/>
        <v>9.018013013085838</v>
      </c>
      <c r="FY163" s="5">
        <f t="shared" si="165"/>
        <v>-5.8800721507271119</v>
      </c>
      <c r="GA163" s="11">
        <f t="shared" si="166"/>
        <v>0</v>
      </c>
      <c r="GB163" s="11">
        <f t="shared" si="167"/>
        <v>0</v>
      </c>
    </row>
    <row r="164" spans="1:184" x14ac:dyDescent="0.15">
      <c r="A164" s="19">
        <v>3</v>
      </c>
      <c r="B164">
        <v>41</v>
      </c>
      <c r="D164">
        <v>15</v>
      </c>
      <c r="E164" s="8">
        <v>8.75</v>
      </c>
      <c r="I164" s="8">
        <v>44</v>
      </c>
      <c r="J164" s="8">
        <v>6</v>
      </c>
      <c r="K164" s="8">
        <v>6</v>
      </c>
      <c r="L164">
        <v>2</v>
      </c>
      <c r="M164">
        <v>5</v>
      </c>
      <c r="N164">
        <v>10</v>
      </c>
      <c r="O164" s="12">
        <v>15</v>
      </c>
      <c r="P164" s="4">
        <v>16.399999999999999</v>
      </c>
      <c r="R164">
        <v>4</v>
      </c>
      <c r="S164">
        <v>4.8</v>
      </c>
      <c r="U164">
        <v>4</v>
      </c>
      <c r="V164">
        <v>5.0999999999999996</v>
      </c>
      <c r="X164">
        <v>4</v>
      </c>
      <c r="Y164">
        <v>4.3</v>
      </c>
      <c r="AA164">
        <v>3</v>
      </c>
      <c r="AB164">
        <v>14.3</v>
      </c>
      <c r="AD164">
        <v>5</v>
      </c>
      <c r="AE164">
        <v>12.6</v>
      </c>
      <c r="AG164">
        <v>3</v>
      </c>
      <c r="AH164">
        <v>4.2</v>
      </c>
      <c r="AJ164">
        <v>4</v>
      </c>
      <c r="DB164" s="1">
        <f t="shared" si="114"/>
        <v>1.0038208256456926</v>
      </c>
      <c r="DC164">
        <v>11.64</v>
      </c>
      <c r="DD164">
        <f t="shared" si="115"/>
        <v>44</v>
      </c>
      <c r="DE164" s="38">
        <v>0.122</v>
      </c>
      <c r="DF164">
        <v>0.48</v>
      </c>
      <c r="DG164">
        <v>1.1499999999999999</v>
      </c>
      <c r="DH164">
        <f t="shared" si="116"/>
        <v>6.56</v>
      </c>
      <c r="DI164">
        <f t="shared" si="117"/>
        <v>5.2778485925119414</v>
      </c>
      <c r="DJ164">
        <f t="shared" si="118"/>
        <v>6</v>
      </c>
      <c r="DK164">
        <v>0.28899999999999998</v>
      </c>
      <c r="DL164">
        <f t="shared" si="119"/>
        <v>0.48</v>
      </c>
      <c r="DM164">
        <f t="shared" si="120"/>
        <v>1.1299999999999999</v>
      </c>
      <c r="DN164">
        <f t="shared" si="121"/>
        <v>16.399999999999999</v>
      </c>
      <c r="DO164">
        <f t="shared" si="122"/>
        <v>0.67009149803277046</v>
      </c>
      <c r="DP164">
        <f t="shared" si="123"/>
        <v>6</v>
      </c>
      <c r="DQ164">
        <v>2.76</v>
      </c>
      <c r="DR164">
        <f t="shared" si="124"/>
        <v>0.4</v>
      </c>
      <c r="DS164">
        <v>1.1000000000000001</v>
      </c>
      <c r="DT164">
        <f t="shared" si="125"/>
        <v>32.799999999999997</v>
      </c>
      <c r="DU164">
        <f t="shared" si="126"/>
        <v>2.5956632422189876</v>
      </c>
      <c r="DV164">
        <f t="shared" si="127"/>
        <v>111.19567239134477</v>
      </c>
      <c r="DW164">
        <f t="shared" si="128"/>
        <v>111.19567239134477</v>
      </c>
      <c r="DX164">
        <v>0.40500000000000003</v>
      </c>
      <c r="DY164">
        <v>1</v>
      </c>
      <c r="DZ164">
        <f t="shared" si="129"/>
        <v>49.199999999999996</v>
      </c>
      <c r="EA164">
        <f t="shared" si="130"/>
        <v>10.69515265019905</v>
      </c>
      <c r="EB164">
        <f t="shared" si="131"/>
        <v>0</v>
      </c>
      <c r="EC164">
        <f t="shared" si="132"/>
        <v>0</v>
      </c>
      <c r="ED164">
        <f t="shared" si="133"/>
        <v>0.3</v>
      </c>
      <c r="EE164">
        <f>1</f>
        <v>1</v>
      </c>
      <c r="EF164">
        <f t="shared" si="134"/>
        <v>49.199999999999996</v>
      </c>
      <c r="EG164">
        <f t="shared" si="135"/>
        <v>0</v>
      </c>
      <c r="EH164">
        <f t="shared" si="136"/>
        <v>10.69515265019905</v>
      </c>
      <c r="EI164">
        <f t="shared" si="137"/>
        <v>10.69515265019905</v>
      </c>
      <c r="EJ164">
        <f t="shared" si="138"/>
        <v>8.5436033327636984</v>
      </c>
      <c r="EK164">
        <f t="shared" si="139"/>
        <v>19.238755982962751</v>
      </c>
      <c r="EL164" s="16">
        <f t="shared" si="140"/>
        <v>3</v>
      </c>
      <c r="EM164">
        <f t="shared" si="168"/>
        <v>41</v>
      </c>
      <c r="EN164">
        <f t="shared" si="141"/>
        <v>23.957141936445876</v>
      </c>
      <c r="EO164">
        <f t="shared" si="169"/>
        <v>0</v>
      </c>
      <c r="EP164">
        <f t="shared" si="142"/>
        <v>19.137671465390685</v>
      </c>
      <c r="EQ164" s="10">
        <f t="shared" si="143"/>
        <v>43.094813401836561</v>
      </c>
      <c r="ER164" s="1">
        <f t="shared" si="144"/>
        <v>0.55591705927713564</v>
      </c>
      <c r="ES164" s="1">
        <f t="shared" si="145"/>
        <v>0</v>
      </c>
      <c r="ET164" s="1">
        <f t="shared" si="146"/>
        <v>0.44408294072286436</v>
      </c>
      <c r="EX164">
        <f t="shared" si="147"/>
        <v>0</v>
      </c>
      <c r="EY164">
        <f t="shared" si="170"/>
        <v>0</v>
      </c>
      <c r="EZ164">
        <f t="shared" si="148"/>
        <v>0</v>
      </c>
      <c r="FA164">
        <f t="shared" si="149"/>
        <v>0</v>
      </c>
      <c r="FB164" s="7">
        <f t="shared" si="150"/>
        <v>2.9739700452723561</v>
      </c>
      <c r="FC164">
        <f t="shared" si="151"/>
        <v>2.9739700452723561</v>
      </c>
      <c r="FD164">
        <f t="shared" si="152"/>
        <v>2.9739700452723561</v>
      </c>
      <c r="FF164" s="9">
        <f t="shared" si="153"/>
        <v>6.6616929014100785</v>
      </c>
      <c r="FG164" s="9">
        <f t="shared" si="154"/>
        <v>0</v>
      </c>
      <c r="FJ164">
        <f t="shared" si="155"/>
        <v>0</v>
      </c>
      <c r="FK164">
        <f t="shared" si="156"/>
        <v>2.5956632422189876</v>
      </c>
      <c r="FN164" s="15">
        <f t="shared" si="157"/>
        <v>0</v>
      </c>
      <c r="FP164" s="15">
        <f t="shared" si="158"/>
        <v>0</v>
      </c>
      <c r="FQ164" s="15">
        <f t="shared" si="159"/>
        <v>5.8142856625705326</v>
      </c>
      <c r="FS164">
        <f t="shared" si="160"/>
        <v>0</v>
      </c>
      <c r="FT164">
        <f t="shared" si="161"/>
        <v>12.475978563980611</v>
      </c>
      <c r="FU164">
        <f t="shared" si="162"/>
        <v>21.54740670091828</v>
      </c>
      <c r="FV164">
        <f t="shared" si="163"/>
        <v>21.54740670091828</v>
      </c>
      <c r="FW164" s="8">
        <f t="shared" si="164"/>
        <v>21.54740670091828</v>
      </c>
      <c r="FY164" s="5">
        <f t="shared" si="165"/>
        <v>-9.0714281369376693</v>
      </c>
      <c r="GA164" s="11">
        <f t="shared" si="166"/>
        <v>0</v>
      </c>
      <c r="GB164" s="11">
        <f t="shared" si="167"/>
        <v>0</v>
      </c>
    </row>
    <row r="165" spans="1:184" x14ac:dyDescent="0.15">
      <c r="A165" s="19">
        <v>4</v>
      </c>
      <c r="B165">
        <v>41</v>
      </c>
      <c r="D165">
        <v>15</v>
      </c>
      <c r="E165" s="8">
        <v>8.75</v>
      </c>
      <c r="I165" s="8">
        <v>29</v>
      </c>
      <c r="J165" s="8">
        <v>8</v>
      </c>
      <c r="K165" s="8">
        <v>2</v>
      </c>
      <c r="L165">
        <v>2</v>
      </c>
      <c r="M165">
        <v>5</v>
      </c>
      <c r="N165">
        <v>10</v>
      </c>
      <c r="O165" s="12">
        <v>15</v>
      </c>
      <c r="P165" s="4">
        <v>8.1</v>
      </c>
      <c r="R165">
        <v>5</v>
      </c>
      <c r="S165">
        <v>12.7</v>
      </c>
      <c r="U165">
        <v>3</v>
      </c>
      <c r="V165">
        <v>4.7</v>
      </c>
      <c r="X165">
        <v>3</v>
      </c>
      <c r="Y165">
        <v>4.4000000000000004</v>
      </c>
      <c r="AA165">
        <v>3</v>
      </c>
      <c r="AB165">
        <v>7.2</v>
      </c>
      <c r="AD165">
        <v>3</v>
      </c>
      <c r="DB165" s="1">
        <f t="shared" si="114"/>
        <v>1.0038208256456926</v>
      </c>
      <c r="DC165">
        <v>11.64</v>
      </c>
      <c r="DD165">
        <f t="shared" si="115"/>
        <v>29</v>
      </c>
      <c r="DE165" s="38">
        <v>0.122</v>
      </c>
      <c r="DF165">
        <v>0.48</v>
      </c>
      <c r="DG165">
        <v>1.1499999999999999</v>
      </c>
      <c r="DH165">
        <f t="shared" si="116"/>
        <v>6.56</v>
      </c>
      <c r="DI165">
        <f t="shared" si="117"/>
        <v>3.4785820268828695</v>
      </c>
      <c r="DJ165">
        <f t="shared" si="118"/>
        <v>8</v>
      </c>
      <c r="DK165">
        <v>0.28899999999999998</v>
      </c>
      <c r="DL165">
        <f t="shared" si="119"/>
        <v>0.48</v>
      </c>
      <c r="DM165">
        <f t="shared" si="120"/>
        <v>1.1299999999999999</v>
      </c>
      <c r="DN165">
        <f t="shared" si="121"/>
        <v>16.399999999999999</v>
      </c>
      <c r="DO165">
        <f t="shared" si="122"/>
        <v>0.89345533071036054</v>
      </c>
      <c r="DP165">
        <f t="shared" si="123"/>
        <v>2</v>
      </c>
      <c r="DQ165">
        <v>2.76</v>
      </c>
      <c r="DR165">
        <f t="shared" si="124"/>
        <v>0.4</v>
      </c>
      <c r="DS165">
        <v>1.1000000000000001</v>
      </c>
      <c r="DT165">
        <f t="shared" si="125"/>
        <v>32.799999999999997</v>
      </c>
      <c r="DU165">
        <f t="shared" si="126"/>
        <v>0.86522108073966253</v>
      </c>
      <c r="DV165">
        <f t="shared" si="127"/>
        <v>49.629549259098518</v>
      </c>
      <c r="DW165">
        <f t="shared" si="128"/>
        <v>49.629549259098518</v>
      </c>
      <c r="DX165">
        <v>0.40500000000000003</v>
      </c>
      <c r="DY165">
        <v>1</v>
      </c>
      <c r="DZ165">
        <f t="shared" si="129"/>
        <v>49.199999999999996</v>
      </c>
      <c r="EA165">
        <f t="shared" si="130"/>
        <v>4.7735275471741092</v>
      </c>
      <c r="EB165">
        <f t="shared" si="131"/>
        <v>0</v>
      </c>
      <c r="EC165">
        <f t="shared" si="132"/>
        <v>0</v>
      </c>
      <c r="ED165">
        <f t="shared" si="133"/>
        <v>0.3</v>
      </c>
      <c r="EE165">
        <f>1</f>
        <v>1</v>
      </c>
      <c r="EF165">
        <f t="shared" si="134"/>
        <v>49.199999999999996</v>
      </c>
      <c r="EG165">
        <f t="shared" si="135"/>
        <v>0</v>
      </c>
      <c r="EH165">
        <f t="shared" si="136"/>
        <v>4.7735275471741092</v>
      </c>
      <c r="EI165">
        <f t="shared" si="137"/>
        <v>4.7735275471741092</v>
      </c>
      <c r="EJ165">
        <f t="shared" si="138"/>
        <v>5.2372584383328924</v>
      </c>
      <c r="EK165">
        <f t="shared" si="139"/>
        <v>10.010785985507002</v>
      </c>
      <c r="EL165" s="16">
        <f t="shared" si="140"/>
        <v>4</v>
      </c>
      <c r="EM165">
        <f t="shared" si="168"/>
        <v>41</v>
      </c>
      <c r="EN165">
        <f t="shared" si="141"/>
        <v>10.692701705670006</v>
      </c>
      <c r="EO165">
        <f t="shared" si="169"/>
        <v>0</v>
      </c>
      <c r="EP165">
        <f t="shared" si="142"/>
        <v>11.731458901865681</v>
      </c>
      <c r="EQ165" s="10">
        <f t="shared" si="143"/>
        <v>22.424160607535686</v>
      </c>
      <c r="ER165" s="1">
        <f t="shared" si="144"/>
        <v>0.47683843746983778</v>
      </c>
      <c r="ES165" s="1">
        <f t="shared" si="145"/>
        <v>0</v>
      </c>
      <c r="ET165" s="1">
        <f t="shared" si="146"/>
        <v>0.52316156253016222</v>
      </c>
      <c r="EX165">
        <f t="shared" si="147"/>
        <v>0</v>
      </c>
      <c r="EY165">
        <f t="shared" si="170"/>
        <v>0</v>
      </c>
      <c r="EZ165">
        <f t="shared" si="148"/>
        <v>0</v>
      </c>
      <c r="FA165">
        <f t="shared" si="149"/>
        <v>0</v>
      </c>
      <c r="FB165" s="7">
        <f t="shared" si="150"/>
        <v>2.1860186787966152</v>
      </c>
      <c r="FC165">
        <f t="shared" si="151"/>
        <v>2.1860186787966152</v>
      </c>
      <c r="FD165">
        <f t="shared" si="152"/>
        <v>2.1860186787966152</v>
      </c>
      <c r="FF165" s="9">
        <f t="shared" si="153"/>
        <v>4.8966818405044181</v>
      </c>
      <c r="FG165" s="9">
        <f t="shared" si="154"/>
        <v>0</v>
      </c>
      <c r="FJ165">
        <f t="shared" si="155"/>
        <v>0</v>
      </c>
      <c r="FK165">
        <f t="shared" si="156"/>
        <v>0.86522108073966253</v>
      </c>
      <c r="FN165" s="15">
        <f t="shared" si="157"/>
        <v>0</v>
      </c>
      <c r="FP165" s="15">
        <f t="shared" si="158"/>
        <v>0</v>
      </c>
      <c r="FQ165" s="15">
        <f t="shared" si="159"/>
        <v>1.9380952208568443</v>
      </c>
      <c r="FS165">
        <f t="shared" si="160"/>
        <v>0</v>
      </c>
      <c r="FT165">
        <f t="shared" si="161"/>
        <v>6.8347770613612626</v>
      </c>
      <c r="FU165">
        <f t="shared" si="162"/>
        <v>11.212080303767843</v>
      </c>
      <c r="FV165">
        <f t="shared" si="163"/>
        <v>11.212080303767843</v>
      </c>
      <c r="FW165" s="8">
        <f t="shared" si="164"/>
        <v>11.212080303767843</v>
      </c>
      <c r="FY165" s="5">
        <f t="shared" si="165"/>
        <v>-4.3773032424065805</v>
      </c>
      <c r="GA165" s="11">
        <f t="shared" si="166"/>
        <v>0</v>
      </c>
      <c r="GB165" s="11">
        <f t="shared" si="167"/>
        <v>0</v>
      </c>
    </row>
    <row r="166" spans="1:184" x14ac:dyDescent="0.15">
      <c r="A166" s="19">
        <v>1</v>
      </c>
      <c r="B166">
        <v>42</v>
      </c>
      <c r="D166">
        <v>15</v>
      </c>
      <c r="E166" s="8">
        <v>8.75</v>
      </c>
      <c r="I166" s="8">
        <v>54</v>
      </c>
      <c r="J166" s="8">
        <v>5</v>
      </c>
      <c r="K166" s="8">
        <v>1</v>
      </c>
      <c r="L166">
        <v>2</v>
      </c>
      <c r="M166">
        <v>5</v>
      </c>
      <c r="N166">
        <v>10</v>
      </c>
      <c r="O166" s="12">
        <v>15</v>
      </c>
      <c r="P166" s="4">
        <v>3.9</v>
      </c>
      <c r="R166">
        <v>5</v>
      </c>
      <c r="S166">
        <v>11.9</v>
      </c>
      <c r="U166">
        <v>4</v>
      </c>
      <c r="DB166" s="1">
        <f t="shared" si="114"/>
        <v>1.0038208256456926</v>
      </c>
      <c r="DC166">
        <v>11.64</v>
      </c>
      <c r="DD166">
        <f t="shared" si="115"/>
        <v>54</v>
      </c>
      <c r="DE166" s="38">
        <v>0.122</v>
      </c>
      <c r="DF166">
        <v>0.48</v>
      </c>
      <c r="DG166">
        <v>1.1499999999999999</v>
      </c>
      <c r="DH166">
        <f t="shared" si="116"/>
        <v>6.56</v>
      </c>
      <c r="DI166">
        <f t="shared" si="117"/>
        <v>6.4773596362646542</v>
      </c>
      <c r="DJ166">
        <f t="shared" si="118"/>
        <v>5</v>
      </c>
      <c r="DK166">
        <v>0.28899999999999998</v>
      </c>
      <c r="DL166">
        <f t="shared" si="119"/>
        <v>0.48</v>
      </c>
      <c r="DM166">
        <f t="shared" si="120"/>
        <v>1.1299999999999999</v>
      </c>
      <c r="DN166">
        <f t="shared" si="121"/>
        <v>16.399999999999999</v>
      </c>
      <c r="DO166">
        <f t="shared" si="122"/>
        <v>0.55840958169397537</v>
      </c>
      <c r="DP166">
        <f t="shared" si="123"/>
        <v>1</v>
      </c>
      <c r="DQ166">
        <v>2.76</v>
      </c>
      <c r="DR166">
        <f t="shared" si="124"/>
        <v>0.4</v>
      </c>
      <c r="DS166">
        <v>1.1000000000000001</v>
      </c>
      <c r="DT166">
        <f t="shared" si="125"/>
        <v>32.799999999999997</v>
      </c>
      <c r="DU166">
        <f t="shared" si="126"/>
        <v>0.43261054036983126</v>
      </c>
      <c r="DV166">
        <f t="shared" si="127"/>
        <v>24.307148614297226</v>
      </c>
      <c r="DW166">
        <f t="shared" si="128"/>
        <v>24.307148614297226</v>
      </c>
      <c r="DX166">
        <v>0.40500000000000003</v>
      </c>
      <c r="DY166">
        <v>1</v>
      </c>
      <c r="DZ166">
        <f t="shared" si="129"/>
        <v>49.199999999999996</v>
      </c>
      <c r="EA166">
        <f t="shared" si="130"/>
        <v>2.3379386924883465</v>
      </c>
      <c r="EB166">
        <f t="shared" si="131"/>
        <v>0</v>
      </c>
      <c r="EC166">
        <f t="shared" si="132"/>
        <v>0</v>
      </c>
      <c r="ED166">
        <f t="shared" si="133"/>
        <v>0.3</v>
      </c>
      <c r="EE166">
        <f>1</f>
        <v>1</v>
      </c>
      <c r="EF166">
        <f t="shared" si="134"/>
        <v>49.199999999999996</v>
      </c>
      <c r="EG166">
        <f t="shared" si="135"/>
        <v>0</v>
      </c>
      <c r="EH166">
        <f t="shared" si="136"/>
        <v>2.3379386924883465</v>
      </c>
      <c r="EI166">
        <f t="shared" si="137"/>
        <v>2.3379386924883465</v>
      </c>
      <c r="EJ166">
        <f t="shared" si="138"/>
        <v>7.468379758328461</v>
      </c>
      <c r="EK166">
        <f t="shared" si="139"/>
        <v>9.8063184508168071</v>
      </c>
      <c r="EL166" s="16">
        <f t="shared" si="140"/>
        <v>1</v>
      </c>
      <c r="EM166">
        <f t="shared" si="168"/>
        <v>42</v>
      </c>
      <c r="EN166">
        <f t="shared" si="141"/>
        <v>5.2369826711738963</v>
      </c>
      <c r="EO166">
        <f t="shared" si="169"/>
        <v>0</v>
      </c>
      <c r="EP166">
        <f t="shared" si="142"/>
        <v>16.729170658655754</v>
      </c>
      <c r="EQ166" s="10">
        <f t="shared" si="143"/>
        <v>21.966153329829652</v>
      </c>
      <c r="ER166" s="1">
        <f t="shared" si="144"/>
        <v>0.23841145932739008</v>
      </c>
      <c r="ES166" s="1">
        <f t="shared" si="145"/>
        <v>0</v>
      </c>
      <c r="ET166" s="1">
        <f t="shared" si="146"/>
        <v>0.76158854067260984</v>
      </c>
      <c r="EX166">
        <f t="shared" si="147"/>
        <v>0</v>
      </c>
      <c r="EY166">
        <f t="shared" si="170"/>
        <v>0</v>
      </c>
      <c r="EZ166">
        <f t="shared" si="148"/>
        <v>0</v>
      </c>
      <c r="FA166">
        <f t="shared" si="149"/>
        <v>0</v>
      </c>
      <c r="FB166" s="7">
        <f t="shared" si="150"/>
        <v>3.5178846089793145</v>
      </c>
      <c r="FC166">
        <f t="shared" si="151"/>
        <v>3.5178846089793145</v>
      </c>
      <c r="FD166">
        <f t="shared" si="152"/>
        <v>3.5178846089793145</v>
      </c>
      <c r="FF166" s="9">
        <f t="shared" si="153"/>
        <v>7.8800615241136649</v>
      </c>
      <c r="FG166" s="9">
        <f t="shared" si="154"/>
        <v>0</v>
      </c>
      <c r="FJ166">
        <f t="shared" si="155"/>
        <v>0</v>
      </c>
      <c r="FK166">
        <f t="shared" si="156"/>
        <v>0.43261054036983126</v>
      </c>
      <c r="FN166" s="15">
        <f t="shared" si="157"/>
        <v>0</v>
      </c>
      <c r="FP166" s="15">
        <f t="shared" si="158"/>
        <v>0</v>
      </c>
      <c r="FQ166" s="15">
        <f t="shared" si="159"/>
        <v>0.96904761042842213</v>
      </c>
      <c r="FS166">
        <f t="shared" si="160"/>
        <v>0</v>
      </c>
      <c r="FT166">
        <f t="shared" si="161"/>
        <v>8.8491091345420863</v>
      </c>
      <c r="FU166">
        <f t="shared" si="162"/>
        <v>10.983076664914826</v>
      </c>
      <c r="FV166">
        <f t="shared" si="163"/>
        <v>10.983076664914826</v>
      </c>
      <c r="FW166" s="8">
        <f t="shared" si="164"/>
        <v>10.983076664914826</v>
      </c>
      <c r="FY166" s="5">
        <f t="shared" si="165"/>
        <v>-2.1339675303727397</v>
      </c>
      <c r="GA166" s="11">
        <f t="shared" si="166"/>
        <v>0</v>
      </c>
      <c r="GB166" s="11">
        <f t="shared" si="167"/>
        <v>0</v>
      </c>
    </row>
    <row r="167" spans="1:184" x14ac:dyDescent="0.15">
      <c r="A167" s="19">
        <v>2</v>
      </c>
      <c r="B167">
        <v>42</v>
      </c>
      <c r="D167">
        <v>15</v>
      </c>
      <c r="E167" s="8">
        <v>8.75</v>
      </c>
      <c r="I167" s="8">
        <v>56</v>
      </c>
      <c r="J167" s="8">
        <v>0</v>
      </c>
      <c r="K167" s="8">
        <v>3</v>
      </c>
      <c r="L167">
        <v>2</v>
      </c>
      <c r="M167">
        <v>5</v>
      </c>
      <c r="N167">
        <v>10</v>
      </c>
      <c r="O167" s="12">
        <v>15</v>
      </c>
      <c r="P167" s="4">
        <v>8.4</v>
      </c>
      <c r="R167">
        <v>4</v>
      </c>
      <c r="S167">
        <v>15.1</v>
      </c>
      <c r="U167">
        <v>2</v>
      </c>
      <c r="V167">
        <v>5.6</v>
      </c>
      <c r="X167">
        <v>2</v>
      </c>
      <c r="DB167" s="1">
        <f t="shared" si="114"/>
        <v>1.0038208256456926</v>
      </c>
      <c r="DC167">
        <v>11.64</v>
      </c>
      <c r="DD167">
        <f t="shared" si="115"/>
        <v>56</v>
      </c>
      <c r="DE167" s="38">
        <v>0.122</v>
      </c>
      <c r="DF167">
        <v>0.48</v>
      </c>
      <c r="DG167">
        <v>1.1499999999999999</v>
      </c>
      <c r="DH167">
        <f t="shared" si="116"/>
        <v>6.56</v>
      </c>
      <c r="DI167">
        <f t="shared" si="117"/>
        <v>6.717261845015198</v>
      </c>
      <c r="DJ167">
        <f t="shared" si="118"/>
        <v>0</v>
      </c>
      <c r="DK167">
        <v>0.28899999999999998</v>
      </c>
      <c r="DL167">
        <f t="shared" si="119"/>
        <v>0.48</v>
      </c>
      <c r="DM167">
        <f t="shared" si="120"/>
        <v>1.1299999999999999</v>
      </c>
      <c r="DN167">
        <f t="shared" si="121"/>
        <v>16.399999999999999</v>
      </c>
      <c r="DO167">
        <f t="shared" si="122"/>
        <v>0</v>
      </c>
      <c r="DP167">
        <f t="shared" si="123"/>
        <v>3</v>
      </c>
      <c r="DQ167">
        <v>2.76</v>
      </c>
      <c r="DR167">
        <f t="shared" si="124"/>
        <v>0.4</v>
      </c>
      <c r="DS167">
        <v>1.1000000000000001</v>
      </c>
      <c r="DT167">
        <f t="shared" si="125"/>
        <v>32.799999999999997</v>
      </c>
      <c r="DU167">
        <f t="shared" si="126"/>
        <v>1.2978316211094938</v>
      </c>
      <c r="DV167">
        <f t="shared" si="127"/>
        <v>51.13925227850455</v>
      </c>
      <c r="DW167">
        <f t="shared" si="128"/>
        <v>51.13925227850455</v>
      </c>
      <c r="DX167">
        <v>0.40500000000000003</v>
      </c>
      <c r="DY167">
        <v>1</v>
      </c>
      <c r="DZ167">
        <f t="shared" si="129"/>
        <v>49.199999999999996</v>
      </c>
      <c r="EA167">
        <f t="shared" si="130"/>
        <v>4.9187355746249208</v>
      </c>
      <c r="EB167">
        <f t="shared" si="131"/>
        <v>0</v>
      </c>
      <c r="EC167">
        <f t="shared" si="132"/>
        <v>0</v>
      </c>
      <c r="ED167">
        <f t="shared" si="133"/>
        <v>0.3</v>
      </c>
      <c r="EE167">
        <f>1</f>
        <v>1</v>
      </c>
      <c r="EF167">
        <f t="shared" si="134"/>
        <v>49.199999999999996</v>
      </c>
      <c r="EG167">
        <f t="shared" si="135"/>
        <v>0</v>
      </c>
      <c r="EH167">
        <f t="shared" si="136"/>
        <v>4.9187355746249208</v>
      </c>
      <c r="EI167">
        <f t="shared" si="137"/>
        <v>4.9187355746249208</v>
      </c>
      <c r="EJ167">
        <f t="shared" si="138"/>
        <v>8.0150934661246911</v>
      </c>
      <c r="EK167">
        <f t="shared" si="139"/>
        <v>12.933829040749611</v>
      </c>
      <c r="EL167" s="16">
        <f t="shared" si="140"/>
        <v>2</v>
      </c>
      <c r="EM167">
        <f t="shared" si="168"/>
        <v>42</v>
      </c>
      <c r="EN167">
        <f t="shared" si="141"/>
        <v>11.017967687159823</v>
      </c>
      <c r="EO167">
        <f t="shared" si="169"/>
        <v>0</v>
      </c>
      <c r="EP167">
        <f t="shared" si="142"/>
        <v>17.953809364119309</v>
      </c>
      <c r="EQ167" s="10">
        <f t="shared" si="143"/>
        <v>28.971777051279133</v>
      </c>
      <c r="ER167" s="1">
        <f t="shared" si="144"/>
        <v>0.38030003018656283</v>
      </c>
      <c r="ES167" s="1">
        <f t="shared" si="145"/>
        <v>0</v>
      </c>
      <c r="ET167" s="1">
        <f t="shared" si="146"/>
        <v>0.61969996981343711</v>
      </c>
      <c r="EX167">
        <f t="shared" si="147"/>
        <v>0</v>
      </c>
      <c r="EY167">
        <f t="shared" si="170"/>
        <v>0</v>
      </c>
      <c r="EZ167">
        <f t="shared" si="148"/>
        <v>0</v>
      </c>
      <c r="FA167">
        <f t="shared" si="149"/>
        <v>0</v>
      </c>
      <c r="FB167" s="7">
        <f t="shared" si="150"/>
        <v>3.358630922507599</v>
      </c>
      <c r="FC167">
        <f t="shared" si="151"/>
        <v>3.358630922507599</v>
      </c>
      <c r="FD167">
        <f t="shared" si="152"/>
        <v>3.358630922507599</v>
      </c>
      <c r="FF167" s="9">
        <f t="shared" si="153"/>
        <v>7.5233332664170227</v>
      </c>
      <c r="FG167" s="9">
        <f t="shared" si="154"/>
        <v>0</v>
      </c>
      <c r="FJ167">
        <f t="shared" si="155"/>
        <v>0</v>
      </c>
      <c r="FK167">
        <f t="shared" si="156"/>
        <v>1.2978316211094938</v>
      </c>
      <c r="FN167" s="15">
        <f t="shared" si="157"/>
        <v>0</v>
      </c>
      <c r="FP167" s="15">
        <f t="shared" si="158"/>
        <v>0</v>
      </c>
      <c r="FQ167" s="15">
        <f t="shared" si="159"/>
        <v>2.9071428312852663</v>
      </c>
      <c r="FS167">
        <f t="shared" si="160"/>
        <v>0</v>
      </c>
      <c r="FT167">
        <f t="shared" si="161"/>
        <v>10.430476097702289</v>
      </c>
      <c r="FU167">
        <f t="shared" si="162"/>
        <v>14.485888525639567</v>
      </c>
      <c r="FV167">
        <f t="shared" si="163"/>
        <v>14.485888525639567</v>
      </c>
      <c r="FW167" s="8">
        <f t="shared" si="164"/>
        <v>14.485888525639567</v>
      </c>
      <c r="FY167" s="5">
        <f t="shared" si="165"/>
        <v>-4.0554124279372772</v>
      </c>
      <c r="GA167" s="11">
        <f t="shared" si="166"/>
        <v>0</v>
      </c>
      <c r="GB167" s="11">
        <f t="shared" si="167"/>
        <v>0</v>
      </c>
    </row>
    <row r="168" spans="1:184" x14ac:dyDescent="0.15">
      <c r="A168" s="19">
        <v>3</v>
      </c>
      <c r="B168">
        <v>42</v>
      </c>
      <c r="D168">
        <v>15</v>
      </c>
      <c r="E168" s="8">
        <v>8.75</v>
      </c>
      <c r="I168" s="8">
        <v>66</v>
      </c>
      <c r="J168" s="8">
        <v>10</v>
      </c>
      <c r="K168" s="8">
        <v>5</v>
      </c>
      <c r="L168">
        <v>2</v>
      </c>
      <c r="M168">
        <v>5</v>
      </c>
      <c r="N168">
        <v>10</v>
      </c>
      <c r="O168" s="12">
        <v>15</v>
      </c>
      <c r="P168" s="4">
        <v>12.6</v>
      </c>
      <c r="R168">
        <v>4</v>
      </c>
      <c r="S168">
        <v>7.2</v>
      </c>
      <c r="U168">
        <v>4</v>
      </c>
      <c r="DB168" s="1">
        <f t="shared" si="114"/>
        <v>1.0038208256456926</v>
      </c>
      <c r="DC168">
        <v>11.64</v>
      </c>
      <c r="DD168">
        <f t="shared" si="115"/>
        <v>66</v>
      </c>
      <c r="DE168" s="38">
        <v>0.122</v>
      </c>
      <c r="DF168">
        <v>0.48</v>
      </c>
      <c r="DG168">
        <v>1.1499999999999999</v>
      </c>
      <c r="DH168">
        <f t="shared" si="116"/>
        <v>6.56</v>
      </c>
      <c r="DI168">
        <f t="shared" si="117"/>
        <v>7.9167728887679107</v>
      </c>
      <c r="DJ168">
        <f t="shared" si="118"/>
        <v>10</v>
      </c>
      <c r="DK168">
        <v>0.28899999999999998</v>
      </c>
      <c r="DL168">
        <f t="shared" si="119"/>
        <v>0.48</v>
      </c>
      <c r="DM168">
        <f t="shared" si="120"/>
        <v>1.1299999999999999</v>
      </c>
      <c r="DN168">
        <f t="shared" si="121"/>
        <v>16.399999999999999</v>
      </c>
      <c r="DO168">
        <f t="shared" si="122"/>
        <v>1.1168191633879507</v>
      </c>
      <c r="DP168">
        <f t="shared" si="123"/>
        <v>5</v>
      </c>
      <c r="DQ168">
        <v>2.76</v>
      </c>
      <c r="DR168">
        <f t="shared" si="124"/>
        <v>0.4</v>
      </c>
      <c r="DS168">
        <v>1.1000000000000001</v>
      </c>
      <c r="DT168">
        <f t="shared" si="125"/>
        <v>32.799999999999997</v>
      </c>
      <c r="DU168">
        <f t="shared" si="126"/>
        <v>2.1630527018491561</v>
      </c>
      <c r="DV168">
        <f t="shared" si="127"/>
        <v>32.643065286130572</v>
      </c>
      <c r="DW168">
        <f t="shared" si="128"/>
        <v>32.643065286130572</v>
      </c>
      <c r="DX168">
        <v>0.40500000000000003</v>
      </c>
      <c r="DY168">
        <v>1</v>
      </c>
      <c r="DZ168">
        <f t="shared" si="129"/>
        <v>49.199999999999996</v>
      </c>
      <c r="EA168">
        <f t="shared" si="130"/>
        <v>3.1397136120268199</v>
      </c>
      <c r="EB168">
        <f t="shared" si="131"/>
        <v>0</v>
      </c>
      <c r="EC168">
        <f t="shared" si="132"/>
        <v>0</v>
      </c>
      <c r="ED168">
        <f t="shared" si="133"/>
        <v>0.3</v>
      </c>
      <c r="EE168">
        <f>1</f>
        <v>1</v>
      </c>
      <c r="EF168">
        <f t="shared" si="134"/>
        <v>49.199999999999996</v>
      </c>
      <c r="EG168">
        <f t="shared" si="135"/>
        <v>0</v>
      </c>
      <c r="EH168">
        <f t="shared" si="136"/>
        <v>3.1397136120268199</v>
      </c>
      <c r="EI168">
        <f t="shared" si="137"/>
        <v>3.1397136120268199</v>
      </c>
      <c r="EJ168">
        <f t="shared" si="138"/>
        <v>11.196644754005018</v>
      </c>
      <c r="EK168">
        <f t="shared" si="139"/>
        <v>14.336358366031838</v>
      </c>
      <c r="EL168" s="16">
        <f t="shared" si="140"/>
        <v>3</v>
      </c>
      <c r="EM168">
        <f t="shared" si="168"/>
        <v>42</v>
      </c>
      <c r="EN168">
        <f t="shared" si="141"/>
        <v>7.0329584909400769</v>
      </c>
      <c r="EO168">
        <f t="shared" si="169"/>
        <v>0</v>
      </c>
      <c r="EP168">
        <f t="shared" si="142"/>
        <v>25.080484248971242</v>
      </c>
      <c r="EQ168" s="10">
        <f t="shared" si="143"/>
        <v>32.113442739911321</v>
      </c>
      <c r="ER168" s="1">
        <f t="shared" si="144"/>
        <v>0.21900356644724844</v>
      </c>
      <c r="ES168" s="1">
        <f t="shared" si="145"/>
        <v>0</v>
      </c>
      <c r="ET168" s="1">
        <f t="shared" si="146"/>
        <v>0.7809964335527515</v>
      </c>
      <c r="EX168">
        <f t="shared" si="147"/>
        <v>0</v>
      </c>
      <c r="EY168">
        <f t="shared" si="170"/>
        <v>0</v>
      </c>
      <c r="EZ168">
        <f t="shared" si="148"/>
        <v>0</v>
      </c>
      <c r="FA168">
        <f t="shared" si="149"/>
        <v>0</v>
      </c>
      <c r="FB168" s="7">
        <f t="shared" si="150"/>
        <v>4.5167960260779303</v>
      </c>
      <c r="FC168">
        <f t="shared" si="151"/>
        <v>4.5167960260779303</v>
      </c>
      <c r="FD168">
        <f t="shared" si="152"/>
        <v>4.5167960260779303</v>
      </c>
      <c r="FF168" s="9">
        <f t="shared" si="153"/>
        <v>10.117623098414565</v>
      </c>
      <c r="FG168" s="9">
        <f t="shared" si="154"/>
        <v>0</v>
      </c>
      <c r="FJ168">
        <f t="shared" si="155"/>
        <v>0</v>
      </c>
      <c r="FK168">
        <f t="shared" si="156"/>
        <v>2.1630527018491561</v>
      </c>
      <c r="FN168" s="15">
        <f t="shared" si="157"/>
        <v>0</v>
      </c>
      <c r="FP168" s="15">
        <f t="shared" si="158"/>
        <v>0</v>
      </c>
      <c r="FQ168" s="15">
        <f t="shared" si="159"/>
        <v>4.8452380521421103</v>
      </c>
      <c r="FS168">
        <f t="shared" si="160"/>
        <v>0</v>
      </c>
      <c r="FT168">
        <f t="shared" si="161"/>
        <v>14.962861150556677</v>
      </c>
      <c r="FU168">
        <f t="shared" si="162"/>
        <v>16.05672136995566</v>
      </c>
      <c r="FV168">
        <f t="shared" si="163"/>
        <v>16.05672136995566</v>
      </c>
      <c r="FW168" s="8">
        <f t="shared" si="164"/>
        <v>16.05672136995566</v>
      </c>
      <c r="FY168" s="5">
        <f t="shared" si="165"/>
        <v>-1.0938602193989837</v>
      </c>
      <c r="GA168" s="11">
        <f t="shared" si="166"/>
        <v>0</v>
      </c>
      <c r="GB168" s="11">
        <f t="shared" si="167"/>
        <v>0</v>
      </c>
    </row>
    <row r="169" spans="1:184" x14ac:dyDescent="0.15">
      <c r="A169" s="19">
        <v>4</v>
      </c>
      <c r="B169">
        <v>42</v>
      </c>
      <c r="D169">
        <v>15</v>
      </c>
      <c r="E169" s="8">
        <v>8.75</v>
      </c>
      <c r="I169" s="8">
        <v>46</v>
      </c>
      <c r="J169" s="8">
        <v>3</v>
      </c>
      <c r="K169" s="8">
        <v>2</v>
      </c>
      <c r="L169">
        <v>2</v>
      </c>
      <c r="M169">
        <v>5</v>
      </c>
      <c r="N169">
        <v>10</v>
      </c>
      <c r="O169" s="12">
        <v>15</v>
      </c>
      <c r="P169" s="4">
        <v>13.7</v>
      </c>
      <c r="R169">
        <v>4</v>
      </c>
      <c r="DB169" s="1">
        <f t="shared" si="114"/>
        <v>1.0038208256456926</v>
      </c>
      <c r="DC169">
        <v>11.64</v>
      </c>
      <c r="DD169">
        <f t="shared" si="115"/>
        <v>46</v>
      </c>
      <c r="DE169" s="38">
        <v>0.122</v>
      </c>
      <c r="DF169">
        <v>0.48</v>
      </c>
      <c r="DG169">
        <v>1.1499999999999999</v>
      </c>
      <c r="DH169">
        <f t="shared" si="116"/>
        <v>6.56</v>
      </c>
      <c r="DI169">
        <f t="shared" si="117"/>
        <v>5.5177508012624843</v>
      </c>
      <c r="DJ169">
        <f t="shared" si="118"/>
        <v>3</v>
      </c>
      <c r="DK169">
        <v>0.28899999999999998</v>
      </c>
      <c r="DL169">
        <f t="shared" si="119"/>
        <v>0.48</v>
      </c>
      <c r="DM169">
        <f t="shared" si="120"/>
        <v>1.1299999999999999</v>
      </c>
      <c r="DN169">
        <f t="shared" si="121"/>
        <v>16.399999999999999</v>
      </c>
      <c r="DO169">
        <f t="shared" si="122"/>
        <v>0.33504574901638523</v>
      </c>
      <c r="DP169">
        <f t="shared" si="123"/>
        <v>2</v>
      </c>
      <c r="DQ169">
        <v>2.76</v>
      </c>
      <c r="DR169">
        <f t="shared" si="124"/>
        <v>0.4</v>
      </c>
      <c r="DS169">
        <v>1.1000000000000001</v>
      </c>
      <c r="DT169">
        <f t="shared" si="125"/>
        <v>32.799999999999997</v>
      </c>
      <c r="DU169">
        <f t="shared" si="126"/>
        <v>0.86522108073966253</v>
      </c>
      <c r="DV169">
        <f t="shared" si="127"/>
        <v>29.092008184016361</v>
      </c>
      <c r="DW169">
        <f t="shared" si="128"/>
        <v>29.092008184016361</v>
      </c>
      <c r="DX169">
        <v>0.40500000000000003</v>
      </c>
      <c r="DY169">
        <v>1</v>
      </c>
      <c r="DZ169">
        <f t="shared" si="129"/>
        <v>49.199999999999996</v>
      </c>
      <c r="EA169">
        <f t="shared" si="130"/>
        <v>2.798161670661508</v>
      </c>
      <c r="EB169">
        <f t="shared" si="131"/>
        <v>0</v>
      </c>
      <c r="EC169">
        <f t="shared" si="132"/>
        <v>0</v>
      </c>
      <c r="ED169">
        <f t="shared" si="133"/>
        <v>0.3</v>
      </c>
      <c r="EE169">
        <f>1</f>
        <v>1</v>
      </c>
      <c r="EF169">
        <f t="shared" si="134"/>
        <v>49.199999999999996</v>
      </c>
      <c r="EG169">
        <f t="shared" si="135"/>
        <v>0</v>
      </c>
      <c r="EH169">
        <f t="shared" si="136"/>
        <v>2.798161670661508</v>
      </c>
      <c r="EI169">
        <f t="shared" si="137"/>
        <v>2.798161670661508</v>
      </c>
      <c r="EJ169">
        <f t="shared" si="138"/>
        <v>6.7180176310185322</v>
      </c>
      <c r="EK169">
        <f t="shared" si="139"/>
        <v>9.5161793016800402</v>
      </c>
      <c r="EL169" s="16">
        <f t="shared" si="140"/>
        <v>4</v>
      </c>
      <c r="EM169">
        <f t="shared" si="168"/>
        <v>42</v>
      </c>
      <c r="EN169">
        <f t="shared" si="141"/>
        <v>6.2678821422817785</v>
      </c>
      <c r="EO169">
        <f t="shared" si="169"/>
        <v>0</v>
      </c>
      <c r="EP169">
        <f t="shared" si="142"/>
        <v>15.048359493481513</v>
      </c>
      <c r="EQ169" s="10">
        <f t="shared" si="143"/>
        <v>21.316241635763291</v>
      </c>
      <c r="ER169" s="1">
        <f t="shared" si="144"/>
        <v>0.29404255447010175</v>
      </c>
      <c r="ES169" s="1">
        <f t="shared" si="145"/>
        <v>0</v>
      </c>
      <c r="ET169" s="1">
        <f t="shared" si="146"/>
        <v>0.70595744552989825</v>
      </c>
      <c r="EX169">
        <f t="shared" si="147"/>
        <v>0</v>
      </c>
      <c r="EY169">
        <f t="shared" si="170"/>
        <v>0</v>
      </c>
      <c r="EZ169">
        <f t="shared" si="148"/>
        <v>0</v>
      </c>
      <c r="FA169">
        <f t="shared" si="149"/>
        <v>0</v>
      </c>
      <c r="FB169" s="7">
        <f t="shared" si="150"/>
        <v>2.9263982751394346</v>
      </c>
      <c r="FC169">
        <f t="shared" si="151"/>
        <v>2.9263982751394346</v>
      </c>
      <c r="FD169">
        <f t="shared" si="152"/>
        <v>2.9263982751394346</v>
      </c>
      <c r="FF169" s="9">
        <f t="shared" si="153"/>
        <v>6.5551321363123343</v>
      </c>
      <c r="FG169" s="9">
        <f t="shared" si="154"/>
        <v>0</v>
      </c>
      <c r="FJ169">
        <f t="shared" si="155"/>
        <v>0</v>
      </c>
      <c r="FK169">
        <f t="shared" si="156"/>
        <v>0.86522108073966253</v>
      </c>
      <c r="FN169" s="15">
        <f t="shared" si="157"/>
        <v>0</v>
      </c>
      <c r="FP169" s="15">
        <f t="shared" si="158"/>
        <v>0</v>
      </c>
      <c r="FQ169" s="15">
        <f t="shared" si="159"/>
        <v>1.9380952208568443</v>
      </c>
      <c r="FS169">
        <f t="shared" si="160"/>
        <v>0</v>
      </c>
      <c r="FT169">
        <f t="shared" si="161"/>
        <v>8.4932273571691788</v>
      </c>
      <c r="FU169">
        <f t="shared" si="162"/>
        <v>10.658120817881645</v>
      </c>
      <c r="FV169">
        <f t="shared" si="163"/>
        <v>10.658120817881645</v>
      </c>
      <c r="FW169" s="8">
        <f t="shared" si="164"/>
        <v>10.658120817881645</v>
      </c>
      <c r="FY169" s="5">
        <f t="shared" si="165"/>
        <v>-2.1648934607124666</v>
      </c>
      <c r="GA169" s="11">
        <f t="shared" si="166"/>
        <v>0</v>
      </c>
      <c r="GB169" s="11">
        <f t="shared" si="167"/>
        <v>0</v>
      </c>
    </row>
    <row r="170" spans="1:184" x14ac:dyDescent="0.15">
      <c r="A170" s="19">
        <v>1</v>
      </c>
      <c r="B170">
        <v>43</v>
      </c>
      <c r="D170">
        <v>15</v>
      </c>
      <c r="E170" s="8">
        <v>8.75</v>
      </c>
      <c r="I170" s="8">
        <v>29</v>
      </c>
      <c r="J170" s="8">
        <v>2</v>
      </c>
      <c r="K170" s="8">
        <v>3</v>
      </c>
      <c r="L170">
        <v>2</v>
      </c>
      <c r="M170">
        <v>5</v>
      </c>
      <c r="N170">
        <v>10</v>
      </c>
      <c r="O170" s="12">
        <v>15</v>
      </c>
      <c r="DB170" s="1">
        <f t="shared" si="114"/>
        <v>1.0038208256456926</v>
      </c>
      <c r="DC170">
        <v>11.64</v>
      </c>
      <c r="DD170">
        <f t="shared" si="115"/>
        <v>29</v>
      </c>
      <c r="DE170" s="38">
        <v>0.122</v>
      </c>
      <c r="DF170">
        <v>0.48</v>
      </c>
      <c r="DG170">
        <v>1.1499999999999999</v>
      </c>
      <c r="DH170">
        <f t="shared" si="116"/>
        <v>6.56</v>
      </c>
      <c r="DI170">
        <f t="shared" si="117"/>
        <v>3.4785820268828695</v>
      </c>
      <c r="DJ170">
        <f t="shared" si="118"/>
        <v>2</v>
      </c>
      <c r="DK170">
        <v>0.28899999999999998</v>
      </c>
      <c r="DL170">
        <f t="shared" si="119"/>
        <v>0.48</v>
      </c>
      <c r="DM170">
        <f t="shared" si="120"/>
        <v>1.1299999999999999</v>
      </c>
      <c r="DN170">
        <f t="shared" si="121"/>
        <v>16.399999999999999</v>
      </c>
      <c r="DO170">
        <f t="shared" si="122"/>
        <v>0.22336383267759014</v>
      </c>
      <c r="DP170">
        <f t="shared" si="123"/>
        <v>3</v>
      </c>
      <c r="DQ170">
        <v>2.76</v>
      </c>
      <c r="DR170">
        <f t="shared" si="124"/>
        <v>0.4</v>
      </c>
      <c r="DS170">
        <v>1.1000000000000001</v>
      </c>
      <c r="DT170">
        <f t="shared" si="125"/>
        <v>32.799999999999997</v>
      </c>
      <c r="DU170">
        <f t="shared" si="126"/>
        <v>1.2978316211094938</v>
      </c>
      <c r="DV170">
        <f t="shared" si="127"/>
        <v>0</v>
      </c>
      <c r="DW170">
        <f t="shared" si="128"/>
        <v>0</v>
      </c>
      <c r="DX170">
        <v>0.40500000000000003</v>
      </c>
      <c r="DY170">
        <v>1</v>
      </c>
      <c r="DZ170">
        <f t="shared" si="129"/>
        <v>49.199999999999996</v>
      </c>
      <c r="EA170">
        <f t="shared" si="130"/>
        <v>0</v>
      </c>
      <c r="EB170">
        <f t="shared" si="131"/>
        <v>0</v>
      </c>
      <c r="EC170">
        <f t="shared" si="132"/>
        <v>0</v>
      </c>
      <c r="ED170">
        <f t="shared" si="133"/>
        <v>0.3</v>
      </c>
      <c r="EE170">
        <f>1</f>
        <v>1</v>
      </c>
      <c r="EF170">
        <f t="shared" si="134"/>
        <v>49.199999999999996</v>
      </c>
      <c r="EG170">
        <f t="shared" si="135"/>
        <v>0</v>
      </c>
      <c r="EH170">
        <f t="shared" si="136"/>
        <v>0</v>
      </c>
      <c r="EI170">
        <f t="shared" si="137"/>
        <v>0</v>
      </c>
      <c r="EJ170">
        <f t="shared" si="138"/>
        <v>4.9997774806699535</v>
      </c>
      <c r="EK170">
        <f t="shared" si="139"/>
        <v>4.9997774806699535</v>
      </c>
      <c r="EL170" s="16">
        <f t="shared" si="140"/>
        <v>1</v>
      </c>
      <c r="EM170">
        <f t="shared" si="168"/>
        <v>43</v>
      </c>
      <c r="EN170">
        <f t="shared" si="141"/>
        <v>0</v>
      </c>
      <c r="EO170">
        <f t="shared" si="169"/>
        <v>0</v>
      </c>
      <c r="EP170">
        <f t="shared" si="142"/>
        <v>11.199501556700698</v>
      </c>
      <c r="EQ170" s="10">
        <f t="shared" si="143"/>
        <v>11.199501556700698</v>
      </c>
      <c r="ER170" s="1">
        <f t="shared" si="144"/>
        <v>0</v>
      </c>
      <c r="ES170" s="1">
        <f t="shared" si="145"/>
        <v>0</v>
      </c>
      <c r="ET170" s="1">
        <f t="shared" si="146"/>
        <v>1</v>
      </c>
      <c r="EX170">
        <f t="shared" si="147"/>
        <v>0</v>
      </c>
      <c r="EY170">
        <f t="shared" si="170"/>
        <v>0</v>
      </c>
      <c r="EZ170">
        <f t="shared" si="148"/>
        <v>0</v>
      </c>
      <c r="FA170">
        <f t="shared" si="149"/>
        <v>0</v>
      </c>
      <c r="FB170" s="7">
        <f t="shared" si="150"/>
        <v>1.8509729297802298</v>
      </c>
      <c r="FC170">
        <f t="shared" si="151"/>
        <v>1.8509729297802298</v>
      </c>
      <c r="FD170">
        <f t="shared" si="152"/>
        <v>1.8509729297802298</v>
      </c>
      <c r="FF170" s="9">
        <f t="shared" si="153"/>
        <v>4.1461793627077155</v>
      </c>
      <c r="FG170" s="9">
        <f t="shared" si="154"/>
        <v>0</v>
      </c>
      <c r="FJ170">
        <f t="shared" si="155"/>
        <v>0</v>
      </c>
      <c r="FK170">
        <f t="shared" si="156"/>
        <v>1.2978316211094938</v>
      </c>
      <c r="FN170" s="15">
        <f t="shared" si="157"/>
        <v>0</v>
      </c>
      <c r="FP170" s="15">
        <f t="shared" si="158"/>
        <v>0</v>
      </c>
      <c r="FQ170" s="15">
        <f t="shared" si="159"/>
        <v>2.9071428312852663</v>
      </c>
      <c r="FS170">
        <f t="shared" si="160"/>
        <v>0</v>
      </c>
      <c r="FT170">
        <f t="shared" si="161"/>
        <v>7.0533221939929813</v>
      </c>
      <c r="FU170">
        <f t="shared" si="162"/>
        <v>5.5997507783503488</v>
      </c>
      <c r="FV170">
        <f t="shared" si="163"/>
        <v>5.5997507783503488</v>
      </c>
      <c r="FW170" s="8">
        <f t="shared" si="164"/>
        <v>5.5997507783503488</v>
      </c>
      <c r="FY170" s="5">
        <f t="shared" si="165"/>
        <v>1.4535714156426325</v>
      </c>
      <c r="GA170" s="11">
        <f t="shared" si="166"/>
        <v>0</v>
      </c>
      <c r="GB170" s="11">
        <f t="shared" si="167"/>
        <v>0</v>
      </c>
    </row>
    <row r="171" spans="1:184" x14ac:dyDescent="0.15">
      <c r="A171" s="19">
        <v>2</v>
      </c>
      <c r="B171">
        <v>43</v>
      </c>
      <c r="D171">
        <v>15</v>
      </c>
      <c r="E171" s="8">
        <v>8.75</v>
      </c>
      <c r="I171" s="8">
        <v>15</v>
      </c>
      <c r="J171" s="8">
        <v>1</v>
      </c>
      <c r="K171" s="8">
        <v>5</v>
      </c>
      <c r="L171">
        <v>2</v>
      </c>
      <c r="M171">
        <v>5</v>
      </c>
      <c r="N171">
        <v>10</v>
      </c>
      <c r="O171" s="12">
        <v>15</v>
      </c>
      <c r="P171" s="4">
        <v>23.2</v>
      </c>
      <c r="R171">
        <v>4</v>
      </c>
      <c r="DB171" s="1">
        <f t="shared" si="114"/>
        <v>1.0038208256456926</v>
      </c>
      <c r="DC171">
        <v>11.64</v>
      </c>
      <c r="DD171">
        <f t="shared" si="115"/>
        <v>15</v>
      </c>
      <c r="DE171" s="38">
        <v>0.122</v>
      </c>
      <c r="DF171">
        <v>0.48</v>
      </c>
      <c r="DG171">
        <v>1.1499999999999999</v>
      </c>
      <c r="DH171">
        <f t="shared" si="116"/>
        <v>6.56</v>
      </c>
      <c r="DI171">
        <f t="shared" si="117"/>
        <v>1.7992665656290707</v>
      </c>
      <c r="DJ171">
        <f t="shared" si="118"/>
        <v>1</v>
      </c>
      <c r="DK171">
        <v>0.28899999999999998</v>
      </c>
      <c r="DL171">
        <f t="shared" si="119"/>
        <v>0.48</v>
      </c>
      <c r="DM171">
        <f t="shared" si="120"/>
        <v>1.1299999999999999</v>
      </c>
      <c r="DN171">
        <f t="shared" si="121"/>
        <v>16.399999999999999</v>
      </c>
      <c r="DO171">
        <f t="shared" si="122"/>
        <v>0.11168191633879507</v>
      </c>
      <c r="DP171">
        <f t="shared" si="123"/>
        <v>5</v>
      </c>
      <c r="DQ171">
        <v>2.76</v>
      </c>
      <c r="DR171">
        <f t="shared" si="124"/>
        <v>0.4</v>
      </c>
      <c r="DS171">
        <v>1.1000000000000001</v>
      </c>
      <c r="DT171">
        <f t="shared" si="125"/>
        <v>32.799999999999997</v>
      </c>
      <c r="DU171">
        <f t="shared" si="126"/>
        <v>2.1630527018491561</v>
      </c>
      <c r="DV171">
        <f t="shared" si="127"/>
        <v>83.427366854733705</v>
      </c>
      <c r="DW171">
        <f t="shared" si="128"/>
        <v>83.427366854733705</v>
      </c>
      <c r="DX171">
        <v>0.40500000000000003</v>
      </c>
      <c r="DY171">
        <v>1</v>
      </c>
      <c r="DZ171">
        <f t="shared" si="129"/>
        <v>49.199999999999996</v>
      </c>
      <c r="EA171">
        <f t="shared" si="130"/>
        <v>8.0243089009369211</v>
      </c>
      <c r="EB171">
        <f t="shared" si="131"/>
        <v>0</v>
      </c>
      <c r="EC171">
        <f t="shared" si="132"/>
        <v>0</v>
      </c>
      <c r="ED171">
        <f t="shared" si="133"/>
        <v>0.3</v>
      </c>
      <c r="EE171">
        <f>1</f>
        <v>1</v>
      </c>
      <c r="EF171">
        <f t="shared" si="134"/>
        <v>49.199999999999996</v>
      </c>
      <c r="EG171">
        <f t="shared" si="135"/>
        <v>0</v>
      </c>
      <c r="EH171">
        <f t="shared" si="136"/>
        <v>8.0243089009369211</v>
      </c>
      <c r="EI171">
        <f t="shared" si="137"/>
        <v>8.0243089009369211</v>
      </c>
      <c r="EJ171">
        <f t="shared" si="138"/>
        <v>4.074001183817022</v>
      </c>
      <c r="EK171">
        <f t="shared" si="139"/>
        <v>12.098310084753944</v>
      </c>
      <c r="EL171" s="16">
        <f t="shared" si="140"/>
        <v>2</v>
      </c>
      <c r="EM171">
        <f t="shared" si="168"/>
        <v>43</v>
      </c>
      <c r="EN171">
        <f t="shared" si="141"/>
        <v>17.974451938098706</v>
      </c>
      <c r="EO171">
        <f t="shared" si="169"/>
        <v>0</v>
      </c>
      <c r="EP171">
        <f t="shared" si="142"/>
        <v>9.1257626517501294</v>
      </c>
      <c r="EQ171" s="10">
        <f t="shared" si="143"/>
        <v>27.100214589848836</v>
      </c>
      <c r="ER171" s="1">
        <f t="shared" si="144"/>
        <v>0.66325865717799715</v>
      </c>
      <c r="ES171" s="1">
        <f t="shared" si="145"/>
        <v>0</v>
      </c>
      <c r="ET171" s="1">
        <f t="shared" si="146"/>
        <v>0.3367413428220028</v>
      </c>
      <c r="EX171">
        <f t="shared" si="147"/>
        <v>0</v>
      </c>
      <c r="EY171">
        <f t="shared" si="170"/>
        <v>0</v>
      </c>
      <c r="EZ171">
        <f t="shared" si="148"/>
        <v>0</v>
      </c>
      <c r="FA171">
        <f t="shared" si="149"/>
        <v>0</v>
      </c>
      <c r="FB171" s="7">
        <f t="shared" si="150"/>
        <v>0.95547424098393285</v>
      </c>
      <c r="FC171">
        <f t="shared" si="151"/>
        <v>0.95547424098393285</v>
      </c>
      <c r="FD171">
        <f t="shared" si="152"/>
        <v>0.95547424098393285</v>
      </c>
      <c r="FF171" s="9">
        <f t="shared" si="153"/>
        <v>2.1402622998040099</v>
      </c>
      <c r="FG171" s="9">
        <f t="shared" si="154"/>
        <v>0</v>
      </c>
      <c r="FJ171">
        <f t="shared" si="155"/>
        <v>0</v>
      </c>
      <c r="FK171">
        <f t="shared" si="156"/>
        <v>2.1630527018491561</v>
      </c>
      <c r="FN171" s="15">
        <f t="shared" si="157"/>
        <v>0</v>
      </c>
      <c r="FP171" s="15">
        <f t="shared" si="158"/>
        <v>0</v>
      </c>
      <c r="FQ171" s="15">
        <f t="shared" si="159"/>
        <v>4.8452380521421103</v>
      </c>
      <c r="FS171">
        <f t="shared" si="160"/>
        <v>0</v>
      </c>
      <c r="FT171">
        <f t="shared" si="161"/>
        <v>6.9855003519461203</v>
      </c>
      <c r="FU171">
        <f t="shared" si="162"/>
        <v>13.550107294924418</v>
      </c>
      <c r="FV171">
        <f t="shared" si="163"/>
        <v>13.550107294924418</v>
      </c>
      <c r="FW171" s="8">
        <f t="shared" si="164"/>
        <v>13.550107294924418</v>
      </c>
      <c r="FY171" s="5">
        <f t="shared" si="165"/>
        <v>-6.5646069429782976</v>
      </c>
      <c r="GA171" s="11">
        <f t="shared" si="166"/>
        <v>0</v>
      </c>
      <c r="GB171" s="11">
        <f t="shared" si="167"/>
        <v>0</v>
      </c>
    </row>
    <row r="172" spans="1:184" x14ac:dyDescent="0.15">
      <c r="A172" s="19">
        <v>3</v>
      </c>
      <c r="B172">
        <v>43</v>
      </c>
      <c r="D172">
        <v>15</v>
      </c>
      <c r="E172" s="8">
        <v>8.75</v>
      </c>
      <c r="I172" s="8">
        <v>19</v>
      </c>
      <c r="J172" s="8">
        <v>8</v>
      </c>
      <c r="K172" s="8">
        <v>4</v>
      </c>
      <c r="L172">
        <v>2</v>
      </c>
      <c r="M172">
        <v>5</v>
      </c>
      <c r="N172">
        <v>10</v>
      </c>
      <c r="O172" s="12">
        <v>15</v>
      </c>
      <c r="P172" s="4">
        <v>9.6</v>
      </c>
      <c r="R172">
        <v>4</v>
      </c>
      <c r="DB172" s="1">
        <f t="shared" si="114"/>
        <v>1.0038208256456926</v>
      </c>
      <c r="DC172">
        <v>11.64</v>
      </c>
      <c r="DD172">
        <f t="shared" si="115"/>
        <v>19</v>
      </c>
      <c r="DE172" s="38">
        <v>0.122</v>
      </c>
      <c r="DF172">
        <v>0.48</v>
      </c>
      <c r="DG172">
        <v>1.1499999999999999</v>
      </c>
      <c r="DH172">
        <f t="shared" si="116"/>
        <v>6.56</v>
      </c>
      <c r="DI172">
        <f t="shared" si="117"/>
        <v>2.2790709831301563</v>
      </c>
      <c r="DJ172">
        <f t="shared" si="118"/>
        <v>8</v>
      </c>
      <c r="DK172">
        <v>0.28899999999999998</v>
      </c>
      <c r="DL172">
        <f t="shared" si="119"/>
        <v>0.48</v>
      </c>
      <c r="DM172">
        <f t="shared" si="120"/>
        <v>1.1299999999999999</v>
      </c>
      <c r="DN172">
        <f t="shared" si="121"/>
        <v>16.399999999999999</v>
      </c>
      <c r="DO172">
        <f t="shared" si="122"/>
        <v>0.89345533071036054</v>
      </c>
      <c r="DP172">
        <f t="shared" si="123"/>
        <v>4</v>
      </c>
      <c r="DQ172">
        <v>2.76</v>
      </c>
      <c r="DR172">
        <f t="shared" si="124"/>
        <v>0.4</v>
      </c>
      <c r="DS172">
        <v>1.1000000000000001</v>
      </c>
      <c r="DT172">
        <f t="shared" si="125"/>
        <v>32.799999999999997</v>
      </c>
      <c r="DU172">
        <f t="shared" si="126"/>
        <v>1.7304421614793251</v>
      </c>
      <c r="DV172">
        <f t="shared" si="127"/>
        <v>14.284828569657138</v>
      </c>
      <c r="DW172">
        <f t="shared" si="128"/>
        <v>14.284828569657138</v>
      </c>
      <c r="DX172">
        <v>0.40500000000000003</v>
      </c>
      <c r="DY172">
        <v>1</v>
      </c>
      <c r="DZ172">
        <f t="shared" si="129"/>
        <v>49.199999999999996</v>
      </c>
      <c r="EA172">
        <f t="shared" si="130"/>
        <v>1.3739601447501979</v>
      </c>
      <c r="EB172">
        <f t="shared" si="131"/>
        <v>0</v>
      </c>
      <c r="EC172">
        <f t="shared" si="132"/>
        <v>0</v>
      </c>
      <c r="ED172">
        <f t="shared" si="133"/>
        <v>0.3</v>
      </c>
      <c r="EE172">
        <f>1</f>
        <v>1</v>
      </c>
      <c r="EF172">
        <f t="shared" si="134"/>
        <v>49.199999999999996</v>
      </c>
      <c r="EG172">
        <f t="shared" si="135"/>
        <v>0</v>
      </c>
      <c r="EH172">
        <f t="shared" si="136"/>
        <v>1.3739601447501979</v>
      </c>
      <c r="EI172">
        <f t="shared" si="137"/>
        <v>1.3739601447501979</v>
      </c>
      <c r="EJ172">
        <f t="shared" si="138"/>
        <v>4.9029684753198417</v>
      </c>
      <c r="EK172">
        <f t="shared" si="139"/>
        <v>6.2769286200700396</v>
      </c>
      <c r="EL172" s="16">
        <f t="shared" si="140"/>
        <v>3</v>
      </c>
      <c r="EM172">
        <f t="shared" si="168"/>
        <v>43</v>
      </c>
      <c r="EN172">
        <f t="shared" si="141"/>
        <v>3.0776707242404435</v>
      </c>
      <c r="EO172">
        <f t="shared" si="169"/>
        <v>0</v>
      </c>
      <c r="EP172">
        <f t="shared" si="142"/>
        <v>10.982649384716446</v>
      </c>
      <c r="EQ172" s="10">
        <f t="shared" si="143"/>
        <v>14.060320108956889</v>
      </c>
      <c r="ER172" s="1">
        <f t="shared" si="144"/>
        <v>0.21889051603312115</v>
      </c>
      <c r="ES172" s="1">
        <f t="shared" si="145"/>
        <v>0</v>
      </c>
      <c r="ET172" s="1">
        <f t="shared" si="146"/>
        <v>0.78110948396687885</v>
      </c>
      <c r="EX172">
        <f t="shared" si="147"/>
        <v>0</v>
      </c>
      <c r="EY172">
        <f t="shared" si="170"/>
        <v>0</v>
      </c>
      <c r="EZ172">
        <f t="shared" si="148"/>
        <v>0</v>
      </c>
      <c r="FA172">
        <f t="shared" si="149"/>
        <v>0</v>
      </c>
      <c r="FB172" s="7">
        <f t="shared" si="150"/>
        <v>1.5862631569202583</v>
      </c>
      <c r="FC172">
        <f t="shared" si="151"/>
        <v>1.5862631569202583</v>
      </c>
      <c r="FD172">
        <f t="shared" si="152"/>
        <v>1.5862631569202583</v>
      </c>
      <c r="FF172" s="9">
        <f t="shared" si="153"/>
        <v>3.5532294715013788</v>
      </c>
      <c r="FG172" s="9">
        <f t="shared" si="154"/>
        <v>0</v>
      </c>
      <c r="FJ172">
        <f t="shared" si="155"/>
        <v>0</v>
      </c>
      <c r="FK172">
        <f t="shared" si="156"/>
        <v>1.7304421614793251</v>
      </c>
      <c r="FN172" s="15">
        <f t="shared" si="157"/>
        <v>0</v>
      </c>
      <c r="FP172" s="15">
        <f t="shared" si="158"/>
        <v>0</v>
      </c>
      <c r="FQ172" s="15">
        <f t="shared" si="159"/>
        <v>3.8761904417136885</v>
      </c>
      <c r="FS172">
        <f t="shared" si="160"/>
        <v>0</v>
      </c>
      <c r="FT172">
        <f t="shared" si="161"/>
        <v>7.4294199132150673</v>
      </c>
      <c r="FU172">
        <f t="shared" si="162"/>
        <v>7.0301600544784444</v>
      </c>
      <c r="FV172">
        <f t="shared" si="163"/>
        <v>7.0301600544784444</v>
      </c>
      <c r="FW172" s="8">
        <f t="shared" si="164"/>
        <v>7.0301600544784444</v>
      </c>
      <c r="FY172" s="5">
        <f t="shared" si="165"/>
        <v>0.39925985873662295</v>
      </c>
      <c r="GA172" s="11">
        <f t="shared" si="166"/>
        <v>0</v>
      </c>
      <c r="GB172" s="11">
        <f t="shared" si="167"/>
        <v>0</v>
      </c>
    </row>
    <row r="173" spans="1:184" x14ac:dyDescent="0.15">
      <c r="A173" s="19">
        <v>4</v>
      </c>
      <c r="B173">
        <v>43</v>
      </c>
      <c r="D173">
        <v>15</v>
      </c>
      <c r="E173" s="8">
        <v>8.75</v>
      </c>
      <c r="I173" s="8">
        <v>47</v>
      </c>
      <c r="J173" s="8">
        <v>10</v>
      </c>
      <c r="K173" s="8">
        <v>9</v>
      </c>
      <c r="L173">
        <v>2</v>
      </c>
      <c r="M173">
        <v>5</v>
      </c>
      <c r="N173">
        <v>10</v>
      </c>
      <c r="O173" s="12">
        <v>15</v>
      </c>
      <c r="P173" s="4">
        <v>3.6</v>
      </c>
      <c r="R173">
        <v>3</v>
      </c>
      <c r="S173">
        <v>3.8</v>
      </c>
      <c r="U173">
        <v>3</v>
      </c>
      <c r="DB173" s="1">
        <f t="shared" si="114"/>
        <v>1.0038208256456926</v>
      </c>
      <c r="DC173">
        <v>11.64</v>
      </c>
      <c r="DD173">
        <f t="shared" si="115"/>
        <v>47</v>
      </c>
      <c r="DE173" s="38">
        <v>0.122</v>
      </c>
      <c r="DF173">
        <v>0.48</v>
      </c>
      <c r="DG173">
        <v>1.1499999999999999</v>
      </c>
      <c r="DH173">
        <f t="shared" si="116"/>
        <v>6.56</v>
      </c>
      <c r="DI173">
        <f t="shared" si="117"/>
        <v>5.6377019056377558</v>
      </c>
      <c r="DJ173">
        <f t="shared" si="118"/>
        <v>10</v>
      </c>
      <c r="DK173">
        <v>0.28899999999999998</v>
      </c>
      <c r="DL173">
        <f t="shared" si="119"/>
        <v>0.48</v>
      </c>
      <c r="DM173">
        <f t="shared" si="120"/>
        <v>1.1299999999999999</v>
      </c>
      <c r="DN173">
        <f t="shared" si="121"/>
        <v>16.399999999999999</v>
      </c>
      <c r="DO173">
        <f t="shared" si="122"/>
        <v>1.1168191633879507</v>
      </c>
      <c r="DP173">
        <f t="shared" si="123"/>
        <v>9</v>
      </c>
      <c r="DQ173">
        <v>2.76</v>
      </c>
      <c r="DR173">
        <f t="shared" si="124"/>
        <v>0.4</v>
      </c>
      <c r="DS173">
        <v>1.1000000000000001</v>
      </c>
      <c r="DT173">
        <f t="shared" si="125"/>
        <v>32.799999999999997</v>
      </c>
      <c r="DU173">
        <f t="shared" si="126"/>
        <v>3.8934948633284812</v>
      </c>
      <c r="DV173">
        <f t="shared" si="127"/>
        <v>4.2470084940169883</v>
      </c>
      <c r="DW173">
        <f t="shared" si="128"/>
        <v>4.2470084940169883</v>
      </c>
      <c r="DX173">
        <v>0.40500000000000003</v>
      </c>
      <c r="DY173">
        <v>1</v>
      </c>
      <c r="DZ173">
        <f t="shared" si="129"/>
        <v>49.199999999999996</v>
      </c>
      <c r="EA173">
        <f t="shared" si="130"/>
        <v>0.4084907548410962</v>
      </c>
      <c r="EB173">
        <f t="shared" si="131"/>
        <v>0</v>
      </c>
      <c r="EC173">
        <f t="shared" si="132"/>
        <v>0</v>
      </c>
      <c r="ED173">
        <f t="shared" si="133"/>
        <v>0.3</v>
      </c>
      <c r="EE173">
        <f>1</f>
        <v>1</v>
      </c>
      <c r="EF173">
        <f t="shared" si="134"/>
        <v>49.199999999999996</v>
      </c>
      <c r="EG173">
        <f t="shared" si="135"/>
        <v>0</v>
      </c>
      <c r="EH173">
        <f t="shared" si="136"/>
        <v>0.4084907548410962</v>
      </c>
      <c r="EI173">
        <f t="shared" si="137"/>
        <v>0.4084907548410962</v>
      </c>
      <c r="EJ173">
        <f t="shared" si="138"/>
        <v>10.648015932354188</v>
      </c>
      <c r="EK173">
        <f t="shared" si="139"/>
        <v>11.056506687195284</v>
      </c>
      <c r="EL173" s="16">
        <f t="shared" si="140"/>
        <v>4</v>
      </c>
      <c r="EM173">
        <f t="shared" si="168"/>
        <v>43</v>
      </c>
      <c r="EN173">
        <f t="shared" si="141"/>
        <v>0.91501929084405553</v>
      </c>
      <c r="EO173">
        <f t="shared" si="169"/>
        <v>0</v>
      </c>
      <c r="EP173">
        <f t="shared" si="142"/>
        <v>23.851555688473383</v>
      </c>
      <c r="EQ173" s="10">
        <f t="shared" si="143"/>
        <v>24.76657497931744</v>
      </c>
      <c r="ER173" s="1">
        <f t="shared" si="144"/>
        <v>3.6945733982522329E-2</v>
      </c>
      <c r="ES173" s="1">
        <f t="shared" si="145"/>
        <v>0</v>
      </c>
      <c r="ET173" s="1">
        <f t="shared" si="146"/>
        <v>0.96305426601747757</v>
      </c>
      <c r="EX173">
        <f t="shared" si="147"/>
        <v>0</v>
      </c>
      <c r="EY173">
        <f t="shared" si="170"/>
        <v>0</v>
      </c>
      <c r="EZ173">
        <f t="shared" si="148"/>
        <v>0</v>
      </c>
      <c r="FA173">
        <f t="shared" si="149"/>
        <v>0</v>
      </c>
      <c r="FB173" s="7">
        <f t="shared" si="150"/>
        <v>3.3772605345128532</v>
      </c>
      <c r="FC173">
        <f t="shared" si="151"/>
        <v>3.3772605345128532</v>
      </c>
      <c r="FD173">
        <f t="shared" si="152"/>
        <v>3.3772605345128532</v>
      </c>
      <c r="FF173" s="9">
        <f t="shared" si="153"/>
        <v>7.5650635973087921</v>
      </c>
      <c r="FG173" s="9">
        <f t="shared" si="154"/>
        <v>0</v>
      </c>
      <c r="FJ173">
        <f t="shared" si="155"/>
        <v>0</v>
      </c>
      <c r="FK173">
        <f t="shared" si="156"/>
        <v>3.8934948633284812</v>
      </c>
      <c r="FN173" s="15">
        <f t="shared" si="157"/>
        <v>0</v>
      </c>
      <c r="FP173" s="15">
        <f t="shared" si="158"/>
        <v>0</v>
      </c>
      <c r="FQ173" s="15">
        <f t="shared" si="159"/>
        <v>8.7214284938557984</v>
      </c>
      <c r="FS173">
        <f t="shared" si="160"/>
        <v>0</v>
      </c>
      <c r="FT173">
        <f t="shared" si="161"/>
        <v>16.28649209116459</v>
      </c>
      <c r="FU173">
        <f t="shared" si="162"/>
        <v>12.38328748965872</v>
      </c>
      <c r="FV173">
        <f t="shared" si="163"/>
        <v>12.38328748965872</v>
      </c>
      <c r="FW173" s="8">
        <f t="shared" si="164"/>
        <v>12.38328748965872</v>
      </c>
      <c r="FY173" s="5">
        <f t="shared" si="165"/>
        <v>3.9032046015058697</v>
      </c>
      <c r="GA173" s="11">
        <f t="shared" si="166"/>
        <v>0</v>
      </c>
      <c r="GB173" s="11">
        <f t="shared" si="167"/>
        <v>0</v>
      </c>
    </row>
    <row r="174" spans="1:184" x14ac:dyDescent="0.15">
      <c r="A174" s="19">
        <v>1</v>
      </c>
      <c r="B174">
        <v>44</v>
      </c>
      <c r="D174">
        <v>15</v>
      </c>
      <c r="E174" s="8">
        <v>8.75</v>
      </c>
      <c r="I174" s="8">
        <v>37</v>
      </c>
      <c r="J174" s="8">
        <v>2</v>
      </c>
      <c r="K174" s="8">
        <v>1</v>
      </c>
      <c r="L174">
        <v>2</v>
      </c>
      <c r="M174">
        <v>5</v>
      </c>
      <c r="N174">
        <v>10</v>
      </c>
      <c r="O174" s="12">
        <v>15</v>
      </c>
      <c r="P174" s="4">
        <v>8.3000000000000007</v>
      </c>
      <c r="R174">
        <v>4</v>
      </c>
      <c r="DB174" s="1">
        <f t="shared" si="114"/>
        <v>1.0038208256456926</v>
      </c>
      <c r="DC174">
        <v>11.64</v>
      </c>
      <c r="DD174">
        <f t="shared" si="115"/>
        <v>37</v>
      </c>
      <c r="DE174" s="38">
        <v>0.122</v>
      </c>
      <c r="DF174">
        <v>0.48</v>
      </c>
      <c r="DG174">
        <v>1.1499999999999999</v>
      </c>
      <c r="DH174">
        <f t="shared" si="116"/>
        <v>6.56</v>
      </c>
      <c r="DI174">
        <f t="shared" si="117"/>
        <v>4.4381908618850403</v>
      </c>
      <c r="DJ174">
        <f t="shared" si="118"/>
        <v>2</v>
      </c>
      <c r="DK174">
        <v>0.28899999999999998</v>
      </c>
      <c r="DL174">
        <f t="shared" si="119"/>
        <v>0.48</v>
      </c>
      <c r="DM174">
        <f t="shared" si="120"/>
        <v>1.1299999999999999</v>
      </c>
      <c r="DN174">
        <f t="shared" si="121"/>
        <v>16.399999999999999</v>
      </c>
      <c r="DO174">
        <f t="shared" si="122"/>
        <v>0.22336383267759014</v>
      </c>
      <c r="DP174">
        <f t="shared" si="123"/>
        <v>1</v>
      </c>
      <c r="DQ174">
        <v>2.76</v>
      </c>
      <c r="DR174">
        <f t="shared" si="124"/>
        <v>0.4</v>
      </c>
      <c r="DS174">
        <v>1.1000000000000001</v>
      </c>
      <c r="DT174">
        <f t="shared" si="125"/>
        <v>32.799999999999997</v>
      </c>
      <c r="DU174">
        <f t="shared" si="126"/>
        <v>0.43261054036983126</v>
      </c>
      <c r="DV174">
        <f t="shared" si="127"/>
        <v>10.677971355942715</v>
      </c>
      <c r="DW174">
        <f t="shared" si="128"/>
        <v>10.677971355942715</v>
      </c>
      <c r="DX174">
        <v>0.40500000000000003</v>
      </c>
      <c r="DY174">
        <v>1</v>
      </c>
      <c r="DZ174">
        <f t="shared" si="129"/>
        <v>49.199999999999996</v>
      </c>
      <c r="EA174">
        <f t="shared" si="130"/>
        <v>1.027041171569457</v>
      </c>
      <c r="EB174">
        <f t="shared" si="131"/>
        <v>0</v>
      </c>
      <c r="EC174">
        <f t="shared" si="132"/>
        <v>0</v>
      </c>
      <c r="ED174">
        <f t="shared" si="133"/>
        <v>0.3</v>
      </c>
      <c r="EE174">
        <f>1</f>
        <v>1</v>
      </c>
      <c r="EF174">
        <f t="shared" si="134"/>
        <v>49.199999999999996</v>
      </c>
      <c r="EG174">
        <f t="shared" si="135"/>
        <v>0</v>
      </c>
      <c r="EH174">
        <f t="shared" si="136"/>
        <v>1.027041171569457</v>
      </c>
      <c r="EI174">
        <f t="shared" si="137"/>
        <v>1.027041171569457</v>
      </c>
      <c r="EJ174">
        <f t="shared" si="138"/>
        <v>5.0941652349324613</v>
      </c>
      <c r="EK174">
        <f t="shared" si="139"/>
        <v>6.1212064065019183</v>
      </c>
      <c r="EL174" s="16">
        <f t="shared" si="140"/>
        <v>1</v>
      </c>
      <c r="EM174">
        <f t="shared" si="168"/>
        <v>44</v>
      </c>
      <c r="EN174">
        <f t="shared" si="141"/>
        <v>2.3005722243155837</v>
      </c>
      <c r="EO174">
        <f t="shared" si="169"/>
        <v>0</v>
      </c>
      <c r="EP174">
        <f t="shared" si="142"/>
        <v>11.410930126248715</v>
      </c>
      <c r="EQ174" s="10">
        <f t="shared" si="143"/>
        <v>13.711502350564299</v>
      </c>
      <c r="ER174" s="1">
        <f t="shared" si="144"/>
        <v>0.16778411041302876</v>
      </c>
      <c r="ES174" s="1">
        <f t="shared" si="145"/>
        <v>0</v>
      </c>
      <c r="ET174" s="1">
        <f t="shared" si="146"/>
        <v>0.83221588958697124</v>
      </c>
      <c r="EX174">
        <f t="shared" si="147"/>
        <v>0</v>
      </c>
      <c r="EY174">
        <f t="shared" si="170"/>
        <v>0</v>
      </c>
      <c r="EZ174">
        <f t="shared" si="148"/>
        <v>0</v>
      </c>
      <c r="FA174">
        <f t="shared" si="149"/>
        <v>0</v>
      </c>
      <c r="FB174" s="7">
        <f t="shared" si="150"/>
        <v>2.3307773472813151</v>
      </c>
      <c r="FC174">
        <f t="shared" si="151"/>
        <v>2.3307773472813151</v>
      </c>
      <c r="FD174">
        <f t="shared" si="152"/>
        <v>2.3307773472813151</v>
      </c>
      <c r="FF174" s="9">
        <f t="shared" si="153"/>
        <v>5.2209412579101464</v>
      </c>
      <c r="FG174" s="9">
        <f t="shared" si="154"/>
        <v>0</v>
      </c>
      <c r="FJ174">
        <f t="shared" si="155"/>
        <v>0</v>
      </c>
      <c r="FK174">
        <f t="shared" si="156"/>
        <v>0.43261054036983126</v>
      </c>
      <c r="FN174" s="15">
        <f t="shared" si="157"/>
        <v>0</v>
      </c>
      <c r="FP174" s="15">
        <f t="shared" si="158"/>
        <v>0</v>
      </c>
      <c r="FQ174" s="15">
        <f t="shared" si="159"/>
        <v>0.96904761042842213</v>
      </c>
      <c r="FS174">
        <f t="shared" si="160"/>
        <v>0</v>
      </c>
      <c r="FT174">
        <f t="shared" si="161"/>
        <v>6.1899888683385687</v>
      </c>
      <c r="FU174">
        <f t="shared" si="162"/>
        <v>6.8557511752821494</v>
      </c>
      <c r="FV174">
        <f t="shared" si="163"/>
        <v>6.8557511752821494</v>
      </c>
      <c r="FW174" s="8">
        <f t="shared" si="164"/>
        <v>6.8557511752821494</v>
      </c>
      <c r="FY174" s="5">
        <f t="shared" si="165"/>
        <v>-0.66576230694358074</v>
      </c>
      <c r="GA174" s="11">
        <f t="shared" si="166"/>
        <v>0</v>
      </c>
      <c r="GB174" s="11">
        <f t="shared" si="167"/>
        <v>0</v>
      </c>
    </row>
    <row r="175" spans="1:184" x14ac:dyDescent="0.15">
      <c r="A175" s="19">
        <v>2</v>
      </c>
      <c r="B175">
        <v>44</v>
      </c>
      <c r="D175">
        <v>15</v>
      </c>
      <c r="E175" s="8">
        <v>8.75</v>
      </c>
      <c r="I175" s="8">
        <v>35</v>
      </c>
      <c r="J175" s="8">
        <v>0</v>
      </c>
      <c r="K175" s="8">
        <v>1</v>
      </c>
      <c r="L175">
        <v>2</v>
      </c>
      <c r="M175">
        <v>5</v>
      </c>
      <c r="N175">
        <v>10</v>
      </c>
      <c r="O175" s="12">
        <v>15</v>
      </c>
      <c r="P175" s="4">
        <v>4.5999999999999996</v>
      </c>
      <c r="R175">
        <v>4</v>
      </c>
      <c r="DB175" s="1">
        <f t="shared" si="114"/>
        <v>1.0038208256456926</v>
      </c>
      <c r="DC175">
        <v>11.64</v>
      </c>
      <c r="DD175">
        <f t="shared" si="115"/>
        <v>35</v>
      </c>
      <c r="DE175" s="38">
        <v>0.122</v>
      </c>
      <c r="DF175">
        <v>0.48</v>
      </c>
      <c r="DG175">
        <v>1.1499999999999999</v>
      </c>
      <c r="DH175">
        <f t="shared" si="116"/>
        <v>6.56</v>
      </c>
      <c r="DI175">
        <f t="shared" si="117"/>
        <v>4.1982886531344983</v>
      </c>
      <c r="DJ175">
        <f t="shared" si="118"/>
        <v>0</v>
      </c>
      <c r="DK175">
        <v>0.28899999999999998</v>
      </c>
      <c r="DL175">
        <f t="shared" si="119"/>
        <v>0.48</v>
      </c>
      <c r="DM175">
        <f t="shared" si="120"/>
        <v>1.1299999999999999</v>
      </c>
      <c r="DN175">
        <f t="shared" si="121"/>
        <v>16.399999999999999</v>
      </c>
      <c r="DO175">
        <f t="shared" si="122"/>
        <v>0</v>
      </c>
      <c r="DP175">
        <f t="shared" si="123"/>
        <v>1</v>
      </c>
      <c r="DQ175">
        <v>2.76</v>
      </c>
      <c r="DR175">
        <f t="shared" si="124"/>
        <v>0.4</v>
      </c>
      <c r="DS175">
        <v>1.1000000000000001</v>
      </c>
      <c r="DT175">
        <f t="shared" si="125"/>
        <v>32.799999999999997</v>
      </c>
      <c r="DU175">
        <f t="shared" si="126"/>
        <v>0.43261054036983126</v>
      </c>
      <c r="DV175">
        <f t="shared" si="127"/>
        <v>3.2798065596131187</v>
      </c>
      <c r="DW175">
        <f t="shared" si="128"/>
        <v>3.2798065596131187</v>
      </c>
      <c r="DX175">
        <v>0.40500000000000003</v>
      </c>
      <c r="DY175">
        <v>1</v>
      </c>
      <c r="DZ175">
        <f t="shared" si="129"/>
        <v>49.199999999999996</v>
      </c>
      <c r="EA175">
        <f t="shared" si="130"/>
        <v>0.31546220337363479</v>
      </c>
      <c r="EB175">
        <f t="shared" si="131"/>
        <v>0</v>
      </c>
      <c r="EC175">
        <f t="shared" si="132"/>
        <v>0</v>
      </c>
      <c r="ED175">
        <f t="shared" si="133"/>
        <v>0.3</v>
      </c>
      <c r="EE175">
        <f>1</f>
        <v>1</v>
      </c>
      <c r="EF175">
        <f t="shared" si="134"/>
        <v>49.199999999999996</v>
      </c>
      <c r="EG175">
        <f t="shared" si="135"/>
        <v>0</v>
      </c>
      <c r="EH175">
        <f t="shared" si="136"/>
        <v>0.31546220337363479</v>
      </c>
      <c r="EI175">
        <f t="shared" si="137"/>
        <v>0.31546220337363479</v>
      </c>
      <c r="EJ175">
        <f t="shared" si="138"/>
        <v>4.6308991935043293</v>
      </c>
      <c r="EK175">
        <f t="shared" si="139"/>
        <v>4.9463613968779638</v>
      </c>
      <c r="EL175" s="16">
        <f t="shared" si="140"/>
        <v>2</v>
      </c>
      <c r="EM175">
        <f t="shared" si="168"/>
        <v>44</v>
      </c>
      <c r="EN175">
        <f t="shared" si="141"/>
        <v>0.70663533555694202</v>
      </c>
      <c r="EO175">
        <f t="shared" si="169"/>
        <v>0</v>
      </c>
      <c r="EP175">
        <f t="shared" si="142"/>
        <v>10.373214193449698</v>
      </c>
      <c r="EQ175" s="10">
        <f t="shared" si="143"/>
        <v>11.079849529006641</v>
      </c>
      <c r="ER175" s="1">
        <f t="shared" si="144"/>
        <v>6.3776618419500788E-2</v>
      </c>
      <c r="ES175" s="1">
        <f t="shared" si="145"/>
        <v>0</v>
      </c>
      <c r="ET175" s="1">
        <f t="shared" si="146"/>
        <v>0.93622338158049911</v>
      </c>
      <c r="EX175">
        <f t="shared" si="147"/>
        <v>0</v>
      </c>
      <c r="EY175">
        <f t="shared" si="170"/>
        <v>0</v>
      </c>
      <c r="EZ175">
        <f t="shared" si="148"/>
        <v>0</v>
      </c>
      <c r="FA175">
        <f t="shared" si="149"/>
        <v>0</v>
      </c>
      <c r="FB175" s="7">
        <f t="shared" si="150"/>
        <v>2.0991443265672491</v>
      </c>
      <c r="FC175">
        <f t="shared" si="151"/>
        <v>2.0991443265672491</v>
      </c>
      <c r="FD175">
        <f t="shared" si="152"/>
        <v>2.0991443265672491</v>
      </c>
      <c r="FF175" s="9">
        <f t="shared" si="153"/>
        <v>4.7020832915106388</v>
      </c>
      <c r="FG175" s="9">
        <f t="shared" si="154"/>
        <v>0</v>
      </c>
      <c r="FJ175">
        <f t="shared" si="155"/>
        <v>0</v>
      </c>
      <c r="FK175">
        <f t="shared" si="156"/>
        <v>0.43261054036983126</v>
      </c>
      <c r="FN175" s="15">
        <f t="shared" si="157"/>
        <v>0</v>
      </c>
      <c r="FP175" s="15">
        <f t="shared" si="158"/>
        <v>0</v>
      </c>
      <c r="FQ175" s="15">
        <f t="shared" si="159"/>
        <v>0.96904761042842213</v>
      </c>
      <c r="FS175">
        <f t="shared" si="160"/>
        <v>0</v>
      </c>
      <c r="FT175">
        <f t="shared" si="161"/>
        <v>5.671130901939061</v>
      </c>
      <c r="FU175">
        <f t="shared" si="162"/>
        <v>5.5399247645033203</v>
      </c>
      <c r="FV175">
        <f t="shared" si="163"/>
        <v>5.5399247645033203</v>
      </c>
      <c r="FW175" s="8">
        <f t="shared" si="164"/>
        <v>5.5399247645033203</v>
      </c>
      <c r="FY175" s="5">
        <f t="shared" si="165"/>
        <v>0.13120613743574072</v>
      </c>
      <c r="GA175" s="11">
        <f t="shared" si="166"/>
        <v>0</v>
      </c>
      <c r="GB175" s="11">
        <f t="shared" si="167"/>
        <v>0</v>
      </c>
    </row>
    <row r="176" spans="1:184" x14ac:dyDescent="0.15">
      <c r="A176" s="19">
        <v>3</v>
      </c>
      <c r="B176">
        <v>44</v>
      </c>
      <c r="D176">
        <v>15</v>
      </c>
      <c r="E176" s="8">
        <v>8.75</v>
      </c>
      <c r="I176" s="8">
        <v>50</v>
      </c>
      <c r="J176" s="8">
        <v>3</v>
      </c>
      <c r="K176" s="8">
        <v>4</v>
      </c>
      <c r="L176">
        <v>2</v>
      </c>
      <c r="M176">
        <v>5</v>
      </c>
      <c r="N176">
        <v>10</v>
      </c>
      <c r="O176" s="12">
        <v>15</v>
      </c>
      <c r="P176" s="4">
        <v>10.4</v>
      </c>
      <c r="R176">
        <v>3</v>
      </c>
      <c r="S176">
        <v>11.7</v>
      </c>
      <c r="U176">
        <v>3</v>
      </c>
      <c r="V176">
        <v>14.3</v>
      </c>
      <c r="X176">
        <v>3</v>
      </c>
      <c r="Y176">
        <v>6.5</v>
      </c>
      <c r="AA176">
        <v>3</v>
      </c>
      <c r="AB176">
        <v>8.9</v>
      </c>
      <c r="AD176">
        <v>3</v>
      </c>
      <c r="DB176" s="1">
        <f t="shared" si="114"/>
        <v>1.0038208256456926</v>
      </c>
      <c r="DC176">
        <v>11.64</v>
      </c>
      <c r="DD176">
        <f t="shared" si="115"/>
        <v>50</v>
      </c>
      <c r="DE176" s="38">
        <v>0.122</v>
      </c>
      <c r="DF176">
        <v>0.48</v>
      </c>
      <c r="DG176">
        <v>1.1499999999999999</v>
      </c>
      <c r="DH176">
        <f t="shared" si="116"/>
        <v>6.56</v>
      </c>
      <c r="DI176">
        <f t="shared" si="117"/>
        <v>5.9975552187635701</v>
      </c>
      <c r="DJ176">
        <f t="shared" si="118"/>
        <v>3</v>
      </c>
      <c r="DK176">
        <v>0.28899999999999998</v>
      </c>
      <c r="DL176">
        <f t="shared" si="119"/>
        <v>0.48</v>
      </c>
      <c r="DM176">
        <f t="shared" si="120"/>
        <v>1.1299999999999999</v>
      </c>
      <c r="DN176">
        <f t="shared" si="121"/>
        <v>16.399999999999999</v>
      </c>
      <c r="DO176">
        <f t="shared" si="122"/>
        <v>0.33504574901638523</v>
      </c>
      <c r="DP176">
        <f t="shared" si="123"/>
        <v>4</v>
      </c>
      <c r="DQ176">
        <v>2.76</v>
      </c>
      <c r="DR176">
        <f t="shared" si="124"/>
        <v>0.4</v>
      </c>
      <c r="DS176">
        <v>1.1000000000000001</v>
      </c>
      <c r="DT176">
        <f t="shared" si="125"/>
        <v>32.799999999999997</v>
      </c>
      <c r="DU176">
        <f t="shared" si="126"/>
        <v>1.7304421614793251</v>
      </c>
      <c r="DV176">
        <f t="shared" si="127"/>
        <v>88.505177010354018</v>
      </c>
      <c r="DW176">
        <f t="shared" si="128"/>
        <v>88.505177010354018</v>
      </c>
      <c r="DX176">
        <v>0.40500000000000003</v>
      </c>
      <c r="DY176">
        <v>1</v>
      </c>
      <c r="DZ176">
        <f t="shared" si="129"/>
        <v>49.199999999999996</v>
      </c>
      <c r="EA176">
        <f t="shared" si="130"/>
        <v>8.5127087961410925</v>
      </c>
      <c r="EB176">
        <f t="shared" si="131"/>
        <v>0</v>
      </c>
      <c r="EC176">
        <f t="shared" si="132"/>
        <v>0</v>
      </c>
      <c r="ED176">
        <f t="shared" si="133"/>
        <v>0.3</v>
      </c>
      <c r="EE176">
        <f>1</f>
        <v>1</v>
      </c>
      <c r="EF176">
        <f t="shared" si="134"/>
        <v>49.199999999999996</v>
      </c>
      <c r="EG176">
        <f t="shared" si="135"/>
        <v>0</v>
      </c>
      <c r="EH176">
        <f t="shared" si="136"/>
        <v>8.5127087961410925</v>
      </c>
      <c r="EI176">
        <f t="shared" si="137"/>
        <v>8.5127087961410925</v>
      </c>
      <c r="EJ176">
        <f t="shared" si="138"/>
        <v>8.063043129259281</v>
      </c>
      <c r="EK176">
        <f t="shared" si="139"/>
        <v>16.575751925400375</v>
      </c>
      <c r="EL176" s="16">
        <f t="shared" si="140"/>
        <v>3</v>
      </c>
      <c r="EM176">
        <f t="shared" si="168"/>
        <v>44</v>
      </c>
      <c r="EN176">
        <f t="shared" si="141"/>
        <v>19.068467703356049</v>
      </c>
      <c r="EO176">
        <f t="shared" si="169"/>
        <v>0</v>
      </c>
      <c r="EP176">
        <f t="shared" si="142"/>
        <v>18.061216609540793</v>
      </c>
      <c r="EQ176" s="10">
        <f t="shared" si="143"/>
        <v>37.129684312896842</v>
      </c>
      <c r="ER176" s="1">
        <f t="shared" si="144"/>
        <v>0.51356395984042058</v>
      </c>
      <c r="ES176" s="1">
        <f t="shared" si="145"/>
        <v>0</v>
      </c>
      <c r="ET176" s="1">
        <f t="shared" si="146"/>
        <v>0.48643604015957936</v>
      </c>
      <c r="EX176">
        <f t="shared" si="147"/>
        <v>0</v>
      </c>
      <c r="EY176">
        <f t="shared" si="170"/>
        <v>0</v>
      </c>
      <c r="EZ176">
        <f t="shared" si="148"/>
        <v>0</v>
      </c>
      <c r="FA176">
        <f t="shared" si="149"/>
        <v>0</v>
      </c>
      <c r="FB176" s="7">
        <f t="shared" si="150"/>
        <v>3.1663004838899775</v>
      </c>
      <c r="FC176">
        <f t="shared" si="151"/>
        <v>3.1663004838899775</v>
      </c>
      <c r="FD176">
        <f t="shared" si="152"/>
        <v>3.1663004838899775</v>
      </c>
      <c r="FF176" s="9">
        <f t="shared" si="153"/>
        <v>7.0925130839135502</v>
      </c>
      <c r="FG176" s="9">
        <f t="shared" si="154"/>
        <v>0</v>
      </c>
      <c r="FJ176">
        <f t="shared" si="155"/>
        <v>0</v>
      </c>
      <c r="FK176">
        <f t="shared" si="156"/>
        <v>1.7304421614793251</v>
      </c>
      <c r="FN176" s="15">
        <f t="shared" si="157"/>
        <v>0</v>
      </c>
      <c r="FP176" s="15">
        <f t="shared" si="158"/>
        <v>0</v>
      </c>
      <c r="FQ176" s="15">
        <f t="shared" si="159"/>
        <v>3.8761904417136885</v>
      </c>
      <c r="FS176">
        <f t="shared" si="160"/>
        <v>0</v>
      </c>
      <c r="FT176">
        <f t="shared" si="161"/>
        <v>10.968703525627239</v>
      </c>
      <c r="FU176">
        <f t="shared" si="162"/>
        <v>18.564842156448421</v>
      </c>
      <c r="FV176">
        <f t="shared" si="163"/>
        <v>18.564842156448421</v>
      </c>
      <c r="FW176" s="8">
        <f t="shared" si="164"/>
        <v>18.564842156448421</v>
      </c>
      <c r="FY176" s="5">
        <f t="shared" si="165"/>
        <v>-7.5961386308211818</v>
      </c>
      <c r="GA176" s="11">
        <f t="shared" si="166"/>
        <v>0</v>
      </c>
      <c r="GB176" s="11">
        <f t="shared" si="167"/>
        <v>0</v>
      </c>
    </row>
    <row r="177" spans="1:184" x14ac:dyDescent="0.15">
      <c r="A177" s="19">
        <v>4</v>
      </c>
      <c r="B177">
        <v>44</v>
      </c>
      <c r="D177">
        <v>15</v>
      </c>
      <c r="E177" s="8">
        <v>8.75</v>
      </c>
      <c r="I177" s="8">
        <v>31</v>
      </c>
      <c r="J177" s="8">
        <v>0</v>
      </c>
      <c r="K177" s="8">
        <v>0</v>
      </c>
      <c r="L177">
        <v>2</v>
      </c>
      <c r="M177">
        <v>5</v>
      </c>
      <c r="N177">
        <v>10</v>
      </c>
      <c r="O177" s="12">
        <v>15</v>
      </c>
      <c r="P177" s="4">
        <v>14.9</v>
      </c>
      <c r="R177">
        <v>2</v>
      </c>
      <c r="S177">
        <v>4.3</v>
      </c>
      <c r="U177">
        <v>3</v>
      </c>
      <c r="V177">
        <v>7.3</v>
      </c>
      <c r="X177">
        <v>3</v>
      </c>
      <c r="Y177">
        <v>3.2</v>
      </c>
      <c r="AA177">
        <v>3</v>
      </c>
      <c r="AB177">
        <v>7.1</v>
      </c>
      <c r="AD177">
        <v>3</v>
      </c>
      <c r="AE177">
        <v>6.1</v>
      </c>
      <c r="AG177">
        <v>3</v>
      </c>
      <c r="DB177" s="1">
        <f>SQRT(1+(AVERAGE(E177, E178, E179)/100)^2)</f>
        <v>1.0038208256456926</v>
      </c>
      <c r="DC177">
        <v>11.64</v>
      </c>
      <c r="DD177">
        <f>I177</f>
        <v>31</v>
      </c>
      <c r="DE177" s="38">
        <v>0.122</v>
      </c>
      <c r="DF177">
        <v>0.48</v>
      </c>
      <c r="DG177">
        <v>1.1499999999999999</v>
      </c>
      <c r="DH177">
        <f t="shared" si="116"/>
        <v>6.56</v>
      </c>
      <c r="DI177">
        <f>(DC177*DD177*DE177*DF177*DG177*DB177)/DH177</f>
        <v>3.718484235633412</v>
      </c>
      <c r="DJ177">
        <f t="shared" si="118"/>
        <v>0</v>
      </c>
      <c r="DK177">
        <v>0.28899999999999998</v>
      </c>
      <c r="DL177">
        <f t="shared" si="119"/>
        <v>0.48</v>
      </c>
      <c r="DM177">
        <f t="shared" si="120"/>
        <v>1.1299999999999999</v>
      </c>
      <c r="DN177">
        <f t="shared" si="121"/>
        <v>16.399999999999999</v>
      </c>
      <c r="DO177">
        <f>(DJ177*DK177*DB177*DC177*DL177*DM177)/DN177</f>
        <v>0</v>
      </c>
      <c r="DP177">
        <f t="shared" si="123"/>
        <v>0</v>
      </c>
      <c r="DQ177">
        <v>2.76</v>
      </c>
      <c r="DR177">
        <f t="shared" si="124"/>
        <v>0.4</v>
      </c>
      <c r="DS177">
        <v>1.1000000000000001</v>
      </c>
      <c r="DT177">
        <f>N177*3.28</f>
        <v>32.799999999999997</v>
      </c>
      <c r="DU177">
        <f>(DB177*DC177*DP177*DQ177*DR177*DS177)/DT177</f>
        <v>0</v>
      </c>
      <c r="DV177">
        <f>((P177/2.54)^2 +(S177/2.54)^2+(V177/2.54)^2+(Y177/2.54)^2+(AB177/2.54)^2+(AE177/2.54)^2+(AH177/2.54)^2+(AK177/2.54)^2+(AN177/2.54)^2+(AQ177/2.54)^2+(AT177/2.54)^2+(AW177/2.54)^2+(AZ177/2.54)^2+(BC177/2.54)^2+(BF177/2.54)^2+(BI177/2.54)^2+(BL177/2.54)^2+(BO177/2.54)^2+(BR177/2.54)^2+(BU177/2.54)^2+(BX177/2.54)^2+(CA177/2.54)^2+(CD177/2.54)^2)</f>
        <v>60.70587141174282</v>
      </c>
      <c r="DW177">
        <f>DV177</f>
        <v>60.70587141174282</v>
      </c>
      <c r="DX177">
        <v>0.40500000000000003</v>
      </c>
      <c r="DY177">
        <v>1</v>
      </c>
      <c r="DZ177">
        <f t="shared" si="129"/>
        <v>49.199999999999996</v>
      </c>
      <c r="EA177">
        <f>(((DW177*DY177*DB177*DC177)/(DZ177)))*DX177</f>
        <v>5.8388833625370546</v>
      </c>
      <c r="EB177">
        <f t="shared" si="131"/>
        <v>0</v>
      </c>
      <c r="EC177">
        <f t="shared" si="132"/>
        <v>0</v>
      </c>
      <c r="ED177">
        <f t="shared" si="133"/>
        <v>0.3</v>
      </c>
      <c r="EE177">
        <f>1</f>
        <v>1</v>
      </c>
      <c r="EF177">
        <f t="shared" si="134"/>
        <v>49.199999999999996</v>
      </c>
      <c r="EG177">
        <f t="shared" si="135"/>
        <v>0</v>
      </c>
      <c r="EH177">
        <f>EA177</f>
        <v>5.8388833625370546</v>
      </c>
      <c r="EI177">
        <f>EG177+EA177</f>
        <v>5.8388833625370546</v>
      </c>
      <c r="EJ177">
        <f>DU177+DO177+DI177</f>
        <v>3.718484235633412</v>
      </c>
      <c r="EK177">
        <f>EJ177+EI177</f>
        <v>9.5573675981704671</v>
      </c>
      <c r="EL177" s="16">
        <f t="shared" si="140"/>
        <v>4</v>
      </c>
      <c r="EM177">
        <f t="shared" si="168"/>
        <v>44</v>
      </c>
      <c r="EN177">
        <f>EH177*2.24</f>
        <v>13.079098732083004</v>
      </c>
      <c r="EO177">
        <f t="shared" si="169"/>
        <v>0</v>
      </c>
      <c r="EP177">
        <f>EJ177*2.24</f>
        <v>8.3294046878188439</v>
      </c>
      <c r="EQ177" s="10">
        <f>SUM(EN177:EP177)</f>
        <v>21.408503419901848</v>
      </c>
      <c r="ER177" s="1">
        <f>EN177/EQ177</f>
        <v>0.61093008117159497</v>
      </c>
      <c r="ES177" s="1">
        <f t="shared" si="145"/>
        <v>0</v>
      </c>
      <c r="ET177" s="1">
        <f t="shared" si="146"/>
        <v>0.38906991882840503</v>
      </c>
      <c r="EX177">
        <f t="shared" si="147"/>
        <v>0</v>
      </c>
      <c r="EY177">
        <f t="shared" si="170"/>
        <v>0</v>
      </c>
      <c r="EZ177">
        <f t="shared" si="148"/>
        <v>0</v>
      </c>
      <c r="FA177">
        <f t="shared" si="149"/>
        <v>0</v>
      </c>
      <c r="FB177" s="7">
        <f t="shared" si="150"/>
        <v>1.859242117816706</v>
      </c>
      <c r="FC177">
        <f t="shared" si="151"/>
        <v>1.859242117816706</v>
      </c>
      <c r="FD177">
        <f t="shared" si="152"/>
        <v>1.859242117816706</v>
      </c>
      <c r="FF177" s="9">
        <f t="shared" si="153"/>
        <v>4.164702343909422</v>
      </c>
      <c r="FG177" s="9">
        <f t="shared" si="154"/>
        <v>0</v>
      </c>
      <c r="FJ177">
        <f t="shared" si="155"/>
        <v>0</v>
      </c>
      <c r="FK177">
        <f t="shared" si="156"/>
        <v>0</v>
      </c>
      <c r="FN177" s="15">
        <f t="shared" si="157"/>
        <v>0</v>
      </c>
      <c r="FP177" s="15">
        <f t="shared" si="158"/>
        <v>0</v>
      </c>
      <c r="FQ177" s="15">
        <f t="shared" si="159"/>
        <v>0</v>
      </c>
      <c r="FS177">
        <f t="shared" si="160"/>
        <v>0</v>
      </c>
      <c r="FT177">
        <f t="shared" si="161"/>
        <v>4.164702343909422</v>
      </c>
      <c r="FU177">
        <f t="shared" si="162"/>
        <v>10.704251709950924</v>
      </c>
      <c r="FV177">
        <f t="shared" si="163"/>
        <v>10.704251709950924</v>
      </c>
      <c r="FW177" s="8">
        <f t="shared" si="164"/>
        <v>10.704251709950924</v>
      </c>
      <c r="FY177" s="5">
        <f t="shared" si="165"/>
        <v>-6.5395493660415021</v>
      </c>
      <c r="GA177" s="11">
        <f t="shared" si="166"/>
        <v>0</v>
      </c>
      <c r="GB177" s="11">
        <f t="shared" si="167"/>
        <v>0</v>
      </c>
    </row>
    <row r="178" spans="1:184" x14ac:dyDescent="0.15">
      <c r="DB178" s="1"/>
    </row>
    <row r="179" spans="1:184" x14ac:dyDescent="0.15">
      <c r="A179" s="19"/>
      <c r="L179" s="3"/>
      <c r="DB179" s="1"/>
    </row>
    <row r="180" spans="1:184" x14ac:dyDescent="0.15">
      <c r="A180" s="19"/>
      <c r="DB180" s="1"/>
    </row>
    <row r="181" spans="1:184" x14ac:dyDescent="0.15">
      <c r="A181" s="19"/>
      <c r="DB181" s="1"/>
    </row>
    <row r="182" spans="1:184" x14ac:dyDescent="0.15">
      <c r="A182" s="19"/>
      <c r="DB182" s="1"/>
    </row>
    <row r="183" spans="1:184" x14ac:dyDescent="0.15">
      <c r="DB183" s="1"/>
    </row>
    <row r="184" spans="1:184" x14ac:dyDescent="0.15">
      <c r="A184" s="19"/>
      <c r="DB184" s="1"/>
    </row>
    <row r="185" spans="1:184" x14ac:dyDescent="0.15">
      <c r="A185" s="19"/>
      <c r="DB185" s="1"/>
    </row>
    <row r="186" spans="1:184" x14ac:dyDescent="0.15">
      <c r="A186" s="19"/>
      <c r="DB186" s="1"/>
    </row>
    <row r="187" spans="1:184" x14ac:dyDescent="0.15">
      <c r="A187" s="19"/>
      <c r="DB187" s="1"/>
    </row>
    <row r="188" spans="1:184" x14ac:dyDescent="0.15">
      <c r="DB188" s="1"/>
    </row>
    <row r="189" spans="1:184" x14ac:dyDescent="0.15">
      <c r="DB189" s="1"/>
    </row>
    <row r="190" spans="1:184" x14ac:dyDescent="0.15">
      <c r="DB190" s="1"/>
    </row>
    <row r="191" spans="1:184" x14ac:dyDescent="0.15">
      <c r="DB191" s="1"/>
    </row>
    <row r="192" spans="1:184" x14ac:dyDescent="0.15">
      <c r="DB192" s="1"/>
    </row>
    <row r="193" spans="106:106" x14ac:dyDescent="0.15">
      <c r="DB193" s="1"/>
    </row>
    <row r="194" spans="106:106" x14ac:dyDescent="0.15">
      <c r="DB194" s="1"/>
    </row>
    <row r="195" spans="106:106" x14ac:dyDescent="0.15">
      <c r="DB195" s="1"/>
    </row>
    <row r="196" spans="106:106" x14ac:dyDescent="0.15">
      <c r="DB196" s="1"/>
    </row>
    <row r="197" spans="106:106" x14ac:dyDescent="0.15">
      <c r="DB197" s="1"/>
    </row>
    <row r="198" spans="106:106" x14ac:dyDescent="0.15">
      <c r="DB198" s="1"/>
    </row>
    <row r="199" spans="106:106" x14ac:dyDescent="0.15">
      <c r="DB199" s="1"/>
    </row>
    <row r="200" spans="106:106" x14ac:dyDescent="0.15">
      <c r="DB200" s="1"/>
    </row>
    <row r="201" spans="106:106" x14ac:dyDescent="0.15">
      <c r="DB201" s="1"/>
    </row>
    <row r="202" spans="106:106" x14ac:dyDescent="0.15">
      <c r="DB202" s="1"/>
    </row>
    <row r="203" spans="106:106" x14ac:dyDescent="0.15">
      <c r="DB203" s="1"/>
    </row>
    <row r="204" spans="106:106" x14ac:dyDescent="0.15">
      <c r="DB204" s="1"/>
    </row>
    <row r="205" spans="106:106" x14ac:dyDescent="0.15">
      <c r="DB205" s="1"/>
    </row>
    <row r="206" spans="106:106" x14ac:dyDescent="0.15">
      <c r="DB206" s="1"/>
    </row>
    <row r="207" spans="106:106" x14ac:dyDescent="0.15">
      <c r="DB207" s="1"/>
    </row>
    <row r="208" spans="106:106" x14ac:dyDescent="0.15">
      <c r="DB208" s="1"/>
    </row>
    <row r="209" spans="106:106" x14ac:dyDescent="0.15">
      <c r="DB209" s="1"/>
    </row>
    <row r="210" spans="106:106" x14ac:dyDescent="0.15">
      <c r="DB210" s="1"/>
    </row>
    <row r="211" spans="106:106" x14ac:dyDescent="0.15">
      <c r="DB211" s="1"/>
    </row>
    <row r="212" spans="106:106" x14ac:dyDescent="0.15">
      <c r="DB212" s="1"/>
    </row>
    <row r="213" spans="106:106" x14ac:dyDescent="0.15">
      <c r="DB213" s="1"/>
    </row>
    <row r="214" spans="106:106" x14ac:dyDescent="0.15">
      <c r="DB214" s="1"/>
    </row>
    <row r="215" spans="106:106" x14ac:dyDescent="0.15">
      <c r="DB215" s="1"/>
    </row>
  </sheetData>
  <phoneticPr fontId="2" type="noConversion"/>
  <pageMargins left="0.75" right="0.75" top="1" bottom="1" header="0.5" footer="0.5"/>
  <pageSetup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F25" sqref="F25"/>
    </sheetView>
  </sheetViews>
  <sheetFormatPr baseColWidth="10" defaultColWidth="8.83203125" defaultRowHeight="13" x14ac:dyDescent="0.15"/>
  <sheetData>
    <row r="1" spans="1:9" x14ac:dyDescent="0.15">
      <c r="A1" t="s">
        <v>40</v>
      </c>
      <c r="B1" t="str">
        <f>'data ande calcs'!EM1</f>
        <v>plotnum</v>
      </c>
      <c r="C1" t="s">
        <v>81</v>
      </c>
      <c r="D1" t="s">
        <v>80</v>
      </c>
      <c r="E1" t="s">
        <v>41</v>
      </c>
      <c r="F1" t="s">
        <v>42</v>
      </c>
      <c r="G1" t="s">
        <v>45</v>
      </c>
      <c r="H1" t="s">
        <v>43</v>
      </c>
      <c r="I1" t="s">
        <v>44</v>
      </c>
    </row>
    <row r="2" spans="1:9" x14ac:dyDescent="0.15">
      <c r="A2" t="e">
        <f>'data ande calcs'!#REF!</f>
        <v>#REF!</v>
      </c>
      <c r="B2" t="e">
        <f>'data ande calcs'!#REF!</f>
        <v>#REF!</v>
      </c>
      <c r="C2" t="e">
        <f>'data ande calcs'!#REF!</f>
        <v>#REF!</v>
      </c>
      <c r="D2" t="e">
        <f>'data ande calcs'!#REF!</f>
        <v>#REF!</v>
      </c>
      <c r="E2" t="e">
        <f>'data ande calcs'!#REF!</f>
        <v>#REF!</v>
      </c>
      <c r="F2" t="e">
        <f>'data ande calcs'!#REF!</f>
        <v>#REF!</v>
      </c>
      <c r="G2" t="e">
        <f>'data ande calcs'!#REF!</f>
        <v>#REF!</v>
      </c>
      <c r="H2" t="e">
        <f>'data ande calcs'!#REF!</f>
        <v>#REF!</v>
      </c>
      <c r="I2" t="e">
        <f>'data ande calcs'!#REF!</f>
        <v>#REF!</v>
      </c>
    </row>
    <row r="3" spans="1:9" x14ac:dyDescent="0.15">
      <c r="A3" t="e">
        <f>'data ande calcs'!#REF!</f>
        <v>#REF!</v>
      </c>
      <c r="B3" t="e">
        <f>'data ande calcs'!#REF!</f>
        <v>#REF!</v>
      </c>
      <c r="C3" t="e">
        <f>'data ande calcs'!#REF!</f>
        <v>#REF!</v>
      </c>
      <c r="D3" t="e">
        <f>'data ande calcs'!#REF!</f>
        <v>#REF!</v>
      </c>
      <c r="E3" t="e">
        <f>'data ande calcs'!#REF!</f>
        <v>#REF!</v>
      </c>
      <c r="F3" t="e">
        <f>'data ande calcs'!#REF!</f>
        <v>#REF!</v>
      </c>
      <c r="G3" t="e">
        <f>'data ande calcs'!#REF!</f>
        <v>#REF!</v>
      </c>
      <c r="H3" t="e">
        <f>'data ande calcs'!#REF!</f>
        <v>#REF!</v>
      </c>
      <c r="I3" t="e">
        <f>'data ande calcs'!#REF!</f>
        <v>#REF!</v>
      </c>
    </row>
    <row r="4" spans="1:9" x14ac:dyDescent="0.15">
      <c r="A4" t="e">
        <f>'data ande calcs'!#REF!</f>
        <v>#REF!</v>
      </c>
      <c r="B4" t="e">
        <f>'data ande calcs'!#REF!</f>
        <v>#REF!</v>
      </c>
      <c r="C4" t="e">
        <f>'data ande calcs'!#REF!</f>
        <v>#REF!</v>
      </c>
      <c r="D4" t="e">
        <f>'data ande calcs'!#REF!</f>
        <v>#REF!</v>
      </c>
      <c r="E4" t="e">
        <f>'data ande calcs'!#REF!</f>
        <v>#REF!</v>
      </c>
      <c r="F4" t="e">
        <f>'data ande calcs'!#REF!</f>
        <v>#REF!</v>
      </c>
      <c r="G4" t="e">
        <f>'data ande calcs'!#REF!</f>
        <v>#REF!</v>
      </c>
      <c r="H4" t="e">
        <f>'data ande calcs'!#REF!</f>
        <v>#REF!</v>
      </c>
      <c r="I4" t="e">
        <f>'data ande calcs'!#REF!</f>
        <v>#REF!</v>
      </c>
    </row>
    <row r="5" spans="1:9" x14ac:dyDescent="0.15">
      <c r="A5" t="e">
        <f>'data ande calcs'!#REF!</f>
        <v>#REF!</v>
      </c>
      <c r="B5" t="e">
        <f>'data ande calcs'!#REF!</f>
        <v>#REF!</v>
      </c>
      <c r="C5" t="e">
        <f>'data ande calcs'!#REF!</f>
        <v>#REF!</v>
      </c>
      <c r="D5" t="e">
        <f>'data ande calcs'!#REF!</f>
        <v>#REF!</v>
      </c>
      <c r="E5" t="e">
        <f>'data ande calcs'!#REF!</f>
        <v>#REF!</v>
      </c>
      <c r="F5" t="e">
        <f>'data ande calcs'!#REF!</f>
        <v>#REF!</v>
      </c>
      <c r="G5" t="e">
        <f>'data ande calcs'!#REF!</f>
        <v>#REF!</v>
      </c>
      <c r="H5" t="e">
        <f>'data ande calcs'!#REF!</f>
        <v>#REF!</v>
      </c>
      <c r="I5" t="e">
        <f>'data ande calcs'!#REF!</f>
        <v>#REF!</v>
      </c>
    </row>
    <row r="6" spans="1:9" x14ac:dyDescent="0.15">
      <c r="A6" t="e">
        <f>'data ande calcs'!#REF!</f>
        <v>#REF!</v>
      </c>
      <c r="B6" t="e">
        <f>'data ande calcs'!#REF!</f>
        <v>#REF!</v>
      </c>
      <c r="C6" t="e">
        <f>'data ande calcs'!#REF!</f>
        <v>#REF!</v>
      </c>
      <c r="D6" t="e">
        <f>'data ande calcs'!#REF!</f>
        <v>#REF!</v>
      </c>
      <c r="E6" t="e">
        <f>'data ande calcs'!#REF!</f>
        <v>#REF!</v>
      </c>
      <c r="F6" t="e">
        <f>'data ande calcs'!#REF!</f>
        <v>#REF!</v>
      </c>
      <c r="G6" t="e">
        <f>'data ande calcs'!#REF!</f>
        <v>#REF!</v>
      </c>
      <c r="H6" t="e">
        <f>'data ande calcs'!#REF!</f>
        <v>#REF!</v>
      </c>
      <c r="I6" t="e">
        <f>'data ande calcs'!#REF!</f>
        <v>#REF!</v>
      </c>
    </row>
    <row r="7" spans="1:9" x14ac:dyDescent="0.15">
      <c r="A7" t="e">
        <f>'data ande calcs'!#REF!</f>
        <v>#REF!</v>
      </c>
      <c r="B7" t="e">
        <f>'data ande calcs'!#REF!</f>
        <v>#REF!</v>
      </c>
      <c r="C7" t="e">
        <f>'data ande calcs'!#REF!</f>
        <v>#REF!</v>
      </c>
      <c r="D7" t="e">
        <f>'data ande calcs'!#REF!</f>
        <v>#REF!</v>
      </c>
      <c r="E7" t="e">
        <f>'data ande calcs'!#REF!</f>
        <v>#REF!</v>
      </c>
      <c r="F7" t="e">
        <f>'data ande calcs'!#REF!</f>
        <v>#REF!</v>
      </c>
      <c r="G7" t="e">
        <f>'data ande calcs'!#REF!</f>
        <v>#REF!</v>
      </c>
      <c r="H7" t="e">
        <f>'data ande calcs'!#REF!</f>
        <v>#REF!</v>
      </c>
      <c r="I7" t="e">
        <f>'data ande calcs'!#REF!</f>
        <v>#REF!</v>
      </c>
    </row>
    <row r="8" spans="1:9" x14ac:dyDescent="0.15">
      <c r="A8" t="e">
        <f>'data ande calcs'!#REF!</f>
        <v>#REF!</v>
      </c>
      <c r="B8" t="e">
        <f>'data ande calcs'!#REF!</f>
        <v>#REF!</v>
      </c>
      <c r="C8" t="e">
        <f>'data ande calcs'!#REF!</f>
        <v>#REF!</v>
      </c>
      <c r="D8" t="e">
        <f>'data ande calcs'!#REF!</f>
        <v>#REF!</v>
      </c>
      <c r="E8" t="e">
        <f>'data ande calcs'!#REF!</f>
        <v>#REF!</v>
      </c>
      <c r="F8" t="e">
        <f>'data ande calcs'!#REF!</f>
        <v>#REF!</v>
      </c>
      <c r="G8" t="e">
        <f>'data ande calcs'!#REF!</f>
        <v>#REF!</v>
      </c>
      <c r="H8" t="e">
        <f>'data ande calcs'!#REF!</f>
        <v>#REF!</v>
      </c>
      <c r="I8" t="e">
        <f>'data ande calcs'!#REF!</f>
        <v>#REF!</v>
      </c>
    </row>
    <row r="9" spans="1:9" ht="12" customHeight="1" x14ac:dyDescent="0.15">
      <c r="A9" t="e">
        <f>'data ande calcs'!#REF!</f>
        <v>#REF!</v>
      </c>
      <c r="B9" t="e">
        <f>'data ande calcs'!#REF!</f>
        <v>#REF!</v>
      </c>
      <c r="C9" t="e">
        <f>'data ande calcs'!#REF!</f>
        <v>#REF!</v>
      </c>
      <c r="D9" t="e">
        <f>'data ande calcs'!#REF!</f>
        <v>#REF!</v>
      </c>
      <c r="E9" t="e">
        <f>'data ande calcs'!#REF!</f>
        <v>#REF!</v>
      </c>
      <c r="F9" t="e">
        <f>'data ande calcs'!#REF!</f>
        <v>#REF!</v>
      </c>
      <c r="G9" t="e">
        <f>'data ande calcs'!#REF!</f>
        <v>#REF!</v>
      </c>
      <c r="H9" t="e">
        <f>'data ande calcs'!#REF!</f>
        <v>#REF!</v>
      </c>
      <c r="I9" t="e">
        <f>'data ande calcs'!#REF!</f>
        <v>#REF!</v>
      </c>
    </row>
    <row r="10" spans="1:9" x14ac:dyDescent="0.15">
      <c r="A10" t="e">
        <f>'data ande calcs'!#REF!</f>
        <v>#REF!</v>
      </c>
      <c r="B10" t="e">
        <f>'data ande calcs'!#REF!</f>
        <v>#REF!</v>
      </c>
      <c r="C10" t="e">
        <f>'data ande calcs'!#REF!</f>
        <v>#REF!</v>
      </c>
      <c r="D10" t="e">
        <f>'data ande calcs'!#REF!</f>
        <v>#REF!</v>
      </c>
      <c r="E10" t="e">
        <f>'data ande calcs'!#REF!</f>
        <v>#REF!</v>
      </c>
      <c r="F10" t="e">
        <f>'data ande calcs'!#REF!</f>
        <v>#REF!</v>
      </c>
      <c r="G10" t="e">
        <f>'data ande calcs'!#REF!</f>
        <v>#REF!</v>
      </c>
      <c r="H10" t="e">
        <f>'data ande calcs'!#REF!</f>
        <v>#REF!</v>
      </c>
      <c r="I10" t="e">
        <f>'data ande calcs'!#REF!</f>
        <v>#REF!</v>
      </c>
    </row>
    <row r="11" spans="1:9" x14ac:dyDescent="0.15">
      <c r="A11" t="e">
        <f>'data ande calcs'!#REF!</f>
        <v>#REF!</v>
      </c>
      <c r="B11" t="e">
        <f>'data ande calcs'!#REF!</f>
        <v>#REF!</v>
      </c>
      <c r="C11" t="e">
        <f>'data ande calcs'!#REF!</f>
        <v>#REF!</v>
      </c>
      <c r="D11" t="e">
        <f>'data ande calcs'!#REF!</f>
        <v>#REF!</v>
      </c>
      <c r="E11" t="e">
        <f>'data ande calcs'!#REF!</f>
        <v>#REF!</v>
      </c>
      <c r="F11" t="e">
        <f>'data ande calcs'!#REF!</f>
        <v>#REF!</v>
      </c>
      <c r="G11" t="e">
        <f>'data ande calcs'!#REF!</f>
        <v>#REF!</v>
      </c>
      <c r="H11" t="e">
        <f>'data ande calcs'!#REF!</f>
        <v>#REF!</v>
      </c>
      <c r="I11" t="e">
        <f>'data ande calcs'!#REF!</f>
        <v>#REF!</v>
      </c>
    </row>
    <row r="12" spans="1:9" x14ac:dyDescent="0.15">
      <c r="A12">
        <f>'data ande calcs'!EL2</f>
        <v>1</v>
      </c>
      <c r="B12">
        <f>'data ande calcs'!EM2</f>
        <v>1</v>
      </c>
      <c r="C12">
        <f>'data ande calcs'!EN2</f>
        <v>81.392817599032696</v>
      </c>
      <c r="D12">
        <f>'data ande calcs'!EO2</f>
        <v>0</v>
      </c>
      <c r="E12">
        <f>'data ande calcs'!EP2</f>
        <v>16.249051615307128</v>
      </c>
      <c r="F12">
        <f>'data ande calcs'!EQ2</f>
        <v>97.64186921433982</v>
      </c>
      <c r="G12">
        <f>'data ande calcs'!ER2</f>
        <v>0.83358520534221026</v>
      </c>
      <c r="H12">
        <f>'data ande calcs'!ES2</f>
        <v>0</v>
      </c>
      <c r="I12">
        <f>'data ande calcs'!ET2</f>
        <v>0.1664147946577898</v>
      </c>
    </row>
    <row r="13" spans="1:9" x14ac:dyDescent="0.15">
      <c r="A13" t="e">
        <f>'data ande calcs'!#REF!</f>
        <v>#REF!</v>
      </c>
      <c r="B13" t="e">
        <f>'data ande calcs'!#REF!</f>
        <v>#REF!</v>
      </c>
      <c r="C13" t="e">
        <f>'data ande calcs'!#REF!</f>
        <v>#REF!</v>
      </c>
      <c r="D13" t="e">
        <f>'data ande calcs'!#REF!</f>
        <v>#REF!</v>
      </c>
      <c r="E13" t="e">
        <f>'data ande calcs'!#REF!</f>
        <v>#REF!</v>
      </c>
      <c r="F13" t="e">
        <f>'data ande calcs'!#REF!</f>
        <v>#REF!</v>
      </c>
      <c r="G13" t="e">
        <f>'data ande calcs'!#REF!</f>
        <v>#REF!</v>
      </c>
      <c r="H13" t="e">
        <f>'data ande calcs'!#REF!</f>
        <v>#REF!</v>
      </c>
      <c r="I13" t="e">
        <f>'data ande calcs'!#REF!</f>
        <v>#REF!</v>
      </c>
    </row>
    <row r="14" spans="1:9" x14ac:dyDescent="0.15">
      <c r="A14" t="e">
        <f>'data ande calcs'!#REF!</f>
        <v>#REF!</v>
      </c>
      <c r="B14" t="e">
        <f>'data ande calcs'!#REF!</f>
        <v>#REF!</v>
      </c>
      <c r="C14" t="e">
        <f>'data ande calcs'!#REF!</f>
        <v>#REF!</v>
      </c>
      <c r="D14" t="e">
        <f>'data ande calcs'!#REF!</f>
        <v>#REF!</v>
      </c>
      <c r="E14" t="e">
        <f>'data ande calcs'!#REF!</f>
        <v>#REF!</v>
      </c>
      <c r="F14" t="e">
        <f>'data ande calcs'!#REF!</f>
        <v>#REF!</v>
      </c>
      <c r="G14" t="e">
        <f>'data ande calcs'!#REF!</f>
        <v>#REF!</v>
      </c>
      <c r="H14" t="e">
        <f>'data ande calcs'!#REF!</f>
        <v>#REF!</v>
      </c>
      <c r="I14" t="e">
        <f>'data ande calcs'!#REF!</f>
        <v>#REF!</v>
      </c>
    </row>
    <row r="15" spans="1:9" x14ac:dyDescent="0.15">
      <c r="A15" t="e">
        <f>'data ande calcs'!#REF!</f>
        <v>#REF!</v>
      </c>
      <c r="B15" t="e">
        <f>'data ande calcs'!#REF!</f>
        <v>#REF!</v>
      </c>
      <c r="C15" t="e">
        <f>'data ande calcs'!#REF!</f>
        <v>#REF!</v>
      </c>
      <c r="D15" t="e">
        <f>'data ande calcs'!#REF!</f>
        <v>#REF!</v>
      </c>
      <c r="E15" t="e">
        <f>'data ande calcs'!#REF!</f>
        <v>#REF!</v>
      </c>
      <c r="F15" t="e">
        <f>'data ande calcs'!#REF!</f>
        <v>#REF!</v>
      </c>
      <c r="G15" t="e">
        <f>'data ande calcs'!#REF!</f>
        <v>#REF!</v>
      </c>
      <c r="H15" t="e">
        <f>'data ande calcs'!#REF!</f>
        <v>#REF!</v>
      </c>
      <c r="I15" t="e">
        <f>'data ande calcs'!#REF!</f>
        <v>#REF!</v>
      </c>
    </row>
    <row r="16" spans="1:9" x14ac:dyDescent="0.15">
      <c r="A16" t="e">
        <f>'data ande calcs'!#REF!</f>
        <v>#REF!</v>
      </c>
      <c r="B16" t="e">
        <f>'data ande calcs'!#REF!</f>
        <v>#REF!</v>
      </c>
      <c r="C16" t="e">
        <f>'data ande calcs'!#REF!</f>
        <v>#REF!</v>
      </c>
      <c r="D16" t="e">
        <f>'data ande calcs'!#REF!</f>
        <v>#REF!</v>
      </c>
      <c r="E16" t="e">
        <f>'data ande calcs'!#REF!</f>
        <v>#REF!</v>
      </c>
      <c r="F16" t="e">
        <f>'data ande calcs'!#REF!</f>
        <v>#REF!</v>
      </c>
      <c r="G16" t="e">
        <f>'data ande calcs'!#REF!</f>
        <v>#REF!</v>
      </c>
      <c r="H16" t="e">
        <f>'data ande calcs'!#REF!</f>
        <v>#REF!</v>
      </c>
      <c r="I16" t="e">
        <f>'data ande calcs'!#REF!</f>
        <v>#REF!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selection activeCell="A16" sqref="A16"/>
    </sheetView>
  </sheetViews>
  <sheetFormatPr baseColWidth="10" defaultColWidth="8.83203125" defaultRowHeight="13" x14ac:dyDescent="0.15"/>
  <sheetData>
    <row r="1" spans="1:28" x14ac:dyDescent="0.15">
      <c r="A1" t="s">
        <v>19</v>
      </c>
      <c r="B1" t="s">
        <v>27</v>
      </c>
      <c r="C1" t="s">
        <v>20</v>
      </c>
      <c r="D1" t="s">
        <v>21</v>
      </c>
      <c r="E1" t="s">
        <v>46</v>
      </c>
      <c r="F1" t="s">
        <v>47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O1" t="s">
        <v>38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X1" t="s">
        <v>38</v>
      </c>
      <c r="Y1" t="s">
        <v>19</v>
      </c>
      <c r="Z1" t="s">
        <v>27</v>
      </c>
      <c r="AA1" t="s">
        <v>20</v>
      </c>
      <c r="AB1" t="s">
        <v>21</v>
      </c>
    </row>
    <row r="2" spans="1:28" x14ac:dyDescent="0.15">
      <c r="A2">
        <v>36.036955309699451</v>
      </c>
      <c r="B2">
        <v>0.50478554165479639</v>
      </c>
      <c r="C2">
        <v>3.0287220836757562</v>
      </c>
      <c r="D2">
        <v>39.570462935030008</v>
      </c>
      <c r="E2" t="s">
        <v>82</v>
      </c>
      <c r="F2">
        <v>1</v>
      </c>
      <c r="G2">
        <v>1.1307196133067441</v>
      </c>
      <c r="H2">
        <v>80.722779893726781</v>
      </c>
      <c r="I2">
        <v>6.7843374674336943</v>
      </c>
      <c r="J2">
        <v>88.637836974467206</v>
      </c>
      <c r="K2">
        <v>1.2756624618812126E-2</v>
      </c>
      <c r="L2">
        <v>0.91070340442738451</v>
      </c>
      <c r="M2">
        <v>7.6539970953803549E-2</v>
      </c>
      <c r="O2" t="s">
        <v>36</v>
      </c>
      <c r="P2">
        <f>AVERAGE(G2:G6)</f>
        <v>7.1736101428647512</v>
      </c>
      <c r="Q2">
        <f t="shared" ref="Q2:V2" si="0">AVERAGE(H2:H6)</f>
        <v>29.418905642427291</v>
      </c>
      <c r="R2">
        <f t="shared" si="0"/>
        <v>5.6496357824440668</v>
      </c>
      <c r="S2">
        <f t="shared" si="0"/>
        <v>42.242151567736109</v>
      </c>
      <c r="T2">
        <f t="shared" si="0"/>
        <v>0.25148422922200642</v>
      </c>
      <c r="U2">
        <f t="shared" si="0"/>
        <v>0.57347131475141444</v>
      </c>
      <c r="V2">
        <f t="shared" si="0"/>
        <v>0.17504445602657936</v>
      </c>
      <c r="X2" t="s">
        <v>36</v>
      </c>
      <c r="Y2">
        <f>AVERAGE(A2:A6)</f>
        <v>13.133440018940751</v>
      </c>
      <c r="Z2">
        <f>AVERAGE(B2:B6)</f>
        <v>3.2025045280646212</v>
      </c>
      <c r="AA2">
        <f>AVERAGE(C2:C6)</f>
        <v>2.5221588314482437</v>
      </c>
      <c r="AB2">
        <f>AVERAGE(D2:D6)</f>
        <v>18.858103378453617</v>
      </c>
    </row>
    <row r="3" spans="1:28" x14ac:dyDescent="0.15">
      <c r="A3">
        <v>1.3746628542069748</v>
      </c>
      <c r="B3">
        <v>10.681288384412817</v>
      </c>
      <c r="C3">
        <v>2.8885521943169303</v>
      </c>
      <c r="D3">
        <v>14.94450343293672</v>
      </c>
      <c r="E3" t="s">
        <v>82</v>
      </c>
      <c r="F3">
        <v>2</v>
      </c>
      <c r="G3">
        <v>23.926085981084711</v>
      </c>
      <c r="H3">
        <v>3.0792447934236238</v>
      </c>
      <c r="I3">
        <v>6.4703569152699245</v>
      </c>
      <c r="J3">
        <v>33.475687689778255</v>
      </c>
      <c r="K3">
        <v>0.71473023057239538</v>
      </c>
      <c r="L3">
        <v>9.1984511922778692E-2</v>
      </c>
      <c r="M3">
        <v>0.19328525750482603</v>
      </c>
      <c r="O3" t="s">
        <v>35</v>
      </c>
      <c r="P3">
        <f>AVERAGE(G7:G11)</f>
        <v>290.45647717946395</v>
      </c>
      <c r="Q3">
        <f t="shared" ref="Q3:V3" si="1">AVERAGE(H7:H11)</f>
        <v>12.926545604817658</v>
      </c>
      <c r="R3">
        <f t="shared" si="1"/>
        <v>95.12638948004026</v>
      </c>
      <c r="S3">
        <f t="shared" si="1"/>
        <v>398.5094122643219</v>
      </c>
      <c r="T3">
        <f t="shared" si="1"/>
        <v>0.71265120779042723</v>
      </c>
      <c r="U3">
        <f t="shared" si="1"/>
        <v>3.0635314800096913E-2</v>
      </c>
      <c r="V3">
        <f t="shared" si="1"/>
        <v>0.25671347740947592</v>
      </c>
      <c r="X3" t="s">
        <v>35</v>
      </c>
      <c r="Y3">
        <f>AVERAGE(A7:A11)</f>
        <v>5.770779287865027</v>
      </c>
      <c r="Z3">
        <f>AVERAGE(B7:B11)</f>
        <v>129.66807016940356</v>
      </c>
      <c r="AA3">
        <f>AVERAGE(C7:C11)</f>
        <v>42.467138160732262</v>
      </c>
      <c r="AB3">
        <f>AVERAGE(D7:D11)</f>
        <v>177.90598761800084</v>
      </c>
    </row>
    <row r="4" spans="1:28" x14ac:dyDescent="0.15">
      <c r="A4">
        <v>0.85172624369214556</v>
      </c>
      <c r="B4">
        <v>4.8264487142554922</v>
      </c>
      <c r="C4">
        <v>3.4294612093348649</v>
      </c>
      <c r="D4">
        <v>9.1076361672825037</v>
      </c>
      <c r="E4" t="s">
        <v>82</v>
      </c>
      <c r="F4">
        <v>3</v>
      </c>
      <c r="G4">
        <v>10.811245119932304</v>
      </c>
      <c r="H4">
        <v>1.9078667858704061</v>
      </c>
      <c r="I4">
        <v>7.6819931089100981</v>
      </c>
      <c r="J4">
        <v>20.401105014712808</v>
      </c>
      <c r="K4">
        <v>0.52993429091882438</v>
      </c>
      <c r="L4">
        <v>9.3517816044498395E-2</v>
      </c>
      <c r="M4">
        <v>0.37654789303667724</v>
      </c>
      <c r="O4" t="s">
        <v>37</v>
      </c>
      <c r="P4">
        <f>AVERAGE(G12:G16)</f>
        <v>96.870628710087104</v>
      </c>
      <c r="Q4">
        <f t="shared" ref="Q4:V4" si="2">AVERAGE(H12:H16)</f>
        <v>17.10187572491148</v>
      </c>
      <c r="R4">
        <f t="shared" si="2"/>
        <v>24.707194622573844</v>
      </c>
      <c r="S4">
        <f t="shared" si="2"/>
        <v>138.67969905757244</v>
      </c>
      <c r="T4">
        <f t="shared" si="2"/>
        <v>0.66942289064636007</v>
      </c>
      <c r="U4">
        <f t="shared" si="2"/>
        <v>0.15908639406146494</v>
      </c>
      <c r="V4">
        <f t="shared" si="2"/>
        <v>0.17149071529217488</v>
      </c>
      <c r="X4" t="s">
        <v>37</v>
      </c>
      <c r="Y4">
        <f>AVERAGE(A12:A16)</f>
        <v>7.6347659486211965</v>
      </c>
      <c r="Z4">
        <f>AVERAGE(B12:B16)</f>
        <v>43.245816388431741</v>
      </c>
      <c r="AA4">
        <f>AVERAGE(C12:C16)</f>
        <v>11.029997599363323</v>
      </c>
      <c r="AB4">
        <f>AVERAGE(D12:D16)</f>
        <v>61.910579936416262</v>
      </c>
    </row>
    <row r="5" spans="1:28" x14ac:dyDescent="0.15">
      <c r="A5">
        <v>20.232093985763822</v>
      </c>
      <c r="B5">
        <v>0</v>
      </c>
      <c r="C5">
        <v>2.175810342132412</v>
      </c>
      <c r="D5">
        <v>22.407904327896233</v>
      </c>
      <c r="E5" t="s">
        <v>82</v>
      </c>
      <c r="F5">
        <v>4</v>
      </c>
      <c r="G5">
        <v>0</v>
      </c>
      <c r="H5">
        <v>45.319890528110967</v>
      </c>
      <c r="I5">
        <v>4.8738151663766036</v>
      </c>
      <c r="J5">
        <v>50.193705694487569</v>
      </c>
      <c r="K5">
        <v>0</v>
      </c>
      <c r="L5">
        <v>0.9028998736207704</v>
      </c>
      <c r="M5">
        <v>9.7100126379229684E-2</v>
      </c>
    </row>
    <row r="6" spans="1:28" x14ac:dyDescent="0.15">
      <c r="A6">
        <v>7.1717617013413699</v>
      </c>
      <c r="B6">
        <v>0</v>
      </c>
      <c r="C6">
        <v>1.0882483277812567</v>
      </c>
      <c r="D6">
        <v>8.2600100291226273</v>
      </c>
      <c r="E6" t="s">
        <v>82</v>
      </c>
      <c r="F6">
        <v>5</v>
      </c>
      <c r="G6">
        <v>0</v>
      </c>
      <c r="H6">
        <v>16.064746211004671</v>
      </c>
      <c r="I6">
        <v>2.437676254230015</v>
      </c>
      <c r="J6">
        <v>18.502422465234687</v>
      </c>
      <c r="K6">
        <v>0</v>
      </c>
      <c r="L6">
        <v>0.86825096774163968</v>
      </c>
      <c r="M6">
        <v>0.13174903225836029</v>
      </c>
      <c r="X6" t="s">
        <v>39</v>
      </c>
      <c r="Y6" t="s">
        <v>19</v>
      </c>
      <c r="Z6" t="s">
        <v>27</v>
      </c>
      <c r="AA6" t="s">
        <v>20</v>
      </c>
      <c r="AB6" t="s">
        <v>21</v>
      </c>
    </row>
    <row r="7" spans="1:28" x14ac:dyDescent="0.15">
      <c r="A7">
        <v>8.3398194694855921</v>
      </c>
      <c r="B7">
        <v>181.22841740782877</v>
      </c>
      <c r="C7">
        <v>55.6894239210161</v>
      </c>
      <c r="D7">
        <v>245.25766079833048</v>
      </c>
      <c r="E7" t="s">
        <v>86</v>
      </c>
      <c r="F7">
        <v>1</v>
      </c>
      <c r="G7">
        <v>405.95165499353647</v>
      </c>
      <c r="H7">
        <v>18.681195611647727</v>
      </c>
      <c r="I7">
        <v>124.74430958307607</v>
      </c>
      <c r="J7">
        <v>549.37716018826029</v>
      </c>
      <c r="K7">
        <v>0.73893070992326138</v>
      </c>
      <c r="L7">
        <v>3.4004317917486891E-2</v>
      </c>
      <c r="M7">
        <v>0.22706497215925167</v>
      </c>
      <c r="O7" t="s">
        <v>39</v>
      </c>
      <c r="P7" t="s">
        <v>28</v>
      </c>
      <c r="Q7" t="s">
        <v>29</v>
      </c>
      <c r="R7" t="s">
        <v>30</v>
      </c>
      <c r="S7" t="s">
        <v>31</v>
      </c>
      <c r="T7" t="s">
        <v>32</v>
      </c>
      <c r="U7" t="s">
        <v>33</v>
      </c>
      <c r="V7" t="s">
        <v>34</v>
      </c>
      <c r="X7" t="s">
        <v>36</v>
      </c>
      <c r="Y7">
        <f>STDEV(A2:A6)/SQRT(5)</f>
        <v>6.7067609277662523</v>
      </c>
      <c r="Z7">
        <f>STDEV(B2:B6)/SQRT(5)</f>
        <v>2.0779696932826326</v>
      </c>
      <c r="AA7">
        <f>STDEV(C2:C6)/SQRT(5)</f>
        <v>0.41171013093911907</v>
      </c>
      <c r="AB7">
        <f>STDEV(D2:D6)/SQRT(5)</f>
        <v>5.7632906537514312</v>
      </c>
    </row>
    <row r="8" spans="1:28" x14ac:dyDescent="0.15">
      <c r="A8">
        <v>0</v>
      </c>
      <c r="B8">
        <v>80.367305409746578</v>
      </c>
      <c r="C8">
        <v>52.785117479242807</v>
      </c>
      <c r="D8">
        <v>133.15242288898938</v>
      </c>
      <c r="E8" t="s">
        <v>86</v>
      </c>
      <c r="F8">
        <v>2</v>
      </c>
      <c r="G8">
        <v>180.02276411783234</v>
      </c>
      <c r="H8">
        <v>0</v>
      </c>
      <c r="I8">
        <v>118.23866315350389</v>
      </c>
      <c r="J8">
        <v>298.26142727133623</v>
      </c>
      <c r="K8">
        <v>0.6035737365196101</v>
      </c>
      <c r="L8">
        <v>0</v>
      </c>
      <c r="M8">
        <v>0.3964262634803899</v>
      </c>
      <c r="O8" t="s">
        <v>36</v>
      </c>
      <c r="P8">
        <f>STDEV(G2:G6)/SQRT(5)</f>
        <v>4.6546521129530971</v>
      </c>
      <c r="Q8">
        <f t="shared" ref="Q8:V8" si="3">STDEV(H2:H6)/SQRT(5)</f>
        <v>15.023144478196405</v>
      </c>
      <c r="R8">
        <f t="shared" si="3"/>
        <v>0.92223069330362639</v>
      </c>
      <c r="S8">
        <f t="shared" si="3"/>
        <v>12.9097710644032</v>
      </c>
      <c r="T8">
        <f t="shared" si="3"/>
        <v>0.1542094029105292</v>
      </c>
      <c r="U8">
        <f t="shared" si="3"/>
        <v>0.19638337553649376</v>
      </c>
      <c r="V8">
        <f t="shared" si="3"/>
        <v>5.4124535927963555E-2</v>
      </c>
      <c r="X8" t="s">
        <v>35</v>
      </c>
      <c r="Y8">
        <f>STDEV(A7:A11)/SQRT(5)</f>
        <v>2.7754669478924012</v>
      </c>
      <c r="Z8">
        <f>STDEV(B7:B11)/SQRT(5)</f>
        <v>24.034086064223878</v>
      </c>
      <c r="AA8">
        <f>STDEV(C7:C11)/SQRT(5)</f>
        <v>4.9853604501962296</v>
      </c>
      <c r="AB8">
        <f>STDEV(D7:D11)/SQRT(5)</f>
        <v>25.818816872377575</v>
      </c>
    </row>
    <row r="9" spans="1:28" x14ac:dyDescent="0.15">
      <c r="A9">
        <v>5.7510681245389064</v>
      </c>
      <c r="B9">
        <v>192.55428091048785</v>
      </c>
      <c r="C9">
        <v>35.401329854728765</v>
      </c>
      <c r="D9">
        <v>233.70667888975552</v>
      </c>
      <c r="E9" t="s">
        <v>86</v>
      </c>
      <c r="F9">
        <v>3</v>
      </c>
      <c r="G9">
        <v>431.32158923949282</v>
      </c>
      <c r="H9">
        <v>12.882392598967151</v>
      </c>
      <c r="I9">
        <v>79.298978874592436</v>
      </c>
      <c r="J9">
        <v>523.5029607130524</v>
      </c>
      <c r="K9">
        <v>0.82391432639081685</v>
      </c>
      <c r="L9">
        <v>2.460806063335404E-2</v>
      </c>
      <c r="M9">
        <v>0.15147761297582912</v>
      </c>
      <c r="O9" t="s">
        <v>35</v>
      </c>
      <c r="P9">
        <f>STDEV(G7:G11)/SQRT(5)</f>
        <v>53.836352783861621</v>
      </c>
      <c r="Q9">
        <f t="shared" ref="Q9:V9" si="4">STDEV(H7:H11)/SQRT(5)</f>
        <v>6.217045963278979</v>
      </c>
      <c r="R9">
        <f t="shared" si="4"/>
        <v>11.167207408439607</v>
      </c>
      <c r="S9">
        <f t="shared" si="4"/>
        <v>57.834149794125878</v>
      </c>
      <c r="T9">
        <f t="shared" si="4"/>
        <v>3.584147330209226E-2</v>
      </c>
      <c r="U9">
        <f t="shared" si="4"/>
        <v>1.7337278883523738E-2</v>
      </c>
      <c r="V9">
        <f t="shared" si="4"/>
        <v>4.3968277687807818E-2</v>
      </c>
      <c r="X9" t="s">
        <v>37</v>
      </c>
      <c r="Y9">
        <f>STDEV(A12:A16)/SQRT(5)</f>
        <v>3.0065062861954401</v>
      </c>
      <c r="Z9">
        <f>STDEV(B12:B16)/SQRT(5)</f>
        <v>9.9657825528369646</v>
      </c>
      <c r="AA9">
        <f>STDEV(C12:C16)/SQRT(5)</f>
        <v>2.545100333791658</v>
      </c>
      <c r="AB9">
        <f>STDEV(D12:D16)/SQRT(5)</f>
        <v>11.006736079715187</v>
      </c>
    </row>
    <row r="10" spans="1:28" x14ac:dyDescent="0.15">
      <c r="A10">
        <v>0</v>
      </c>
      <c r="B10">
        <v>83.183876762943967</v>
      </c>
      <c r="C10">
        <v>38.113035347076874</v>
      </c>
      <c r="D10">
        <v>121.29691211002084</v>
      </c>
      <c r="E10" t="s">
        <v>86</v>
      </c>
      <c r="F10">
        <v>4</v>
      </c>
      <c r="G10">
        <v>186.33188394899452</v>
      </c>
      <c r="H10">
        <v>0</v>
      </c>
      <c r="I10">
        <v>85.373199177452207</v>
      </c>
      <c r="J10">
        <v>271.70508312644671</v>
      </c>
      <c r="K10">
        <v>0.68578725802593454</v>
      </c>
      <c r="L10">
        <v>0</v>
      </c>
      <c r="M10">
        <v>0.31421274197406546</v>
      </c>
      <c r="O10" t="s">
        <v>37</v>
      </c>
      <c r="P10">
        <f>STDEV(G12:G16)/SQRT(5)</f>
        <v>22.323352918354804</v>
      </c>
      <c r="Q10">
        <f t="shared" ref="Q10:V10" si="5">STDEV(H12:H16)/SQRT(5)</f>
        <v>6.7345740810777892</v>
      </c>
      <c r="R10">
        <f t="shared" si="5"/>
        <v>5.7010247476933165</v>
      </c>
      <c r="S10">
        <f t="shared" si="5"/>
        <v>24.655088818562056</v>
      </c>
      <c r="T10">
        <f t="shared" si="5"/>
        <v>7.8016840380578018E-2</v>
      </c>
      <c r="U10">
        <f t="shared" si="5"/>
        <v>8.1797534872667763E-2</v>
      </c>
      <c r="V10">
        <f t="shared" si="5"/>
        <v>1.4981324035069868E-2</v>
      </c>
    </row>
    <row r="11" spans="1:28" x14ac:dyDescent="0.15">
      <c r="A11">
        <v>14.763008845300634</v>
      </c>
      <c r="B11">
        <v>111.00647035601055</v>
      </c>
      <c r="C11">
        <v>30.34678420159673</v>
      </c>
      <c r="D11">
        <v>156.11626340290792</v>
      </c>
      <c r="E11" t="s">
        <v>86</v>
      </c>
      <c r="F11">
        <v>5</v>
      </c>
      <c r="G11">
        <v>248.65449359746367</v>
      </c>
      <c r="H11">
        <v>33.06913981347342</v>
      </c>
      <c r="I11">
        <v>67.976796611576688</v>
      </c>
      <c r="J11">
        <v>349.70043002251379</v>
      </c>
      <c r="K11">
        <v>0.71105000809251295</v>
      </c>
      <c r="L11">
        <v>9.4564195449643632E-2</v>
      </c>
      <c r="M11">
        <v>0.19438579645784343</v>
      </c>
    </row>
    <row r="12" spans="1:28" x14ac:dyDescent="0.15">
      <c r="A12">
        <v>15.214551716439097</v>
      </c>
      <c r="B12">
        <v>42.433534595356321</v>
      </c>
      <c r="C12">
        <v>13.954563466715751</v>
      </c>
      <c r="D12">
        <v>71.602649778511164</v>
      </c>
      <c r="E12" t="s">
        <v>101</v>
      </c>
      <c r="F12">
        <v>1</v>
      </c>
      <c r="G12">
        <v>95.05111749359817</v>
      </c>
      <c r="H12">
        <v>34.080595844823577</v>
      </c>
      <c r="I12">
        <v>31.258222165443286</v>
      </c>
      <c r="J12">
        <v>160.38993550386505</v>
      </c>
      <c r="K12">
        <v>0.59262519929941393</v>
      </c>
      <c r="L12">
        <v>0.2124858753621876</v>
      </c>
      <c r="M12">
        <v>0.19488892533839838</v>
      </c>
    </row>
    <row r="13" spans="1:28" x14ac:dyDescent="0.15">
      <c r="A13">
        <v>14.509552223586137</v>
      </c>
      <c r="B13">
        <v>12.950151357221456</v>
      </c>
      <c r="C13">
        <v>4.364579696406202</v>
      </c>
      <c r="D13">
        <v>31.824283277213794</v>
      </c>
      <c r="E13" t="s">
        <v>101</v>
      </c>
      <c r="F13">
        <v>2</v>
      </c>
      <c r="G13">
        <v>29.008339040176065</v>
      </c>
      <c r="H13">
        <v>32.501396980832951</v>
      </c>
      <c r="I13">
        <v>9.7766585199498941</v>
      </c>
      <c r="J13">
        <v>71.286394540958909</v>
      </c>
      <c r="K13">
        <v>0.40692672461515483</v>
      </c>
      <c r="L13">
        <v>0.45592706981636832</v>
      </c>
      <c r="M13">
        <v>0.13714620556847681</v>
      </c>
    </row>
    <row r="14" spans="1:28" x14ac:dyDescent="0.15">
      <c r="A14">
        <v>4.0225097850616587</v>
      </c>
      <c r="B14">
        <v>38.458348454824794</v>
      </c>
      <c r="C14">
        <v>10.580105562795577</v>
      </c>
      <c r="D14">
        <v>53.060963802682025</v>
      </c>
      <c r="E14" t="s">
        <v>101</v>
      </c>
      <c r="F14">
        <v>3</v>
      </c>
      <c r="G14">
        <v>86.146700538807551</v>
      </c>
      <c r="H14">
        <v>9.0104219185381158</v>
      </c>
      <c r="I14">
        <v>23.699436460662096</v>
      </c>
      <c r="J14">
        <v>118.85655891800776</v>
      </c>
      <c r="K14">
        <v>0.72479551253233876</v>
      </c>
      <c r="L14">
        <v>7.5809210703751587E-2</v>
      </c>
      <c r="M14">
        <v>0.1993952767639097</v>
      </c>
    </row>
    <row r="15" spans="1:28" x14ac:dyDescent="0.15">
      <c r="A15">
        <v>0.75767858719849523</v>
      </c>
      <c r="B15">
        <v>47.039212288573246</v>
      </c>
      <c r="C15">
        <v>7.3121836731740899</v>
      </c>
      <c r="D15">
        <v>55.109074548945834</v>
      </c>
      <c r="E15" t="s">
        <v>101</v>
      </c>
      <c r="F15">
        <v>4</v>
      </c>
      <c r="G15">
        <v>105.36783552640408</v>
      </c>
      <c r="H15">
        <v>1.6972000353246295</v>
      </c>
      <c r="I15">
        <v>16.379291427909962</v>
      </c>
      <c r="J15">
        <v>123.44432698963867</v>
      </c>
      <c r="K15">
        <v>0.85356563639613958</v>
      </c>
      <c r="L15">
        <v>1.3748708237253255E-2</v>
      </c>
      <c r="M15">
        <v>0.13268565536660717</v>
      </c>
    </row>
    <row r="16" spans="1:28" x14ac:dyDescent="0.15">
      <c r="A16">
        <v>3.6695374308205935</v>
      </c>
      <c r="B16">
        <v>75.347835246182868</v>
      </c>
      <c r="C16">
        <v>18.938555597724996</v>
      </c>
      <c r="D16">
        <v>97.955928274728464</v>
      </c>
      <c r="E16" t="s">
        <v>101</v>
      </c>
      <c r="F16">
        <v>5</v>
      </c>
      <c r="G16">
        <v>168.77915095144965</v>
      </c>
      <c r="H16">
        <v>8.2197638450381305</v>
      </c>
      <c r="I16">
        <v>42.422364538903992</v>
      </c>
      <c r="J16">
        <v>219.42127933539177</v>
      </c>
      <c r="K16">
        <v>0.76920138038875363</v>
      </c>
      <c r="L16">
        <v>3.7461106187763965E-2</v>
      </c>
      <c r="M16">
        <v>0.1933375134234824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ande calcs</vt:lpstr>
      <vt:lpstr>sasinput</vt:lpstr>
      <vt:lpstr>treatavg, charts</vt:lpstr>
    </vt:vector>
  </TitlesOfParts>
  <Company>CIRES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cristna rumbaitis</dc:creator>
  <cp:lastModifiedBy>Microsoft Office User</cp:lastModifiedBy>
  <dcterms:created xsi:type="dcterms:W3CDTF">2003-08-29T19:59:20Z</dcterms:created>
  <dcterms:modified xsi:type="dcterms:W3CDTF">2020-02-10T16:18:35Z</dcterms:modified>
</cp:coreProperties>
</file>