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kyleupton/Documents/GitHub/witte-quote-generator-desktop/src/utils/spreadsheets/"/>
    </mc:Choice>
  </mc:AlternateContent>
  <xr:revisionPtr revIDLastSave="0" documentId="13_ncr:1_{8F5C4F79-F3B2-9845-B80C-BEA34F703C73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Customer Quote" sheetId="1" r:id="rId1"/>
  </sheets>
  <definedNames>
    <definedName name="costexchange">'Customer Quote'!$K$5</definedName>
    <definedName name="exchange">'Customer Quote'!$K$3</definedName>
    <definedName name="_xlnm.Print_Area" localSheetId="0">'Customer Quote'!$A$1:$G$53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6" i="1" l="1"/>
  <c r="M46" i="1"/>
  <c r="E46" i="1"/>
  <c r="G46" i="1"/>
  <c r="L47" i="1"/>
  <c r="M47" i="1"/>
  <c r="E47" i="1"/>
  <c r="G47" i="1"/>
  <c r="L44" i="1"/>
  <c r="M44" i="1"/>
  <c r="E44" i="1"/>
  <c r="G44" i="1"/>
  <c r="L45" i="1"/>
  <c r="M45" i="1"/>
  <c r="E45" i="1"/>
  <c r="G45" i="1"/>
  <c r="L43" i="1"/>
  <c r="M43" i="1"/>
  <c r="E43" i="1"/>
  <c r="G43" i="1"/>
  <c r="L42" i="1"/>
  <c r="M42" i="1"/>
  <c r="E42" i="1"/>
  <c r="G42" i="1"/>
  <c r="L41" i="1"/>
  <c r="M41" i="1"/>
  <c r="E41" i="1"/>
  <c r="G41" i="1"/>
  <c r="L40" i="1"/>
  <c r="M40" i="1"/>
  <c r="E40" i="1"/>
  <c r="G40" i="1"/>
  <c r="L39" i="1"/>
  <c r="M39" i="1"/>
  <c r="E39" i="1"/>
  <c r="G39" i="1"/>
  <c r="L34" i="1"/>
  <c r="M34" i="1"/>
  <c r="E34" i="1"/>
  <c r="G34" i="1"/>
  <c r="L33" i="1"/>
  <c r="M33" i="1"/>
  <c r="E33" i="1"/>
  <c r="G33" i="1"/>
  <c r="L32" i="1"/>
  <c r="M32" i="1"/>
  <c r="E32" i="1"/>
  <c r="G32" i="1"/>
  <c r="L31" i="1"/>
  <c r="M31" i="1"/>
  <c r="E31" i="1"/>
  <c r="G31" i="1"/>
  <c r="L30" i="1"/>
  <c r="M30" i="1"/>
  <c r="E30" i="1"/>
  <c r="G30" i="1"/>
  <c r="L29" i="1"/>
  <c r="M29" i="1"/>
  <c r="E29" i="1"/>
  <c r="G29" i="1"/>
  <c r="L28" i="1"/>
  <c r="M28" i="1"/>
  <c r="E28" i="1"/>
  <c r="G28" i="1"/>
  <c r="L27" i="1"/>
  <c r="M27" i="1"/>
  <c r="E27" i="1"/>
  <c r="G27" i="1"/>
  <c r="L26" i="1"/>
  <c r="M26" i="1"/>
  <c r="E26" i="1"/>
  <c r="G26" i="1"/>
  <c r="L49" i="1"/>
  <c r="L48" i="1"/>
  <c r="L38" i="1"/>
  <c r="L37" i="1"/>
  <c r="L36" i="1"/>
  <c r="L35" i="1"/>
  <c r="L25" i="1"/>
  <c r="L24" i="1"/>
  <c r="L23" i="1"/>
  <c r="L22" i="1"/>
  <c r="L21" i="1"/>
  <c r="L20" i="1"/>
  <c r="L19" i="1"/>
  <c r="L18" i="1"/>
  <c r="L17" i="1"/>
  <c r="L16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35" i="1"/>
  <c r="G35" i="1"/>
  <c r="E36" i="1"/>
  <c r="G36" i="1"/>
  <c r="E37" i="1"/>
  <c r="G37" i="1"/>
  <c r="E38" i="1"/>
  <c r="G38" i="1"/>
  <c r="E48" i="1"/>
  <c r="G48" i="1"/>
  <c r="E49" i="1"/>
  <c r="G49" i="1"/>
  <c r="G50" i="1"/>
  <c r="M49" i="1"/>
  <c r="M48" i="1"/>
  <c r="M38" i="1"/>
  <c r="M37" i="1"/>
  <c r="M36" i="1"/>
  <c r="M35" i="1"/>
  <c r="M25" i="1"/>
  <c r="M24" i="1"/>
  <c r="M23" i="1"/>
  <c r="M22" i="1"/>
  <c r="M21" i="1"/>
  <c r="M20" i="1"/>
  <c r="M19" i="1"/>
  <c r="M18" i="1"/>
  <c r="M17" i="1"/>
  <c r="M16" i="1"/>
  <c r="M50" i="1"/>
  <c r="M51" i="1"/>
</calcChain>
</file>

<file path=xl/sharedStrings.xml><?xml version="1.0" encoding="utf-8"?>
<sst xmlns="http://schemas.openxmlformats.org/spreadsheetml/2006/main" count="145" uniqueCount="40">
  <si>
    <t>To:</t>
    <phoneticPr fontId="2" type="noConversion"/>
  </si>
  <si>
    <t>Attention:</t>
    <phoneticPr fontId="2" type="noConversion"/>
  </si>
  <si>
    <t>Re:</t>
    <phoneticPr fontId="2" type="noConversion"/>
  </si>
  <si>
    <t>Gross Margin</t>
    <phoneticPr fontId="2" type="noConversion"/>
  </si>
  <si>
    <t>STD Exchange - Customer</t>
    <phoneticPr fontId="2" type="noConversion"/>
  </si>
  <si>
    <t>Current Exchange - Cost</t>
    <phoneticPr fontId="2" type="noConversion"/>
  </si>
  <si>
    <t>Description</t>
  </si>
  <si>
    <t>Extended Price</t>
  </si>
  <si>
    <t>Witte GmbH List Price (Euro)</t>
  </si>
  <si>
    <t>Witte Part Number</t>
  </si>
  <si>
    <t>Delivery</t>
  </si>
  <si>
    <t>Material</t>
  </si>
  <si>
    <t>Delivery times are pending prior sale</t>
  </si>
  <si>
    <t>Payment terms: 100% invoiced net 30 days after shipment</t>
  </si>
  <si>
    <t>Surcharge</t>
  </si>
  <si>
    <t>Unit Price</t>
  </si>
  <si>
    <t>Deliveries shown FCA Lawrenceville, GA USA</t>
  </si>
  <si>
    <t>Total Price</t>
  </si>
  <si>
    <t>Landed Cost (extended)</t>
    <phoneticPr fontId="2" type="noConversion"/>
  </si>
  <si>
    <t>Landed Cost (each)</t>
    <phoneticPr fontId="2" type="noConversion"/>
  </si>
  <si>
    <t>Total Cost</t>
    <phoneticPr fontId="2" type="noConversion"/>
  </si>
  <si>
    <t>Date:</t>
    <phoneticPr fontId="2" type="noConversion"/>
  </si>
  <si>
    <t>Qty</t>
  </si>
  <si>
    <t>WITTE PUMPS &amp; TECHNOLOGY LLC</t>
  </si>
  <si>
    <t>1305 Lakes Parkway, Suite 128</t>
  </si>
  <si>
    <t>Lawrenceville, GA  30043</t>
  </si>
  <si>
    <t>Phone: 678-225-0108</t>
  </si>
  <si>
    <t>Fax: 678-225-0109</t>
  </si>
  <si>
    <t>Source</t>
  </si>
  <si>
    <t>SS @ 1.0565</t>
  </si>
  <si>
    <t>Others @ 1.0</t>
  </si>
  <si>
    <t>Source options:</t>
  </si>
  <si>
    <t>US supplier</t>
  </si>
  <si>
    <t>Witte LLC inventory</t>
  </si>
  <si>
    <t>Witte Germany inventory</t>
  </si>
  <si>
    <t>Ship from Germany</t>
  </si>
  <si>
    <t>Warehouse supplies</t>
  </si>
  <si>
    <t xml:space="preserve"> </t>
  </si>
  <si>
    <t>******Fill in here********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</si>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</sst>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#,##0.00\ [$€-1]"/>
    <numFmt numFmtId="167" formatCode="[$-409]mmmm\ d\,\ yyyy;@"/>
    <numFmt numFmtId="168" formatCode="#,##0.0000"/>
    <numFmt numFmtId="169" formatCode="mmmm\ d\,\ yyyy"/>
  </numFmts>
  <fonts count="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0" fillId="0" borderId="0" xfId="0" applyFill="1"/>
    <xf numFmtId="164" fontId="4" fillId="0" borderId="0" xfId="0" applyNumberFormat="1" applyFont="1" applyAlignment="1">
      <alignment vertical="center"/>
    </xf>
    <xf numFmtId="166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 indent="1"/>
    </xf>
    <xf numFmtId="168" fontId="4" fillId="0" borderId="4" xfId="0" applyNumberFormat="1" applyFont="1" applyFill="1" applyBorder="1" applyAlignment="1">
      <alignment horizontal="right" vertical="center"/>
    </xf>
    <xf numFmtId="168" fontId="4" fillId="0" borderId="5" xfId="0" applyNumberFormat="1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right" vertical="center" indent="1"/>
    </xf>
    <xf numFmtId="164" fontId="4" fillId="0" borderId="13" xfId="0" applyNumberFormat="1" applyFont="1" applyBorder="1" applyAlignment="1">
      <alignment horizontal="right" vertical="center" inden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/>
    </xf>
    <xf numFmtId="164" fontId="4" fillId="0" borderId="14" xfId="0" applyNumberFormat="1" applyFont="1" applyBorder="1" applyAlignment="1">
      <alignment horizontal="right" vertical="center" indent="1"/>
    </xf>
    <xf numFmtId="164" fontId="4" fillId="0" borderId="15" xfId="0" applyNumberFormat="1" applyFont="1" applyBorder="1" applyAlignment="1">
      <alignment horizontal="right" vertical="center" indent="1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164" fontId="4" fillId="0" borderId="16" xfId="0" applyNumberFormat="1" applyFont="1" applyBorder="1" applyAlignment="1">
      <alignment horizontal="right" vertical="center" indent="1"/>
    </xf>
    <xf numFmtId="164" fontId="4" fillId="0" borderId="17" xfId="0" applyNumberFormat="1" applyFont="1" applyBorder="1" applyAlignment="1">
      <alignment horizontal="right" vertical="center" indent="1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8" fontId="4" fillId="0" borderId="19" xfId="0" applyNumberFormat="1" applyFont="1" applyFill="1" applyBorder="1" applyAlignment="1">
      <alignment horizontal="right"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167" fontId="6" fillId="0" borderId="0" xfId="0" applyNumberFormat="1" applyFont="1" applyAlignment="1">
      <alignment horizontal="left" vertical="center"/>
    </xf>
    <xf numFmtId="166" fontId="3" fillId="0" borderId="20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66" fontId="3" fillId="0" borderId="23" xfId="0" applyNumberFormat="1" applyFont="1" applyFill="1" applyBorder="1" applyAlignment="1">
      <alignment horizontal="center" vertical="center"/>
    </xf>
    <xf numFmtId="166" fontId="3" fillId="0" borderId="24" xfId="0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165" fontId="4" fillId="0" borderId="27" xfId="0" applyNumberFormat="1" applyFont="1" applyBorder="1" applyAlignment="1">
      <alignment vertical="center"/>
    </xf>
    <xf numFmtId="165" fontId="4" fillId="0" borderId="28" xfId="0" applyNumberFormat="1" applyFont="1" applyBorder="1" applyAlignment="1">
      <alignment vertical="center"/>
    </xf>
    <xf numFmtId="165" fontId="4" fillId="0" borderId="29" xfId="0" applyNumberFormat="1" applyFont="1" applyBorder="1" applyAlignment="1">
      <alignment vertical="center"/>
    </xf>
    <xf numFmtId="165" fontId="4" fillId="0" borderId="19" xfId="0" applyNumberFormat="1" applyFont="1" applyFill="1" applyBorder="1" applyAlignment="1">
      <alignment vertical="center"/>
    </xf>
    <xf numFmtId="165" fontId="0" fillId="0" borderId="4" xfId="0" applyNumberFormat="1" applyFont="1" applyFill="1" applyBorder="1" applyAlignment="1">
      <alignment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0" fillId="0" borderId="0" xfId="0" applyBorder="1" applyAlignment="1">
      <alignment vertical="center"/>
    </xf>
    <xf numFmtId="164" fontId="4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vertical="center"/>
    </xf>
    <xf numFmtId="0" fontId="0" fillId="0" borderId="0" xfId="0" applyBorder="1"/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66" fontId="3" fillId="0" borderId="32" xfId="0" applyNumberFormat="1" applyFont="1" applyFill="1" applyBorder="1" applyAlignment="1">
      <alignment horizontal="center" vertical="center"/>
    </xf>
    <xf numFmtId="168" fontId="0" fillId="0" borderId="33" xfId="0" applyNumberFormat="1" applyFont="1" applyFill="1" applyBorder="1" applyAlignment="1">
      <alignment horizontal="right" vertical="center"/>
    </xf>
    <xf numFmtId="168" fontId="0" fillId="0" borderId="34" xfId="0" applyNumberFormat="1" applyFont="1" applyFill="1" applyBorder="1" applyAlignment="1">
      <alignment horizontal="right" vertical="center"/>
    </xf>
    <xf numFmtId="168" fontId="0" fillId="0" borderId="35" xfId="0" applyNumberFormat="1" applyFont="1" applyFill="1" applyBorder="1" applyAlignment="1">
      <alignment horizontal="right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166" fontId="0" fillId="0" borderId="36" xfId="0" applyNumberFormat="1" applyFont="1" applyFill="1" applyBorder="1" applyAlignment="1">
      <alignment horizontal="right" vertical="center"/>
    </xf>
    <xf numFmtId="166" fontId="0" fillId="0" borderId="37" xfId="0" applyNumberFormat="1" applyFont="1" applyFill="1" applyBorder="1" applyAlignment="1">
      <alignment horizontal="right" vertical="center"/>
    </xf>
    <xf numFmtId="166" fontId="0" fillId="0" borderId="38" xfId="0" applyNumberFormat="1" applyFont="1" applyFill="1" applyBorder="1" applyAlignment="1">
      <alignment horizontal="right" vertical="center"/>
    </xf>
    <xf numFmtId="0" fontId="0" fillId="0" borderId="39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40" xfId="0" applyFont="1" applyFill="1" applyBorder="1" applyAlignment="1">
      <alignment horizontal="left" vertical="center" indent="1"/>
    </xf>
    <xf numFmtId="0" fontId="0" fillId="0" borderId="18" xfId="0" applyFont="1" applyFill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 indent="1"/>
    </xf>
    <xf numFmtId="0" fontId="0" fillId="0" borderId="1" xfId="0" applyFont="1" applyBorder="1" applyAlignment="1">
      <alignment horizontal="right" vertical="center" indent="1"/>
    </xf>
    <xf numFmtId="0" fontId="0" fillId="0" borderId="14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0"/>
  <sheetViews>
    <sheetView tabSelected="1" topLeftCell="A29" zoomScale="99" zoomScaleNormal="100" workbookViewId="0">
      <selection activeCell="K50" sqref="K50"/>
    </sheetView>
  </sheetViews>
  <sheetFormatPr baseColWidth="10" defaultColWidth="11.5" defaultRowHeight="13" x14ac:dyDescent="0.15"/>
  <cols>
    <col min="1" max="1" width="18.33203125" customWidth="1"/>
    <col min="2" max="2" width="42.6640625" customWidth="1"/>
    <col min="3" max="3" width="40.83203125" customWidth="1"/>
    <col min="4" max="4" width="10.83203125" customWidth="1"/>
    <col min="5" max="5" width="15.83203125" customWidth="1"/>
    <col min="6" max="6" width="5.83203125" customWidth="1"/>
    <col min="7" max="7" width="17.83203125" bestFit="1" customWidth="1"/>
    <col min="8" max="8" width="17.83203125" customWidth="1"/>
    <col min="9" max="9" width="24.33203125" style="13" customWidth="1"/>
    <col min="10" max="10" width="24.33203125" style="13" bestFit="1" customWidth="1"/>
    <col min="11" max="11" width="11.6640625" style="13" customWidth="1"/>
    <col min="12" max="12" width="24.33203125" style="13" customWidth="1"/>
    <col min="13" max="13" width="24.33203125" customWidth="1"/>
  </cols>
  <sheetData>
    <row r="1" spans="1:13" s="5" customFormat="1" ht="18" customHeight="1" x14ac:dyDescent="0.15">
      <c r="A1" s="55" t="s">
        <v>23</v>
      </c>
      <c r="B1" s="4"/>
      <c r="C1" s="4"/>
      <c r="H1" s="76"/>
      <c r="I1" s="11"/>
      <c r="J1" s="11"/>
      <c r="K1" s="11"/>
      <c r="L1" s="11"/>
    </row>
    <row r="2" spans="1:13" s="5" customFormat="1" ht="18" customHeight="1" x14ac:dyDescent="0.15">
      <c r="A2" s="6" t="s">
        <v>24</v>
      </c>
      <c r="B2" s="6"/>
      <c r="C2" s="6"/>
      <c r="D2" s="6"/>
      <c r="H2" s="76"/>
      <c r="I2" s="11"/>
      <c r="J2" s="11"/>
      <c r="K2" s="11"/>
      <c r="L2" s="11"/>
    </row>
    <row r="3" spans="1:13" s="5" customFormat="1" ht="18" customHeight="1" x14ac:dyDescent="0.15">
      <c r="A3" s="6" t="s">
        <v>25</v>
      </c>
      <c r="B3" s="6"/>
      <c r="C3" s="6"/>
      <c r="D3" s="6"/>
      <c r="H3" s="76"/>
      <c r="I3" s="73"/>
      <c r="J3" s="71" t="s">
        <v>4</v>
      </c>
      <c r="K3" s="70">
        <v>1.6</v>
      </c>
      <c r="L3" s="11"/>
    </row>
    <row r="4" spans="1:13" s="5" customFormat="1" ht="18" customHeight="1" x14ac:dyDescent="0.15">
      <c r="A4" s="6" t="s">
        <v>26</v>
      </c>
      <c r="B4" s="6"/>
      <c r="C4" s="6"/>
      <c r="D4" s="6"/>
      <c r="H4" s="76"/>
      <c r="I4" s="11"/>
      <c r="J4" s="72"/>
      <c r="K4" s="11"/>
      <c r="L4" s="11"/>
    </row>
    <row r="5" spans="1:13" s="5" customFormat="1" ht="18" customHeight="1" x14ac:dyDescent="0.15">
      <c r="A5" s="17" t="s">
        <v>27</v>
      </c>
      <c r="B5" s="17"/>
      <c r="C5" s="17"/>
      <c r="D5" s="17"/>
      <c r="E5" s="19"/>
      <c r="F5" s="19"/>
      <c r="G5" s="19"/>
      <c r="H5" s="76"/>
      <c r="I5" s="73"/>
      <c r="J5" s="71" t="s">
        <v>5</v>
      </c>
      <c r="K5" s="70">
        <v>1.4</v>
      </c>
      <c r="L5" s="11"/>
    </row>
    <row r="6" spans="1:13" s="5" customFormat="1" ht="18" customHeight="1" x14ac:dyDescent="0.15">
      <c r="A6" s="6"/>
      <c r="B6" s="6"/>
      <c r="C6" s="6"/>
      <c r="D6" s="6"/>
      <c r="H6" s="76"/>
      <c r="I6" s="11"/>
      <c r="J6" s="69"/>
      <c r="K6" s="11"/>
      <c r="L6" s="11"/>
    </row>
    <row r="7" spans="1:13" s="5" customFormat="1" ht="18" customHeight="1" x14ac:dyDescent="0.15">
      <c r="A7" s="6" t="s">
        <v>21</v>
      </c>
      <c r="B7" s="18" t="s">
        <v>37</v>
      </c>
      <c r="C7" s="6"/>
      <c r="H7" s="76"/>
      <c r="I7" s="11"/>
      <c r="J7" s="11"/>
      <c r="K7" s="11"/>
      <c r="L7" s="11"/>
    </row>
    <row r="8" spans="1:13" s="5" customFormat="1" ht="18" customHeight="1" x14ac:dyDescent="0.15">
      <c r="A8" s="6" t="s">
        <v>0</v>
      </c>
      <c r="B8" s="6" t="s">
        <v>37</v>
      </c>
      <c r="C8" s="6"/>
      <c r="H8" s="76"/>
      <c r="I8" s="11"/>
      <c r="J8" s="11"/>
      <c r="K8" s="11"/>
      <c r="L8" s="11"/>
    </row>
    <row r="9" spans="1:13" s="5" customFormat="1" ht="18" customHeight="1" x14ac:dyDescent="0.15">
      <c r="A9" s="6" t="s">
        <v>1</v>
      </c>
      <c r="B9" s="6" t="s">
        <v>37</v>
      </c>
      <c r="C9" s="6"/>
      <c r="H9" s="76"/>
      <c r="I9" s="11"/>
      <c r="J9" s="11"/>
      <c r="K9" s="11"/>
      <c r="L9" s="11"/>
    </row>
    <row r="10" spans="1:13" s="5" customFormat="1" ht="18" customHeight="1" x14ac:dyDescent="0.15">
      <c r="A10" s="6" t="s">
        <v>2</v>
      </c>
      <c r="B10" s="6" t="s">
        <v>37</v>
      </c>
      <c r="C10" s="6"/>
      <c r="H10" s="76"/>
      <c r="I10" s="11"/>
      <c r="J10" s="11"/>
      <c r="K10" s="11"/>
      <c r="L10" s="11"/>
    </row>
    <row r="11" spans="1:13" s="5" customFormat="1" ht="18" customHeight="1" thickBot="1" x14ac:dyDescent="0.2">
      <c r="A11" s="6"/>
      <c r="B11" s="7"/>
      <c r="C11" s="8"/>
      <c r="H11" s="76"/>
      <c r="I11" s="11"/>
      <c r="J11" s="11"/>
      <c r="K11" s="11"/>
      <c r="L11" s="11"/>
    </row>
    <row r="12" spans="1:13" s="5" customFormat="1" ht="12" customHeight="1" x14ac:dyDescent="0.15">
      <c r="A12" s="26"/>
      <c r="B12" s="27"/>
      <c r="C12" s="27"/>
      <c r="D12" s="27"/>
      <c r="E12" s="27"/>
      <c r="F12" s="27"/>
      <c r="G12" s="28"/>
      <c r="H12" s="77"/>
      <c r="I12" s="61"/>
      <c r="J12" s="81"/>
      <c r="K12" s="27"/>
      <c r="L12" s="57"/>
      <c r="M12" s="53"/>
    </row>
    <row r="13" spans="1:13" s="5" customFormat="1" ht="12" customHeight="1" x14ac:dyDescent="0.15">
      <c r="A13" s="29"/>
      <c r="B13" s="30" t="s">
        <v>38</v>
      </c>
      <c r="C13" s="30"/>
      <c r="D13" s="30"/>
      <c r="E13" s="30"/>
      <c r="F13" s="30"/>
      <c r="G13" s="31"/>
      <c r="H13" s="77"/>
      <c r="I13" s="62"/>
      <c r="J13" s="82"/>
      <c r="K13" s="30"/>
      <c r="L13" s="58"/>
      <c r="M13" s="54"/>
    </row>
    <row r="14" spans="1:13" s="5" customFormat="1" ht="12" customHeight="1" x14ac:dyDescent="0.15">
      <c r="A14" s="32"/>
      <c r="B14" s="33" t="s">
        <v>37</v>
      </c>
      <c r="C14" s="33"/>
      <c r="D14" s="33"/>
      <c r="E14" s="33"/>
      <c r="F14" s="33"/>
      <c r="G14" s="34"/>
      <c r="H14" s="77"/>
      <c r="I14" s="62"/>
      <c r="J14" s="82"/>
      <c r="K14" s="30"/>
      <c r="L14" s="58"/>
      <c r="M14" s="54"/>
    </row>
    <row r="15" spans="1:13" s="2" customFormat="1" ht="21.75" customHeight="1" thickBot="1" x14ac:dyDescent="0.2">
      <c r="A15" s="48" t="s">
        <v>9</v>
      </c>
      <c r="B15" s="49" t="s">
        <v>6</v>
      </c>
      <c r="C15" s="49" t="s">
        <v>11</v>
      </c>
      <c r="D15" s="49" t="s">
        <v>10</v>
      </c>
      <c r="E15" s="50" t="s">
        <v>15</v>
      </c>
      <c r="F15" s="49" t="s">
        <v>22</v>
      </c>
      <c r="G15" s="51" t="s">
        <v>7</v>
      </c>
      <c r="H15" s="77"/>
      <c r="I15" s="60" t="s">
        <v>28</v>
      </c>
      <c r="J15" s="83" t="s">
        <v>8</v>
      </c>
      <c r="K15" s="74" t="s">
        <v>14</v>
      </c>
      <c r="L15" s="56" t="s">
        <v>19</v>
      </c>
      <c r="M15" s="59" t="s">
        <v>18</v>
      </c>
    </row>
    <row r="16" spans="1:13" s="3" customFormat="1" ht="20" customHeight="1" x14ac:dyDescent="0.15">
      <c r="A16" s="93"/>
      <c r="B16" s="44"/>
      <c r="C16" s="45"/>
      <c r="D16" s="87" t="s">
        <v>37</v>
      </c>
      <c r="E16" s="46" t="e">
        <f t="shared" ref="E16:E49" si="0">ROUND(J16*0.7*K16/0.6*1.1*exchange, 0)</f>
        <v>#VALUE!</v>
      </c>
      <c r="F16" s="97"/>
      <c r="G16" s="47" t="e">
        <f t="shared" ref="G16:G49" si="1">E16*F16</f>
        <v>#VALUE!</v>
      </c>
      <c r="H16" s="77"/>
      <c r="I16" s="84" t="s">
        <v>35</v>
      </c>
      <c r="J16" s="90" t="s">
        <v>37</v>
      </c>
      <c r="K16" s="52">
        <v>1</v>
      </c>
      <c r="L16" s="66" t="e">
        <f t="shared" ref="L16:L49" si="2">J16*K16*0.62*1.1*costexchange</f>
        <v>#VALUE!</v>
      </c>
      <c r="M16" s="63" t="e">
        <f t="shared" ref="M16:M49" si="3">L16*F16</f>
        <v>#VALUE!</v>
      </c>
    </row>
    <row r="17" spans="1:13" s="3" customFormat="1" ht="20" customHeight="1" x14ac:dyDescent="0.15">
      <c r="A17" s="94"/>
      <c r="B17" s="1"/>
      <c r="C17" s="35"/>
      <c r="D17" s="88" t="s">
        <v>37</v>
      </c>
      <c r="E17" s="36" t="e">
        <f t="shared" si="0"/>
        <v>#VALUE!</v>
      </c>
      <c r="F17" s="98"/>
      <c r="G17" s="37" t="e">
        <f t="shared" si="1"/>
        <v>#VALUE!</v>
      </c>
      <c r="H17" s="77"/>
      <c r="I17" s="85" t="s">
        <v>35</v>
      </c>
      <c r="J17" s="91" t="s">
        <v>37</v>
      </c>
      <c r="K17" s="24">
        <v>1</v>
      </c>
      <c r="L17" s="67" t="e">
        <f t="shared" si="2"/>
        <v>#VALUE!</v>
      </c>
      <c r="M17" s="64" t="e">
        <f t="shared" si="3"/>
        <v>#VALUE!</v>
      </c>
    </row>
    <row r="18" spans="1:13" s="3" customFormat="1" ht="20" customHeight="1" x14ac:dyDescent="0.15">
      <c r="A18" s="95"/>
      <c r="B18" s="38"/>
      <c r="C18" s="39"/>
      <c r="D18" s="88" t="s">
        <v>37</v>
      </c>
      <c r="E18" s="36" t="e">
        <f t="shared" si="0"/>
        <v>#VALUE!</v>
      </c>
      <c r="F18" s="98"/>
      <c r="G18" s="37" t="e">
        <f t="shared" si="1"/>
        <v>#VALUE!</v>
      </c>
      <c r="H18" s="77"/>
      <c r="I18" s="85" t="s">
        <v>35</v>
      </c>
      <c r="J18" s="91" t="s">
        <v>37</v>
      </c>
      <c r="K18" s="24">
        <v>1</v>
      </c>
      <c r="L18" s="67" t="e">
        <f t="shared" si="2"/>
        <v>#VALUE!</v>
      </c>
      <c r="M18" s="64" t="e">
        <f t="shared" si="3"/>
        <v>#VALUE!</v>
      </c>
    </row>
    <row r="19" spans="1:13" s="3" customFormat="1" ht="20" customHeight="1" x14ac:dyDescent="0.15">
      <c r="A19" s="95"/>
      <c r="B19" s="38"/>
      <c r="C19" s="39"/>
      <c r="D19" s="88" t="s">
        <v>37</v>
      </c>
      <c r="E19" s="36" t="e">
        <f t="shared" si="0"/>
        <v>#VALUE!</v>
      </c>
      <c r="F19" s="98"/>
      <c r="G19" s="37" t="e">
        <f t="shared" si="1"/>
        <v>#VALUE!</v>
      </c>
      <c r="H19" s="77"/>
      <c r="I19" s="85" t="s">
        <v>35</v>
      </c>
      <c r="J19" s="91" t="s">
        <v>37</v>
      </c>
      <c r="K19" s="24">
        <v>1</v>
      </c>
      <c r="L19" s="67" t="e">
        <f t="shared" si="2"/>
        <v>#VALUE!</v>
      </c>
      <c r="M19" s="64" t="e">
        <f t="shared" si="3"/>
        <v>#VALUE!</v>
      </c>
    </row>
    <row r="20" spans="1:13" s="3" customFormat="1" ht="20" customHeight="1" x14ac:dyDescent="0.15">
      <c r="A20" s="95"/>
      <c r="B20" s="38"/>
      <c r="C20" s="39"/>
      <c r="D20" s="88" t="s">
        <v>37</v>
      </c>
      <c r="E20" s="36" t="e">
        <f>ROUND(J20*0.7*K20/0.6*1.1*exchange, 0)</f>
        <v>#VALUE!</v>
      </c>
      <c r="F20" s="98"/>
      <c r="G20" s="37" t="e">
        <f>E20*F20</f>
        <v>#VALUE!</v>
      </c>
      <c r="H20" s="77"/>
      <c r="I20" s="85" t="s">
        <v>35</v>
      </c>
      <c r="J20" s="91" t="s">
        <v>37</v>
      </c>
      <c r="K20" s="24">
        <v>1</v>
      </c>
      <c r="L20" s="67" t="e">
        <f t="shared" si="2"/>
        <v>#VALUE!</v>
      </c>
      <c r="M20" s="64" t="e">
        <f t="shared" si="3"/>
        <v>#VALUE!</v>
      </c>
    </row>
    <row r="21" spans="1:13" s="3" customFormat="1" ht="20" customHeight="1" x14ac:dyDescent="0.15">
      <c r="A21" s="95"/>
      <c r="B21" s="38"/>
      <c r="C21" s="39"/>
      <c r="D21" s="88" t="s">
        <v>37</v>
      </c>
      <c r="E21" s="36" t="e">
        <f t="shared" si="0"/>
        <v>#VALUE!</v>
      </c>
      <c r="F21" s="98"/>
      <c r="G21" s="37" t="e">
        <f t="shared" si="1"/>
        <v>#VALUE!</v>
      </c>
      <c r="H21" s="77"/>
      <c r="I21" s="85" t="s">
        <v>35</v>
      </c>
      <c r="J21" s="91" t="s">
        <v>37</v>
      </c>
      <c r="K21" s="24">
        <v>1</v>
      </c>
      <c r="L21" s="67" t="e">
        <f t="shared" si="2"/>
        <v>#VALUE!</v>
      </c>
      <c r="M21" s="64" t="e">
        <f t="shared" si="3"/>
        <v>#VALUE!</v>
      </c>
    </row>
    <row r="22" spans="1:13" s="3" customFormat="1" ht="20" customHeight="1" x14ac:dyDescent="0.15">
      <c r="A22" s="95"/>
      <c r="B22" s="38"/>
      <c r="C22" s="39"/>
      <c r="D22" s="88" t="s">
        <v>37</v>
      </c>
      <c r="E22" s="36" t="e">
        <f t="shared" si="0"/>
        <v>#VALUE!</v>
      </c>
      <c r="F22" s="98"/>
      <c r="G22" s="37" t="e">
        <f t="shared" si="1"/>
        <v>#VALUE!</v>
      </c>
      <c r="H22" s="77"/>
      <c r="I22" s="85" t="s">
        <v>35</v>
      </c>
      <c r="J22" s="91" t="s">
        <v>37</v>
      </c>
      <c r="K22" s="24">
        <v>1</v>
      </c>
      <c r="L22" s="67" t="e">
        <f t="shared" si="2"/>
        <v>#VALUE!</v>
      </c>
      <c r="M22" s="64" t="e">
        <f t="shared" si="3"/>
        <v>#VALUE!</v>
      </c>
    </row>
    <row r="23" spans="1:13" s="3" customFormat="1" ht="20" customHeight="1" x14ac:dyDescent="0.15">
      <c r="A23" s="95"/>
      <c r="B23" s="38"/>
      <c r="C23" s="39"/>
      <c r="D23" s="88" t="s">
        <v>37</v>
      </c>
      <c r="E23" s="36" t="e">
        <f t="shared" si="0"/>
        <v>#VALUE!</v>
      </c>
      <c r="F23" s="98"/>
      <c r="G23" s="37" t="e">
        <f t="shared" si="1"/>
        <v>#VALUE!</v>
      </c>
      <c r="H23" s="77"/>
      <c r="I23" s="85" t="s">
        <v>35</v>
      </c>
      <c r="J23" s="91" t="s">
        <v>37</v>
      </c>
      <c r="K23" s="24">
        <v>1</v>
      </c>
      <c r="L23" s="67" t="e">
        <f t="shared" si="2"/>
        <v>#VALUE!</v>
      </c>
      <c r="M23" s="64" t="e">
        <f t="shared" si="3"/>
        <v>#VALUE!</v>
      </c>
    </row>
    <row r="24" spans="1:13" s="3" customFormat="1" ht="20" customHeight="1" x14ac:dyDescent="0.15">
      <c r="A24" s="95"/>
      <c r="B24" s="38"/>
      <c r="C24" s="39"/>
      <c r="D24" s="88" t="s">
        <v>37</v>
      </c>
      <c r="E24" s="36" t="e">
        <f t="shared" si="0"/>
        <v>#VALUE!</v>
      </c>
      <c r="F24" s="98"/>
      <c r="G24" s="37" t="e">
        <f t="shared" si="1"/>
        <v>#VALUE!</v>
      </c>
      <c r="H24" s="77"/>
      <c r="I24" s="85" t="s">
        <v>35</v>
      </c>
      <c r="J24" s="91" t="s">
        <v>37</v>
      </c>
      <c r="K24" s="24">
        <v>1</v>
      </c>
      <c r="L24" s="67" t="e">
        <f t="shared" si="2"/>
        <v>#VALUE!</v>
      </c>
      <c r="M24" s="64" t="e">
        <f t="shared" si="3"/>
        <v>#VALUE!</v>
      </c>
    </row>
    <row r="25" spans="1:13" s="3" customFormat="1" ht="20" customHeight="1" x14ac:dyDescent="0.15">
      <c r="A25" s="95"/>
      <c r="B25" s="38"/>
      <c r="C25" s="39"/>
      <c r="D25" s="88" t="s">
        <v>37</v>
      </c>
      <c r="E25" s="36" t="e">
        <f t="shared" si="0"/>
        <v>#VALUE!</v>
      </c>
      <c r="F25" s="98"/>
      <c r="G25" s="37" t="e">
        <f t="shared" si="1"/>
        <v>#VALUE!</v>
      </c>
      <c r="H25" s="77"/>
      <c r="I25" s="85" t="s">
        <v>35</v>
      </c>
      <c r="J25" s="91" t="s">
        <v>37</v>
      </c>
      <c r="K25" s="24">
        <v>1</v>
      </c>
      <c r="L25" s="67" t="e">
        <f t="shared" si="2"/>
        <v>#VALUE!</v>
      </c>
      <c r="M25" s="64" t="e">
        <f t="shared" si="3"/>
        <v>#VALUE!</v>
      </c>
    </row>
    <row r="26" spans="1:13" s="3" customFormat="1" ht="20" customHeight="1" x14ac:dyDescent="0.15">
      <c r="A26" s="94"/>
      <c r="B26" s="1"/>
      <c r="C26" s="35"/>
      <c r="D26" s="88" t="s">
        <v>37</v>
      </c>
      <c r="E26" s="36" t="e">
        <f t="shared" ref="E26:E28" si="4">ROUND(J26*0.7*K26/0.6*1.1*exchange, 0)</f>
        <v>#VALUE!</v>
      </c>
      <c r="F26" s="98"/>
      <c r="G26" s="37" t="e">
        <f t="shared" ref="G26:G28" si="5">E26*F26</f>
        <v>#VALUE!</v>
      </c>
      <c r="H26" s="77"/>
      <c r="I26" s="85" t="s">
        <v>35</v>
      </c>
      <c r="J26" s="91" t="s">
        <v>37</v>
      </c>
      <c r="K26" s="24">
        <v>1</v>
      </c>
      <c r="L26" s="67" t="e">
        <f t="shared" ref="L26:L34" si="6">J26*K26*0.62*1.1*costexchange</f>
        <v>#VALUE!</v>
      </c>
      <c r="M26" s="64" t="e">
        <f t="shared" ref="M26:M34" si="7">L26*F26</f>
        <v>#VALUE!</v>
      </c>
    </row>
    <row r="27" spans="1:13" s="3" customFormat="1" ht="20" customHeight="1" x14ac:dyDescent="0.15">
      <c r="A27" s="95"/>
      <c r="B27" s="38"/>
      <c r="C27" s="39"/>
      <c r="D27" s="88" t="s">
        <v>37</v>
      </c>
      <c r="E27" s="36" t="e">
        <f t="shared" si="4"/>
        <v>#VALUE!</v>
      </c>
      <c r="F27" s="98"/>
      <c r="G27" s="37" t="e">
        <f t="shared" si="5"/>
        <v>#VALUE!</v>
      </c>
      <c r="H27" s="77"/>
      <c r="I27" s="85" t="s">
        <v>35</v>
      </c>
      <c r="J27" s="91" t="s">
        <v>37</v>
      </c>
      <c r="K27" s="24">
        <v>1</v>
      </c>
      <c r="L27" s="67" t="e">
        <f t="shared" si="6"/>
        <v>#VALUE!</v>
      </c>
      <c r="M27" s="64" t="e">
        <f t="shared" si="7"/>
        <v>#VALUE!</v>
      </c>
    </row>
    <row r="28" spans="1:13" s="3" customFormat="1" ht="20" customHeight="1" x14ac:dyDescent="0.15">
      <c r="A28" s="95"/>
      <c r="B28" s="38"/>
      <c r="C28" s="39"/>
      <c r="D28" s="88" t="s">
        <v>37</v>
      </c>
      <c r="E28" s="36" t="e">
        <f t="shared" si="4"/>
        <v>#VALUE!</v>
      </c>
      <c r="F28" s="98"/>
      <c r="G28" s="37" t="e">
        <f t="shared" si="5"/>
        <v>#VALUE!</v>
      </c>
      <c r="H28" s="77"/>
      <c r="I28" s="85" t="s">
        <v>35</v>
      </c>
      <c r="J28" s="91" t="s">
        <v>37</v>
      </c>
      <c r="K28" s="24">
        <v>1</v>
      </c>
      <c r="L28" s="67" t="e">
        <f t="shared" si="6"/>
        <v>#VALUE!</v>
      </c>
      <c r="M28" s="64" t="e">
        <f t="shared" si="7"/>
        <v>#VALUE!</v>
      </c>
    </row>
    <row r="29" spans="1:13" s="3" customFormat="1" ht="20" customHeight="1" x14ac:dyDescent="0.15">
      <c r="A29" s="95"/>
      <c r="B29" s="38"/>
      <c r="C29" s="39"/>
      <c r="D29" s="88" t="s">
        <v>37</v>
      </c>
      <c r="E29" s="36" t="e">
        <f>ROUND(J29*0.7*K29/0.6*1.1*exchange, 0)</f>
        <v>#VALUE!</v>
      </c>
      <c r="F29" s="98"/>
      <c r="G29" s="37" t="e">
        <f>E29*F29</f>
        <v>#VALUE!</v>
      </c>
      <c r="H29" s="77"/>
      <c r="I29" s="85" t="s">
        <v>35</v>
      </c>
      <c r="J29" s="91" t="s">
        <v>37</v>
      </c>
      <c r="K29" s="24">
        <v>1</v>
      </c>
      <c r="L29" s="67" t="e">
        <f t="shared" si="6"/>
        <v>#VALUE!</v>
      </c>
      <c r="M29" s="64" t="e">
        <f t="shared" si="7"/>
        <v>#VALUE!</v>
      </c>
    </row>
    <row r="30" spans="1:13" s="3" customFormat="1" ht="20" customHeight="1" x14ac:dyDescent="0.15">
      <c r="A30" s="95"/>
      <c r="B30" s="38"/>
      <c r="C30" s="39"/>
      <c r="D30" s="88" t="s">
        <v>37</v>
      </c>
      <c r="E30" s="36" t="e">
        <f t="shared" ref="E30:E34" si="8">ROUND(J30*0.7*K30/0.6*1.1*exchange, 0)</f>
        <v>#VALUE!</v>
      </c>
      <c r="F30" s="98"/>
      <c r="G30" s="37" t="e">
        <f t="shared" ref="G30:G34" si="9">E30*F30</f>
        <v>#VALUE!</v>
      </c>
      <c r="H30" s="77"/>
      <c r="I30" s="85" t="s">
        <v>35</v>
      </c>
      <c r="J30" s="91" t="s">
        <v>37</v>
      </c>
      <c r="K30" s="24">
        <v>1</v>
      </c>
      <c r="L30" s="67" t="e">
        <f t="shared" si="6"/>
        <v>#VALUE!</v>
      </c>
      <c r="M30" s="64" t="e">
        <f t="shared" si="7"/>
        <v>#VALUE!</v>
      </c>
    </row>
    <row r="31" spans="1:13" s="3" customFormat="1" ht="20" customHeight="1" x14ac:dyDescent="0.15">
      <c r="A31" s="95"/>
      <c r="B31" s="38"/>
      <c r="C31" s="39"/>
      <c r="D31" s="88" t="s">
        <v>37</v>
      </c>
      <c r="E31" s="36" t="e">
        <f t="shared" si="8"/>
        <v>#VALUE!</v>
      </c>
      <c r="F31" s="98"/>
      <c r="G31" s="37" t="e">
        <f t="shared" si="9"/>
        <v>#VALUE!</v>
      </c>
      <c r="H31" s="77"/>
      <c r="I31" s="85" t="s">
        <v>35</v>
      </c>
      <c r="J31" s="91" t="s">
        <v>37</v>
      </c>
      <c r="K31" s="24">
        <v>1</v>
      </c>
      <c r="L31" s="67" t="e">
        <f t="shared" si="6"/>
        <v>#VALUE!</v>
      </c>
      <c r="M31" s="64" t="e">
        <f t="shared" si="7"/>
        <v>#VALUE!</v>
      </c>
    </row>
    <row r="32" spans="1:13" s="3" customFormat="1" ht="20" customHeight="1" x14ac:dyDescent="0.15">
      <c r="A32" s="95"/>
      <c r="B32" s="38"/>
      <c r="C32" s="39"/>
      <c r="D32" s="88" t="s">
        <v>37</v>
      </c>
      <c r="E32" s="36" t="e">
        <f t="shared" si="8"/>
        <v>#VALUE!</v>
      </c>
      <c r="F32" s="98"/>
      <c r="G32" s="37" t="e">
        <f t="shared" si="9"/>
        <v>#VALUE!</v>
      </c>
      <c r="H32" s="77"/>
      <c r="I32" s="85" t="s">
        <v>35</v>
      </c>
      <c r="J32" s="91" t="s">
        <v>37</v>
      </c>
      <c r="K32" s="24">
        <v>1</v>
      </c>
      <c r="L32" s="67" t="e">
        <f t="shared" si="6"/>
        <v>#VALUE!</v>
      </c>
      <c r="M32" s="64" t="e">
        <f t="shared" si="7"/>
        <v>#VALUE!</v>
      </c>
    </row>
    <row r="33" spans="1:13" s="3" customFormat="1" ht="20" customHeight="1" x14ac:dyDescent="0.15">
      <c r="A33" s="95"/>
      <c r="B33" s="38"/>
      <c r="C33" s="39"/>
      <c r="D33" s="88" t="s">
        <v>37</v>
      </c>
      <c r="E33" s="36" t="e">
        <f t="shared" si="8"/>
        <v>#VALUE!</v>
      </c>
      <c r="F33" s="98"/>
      <c r="G33" s="37" t="e">
        <f t="shared" si="9"/>
        <v>#VALUE!</v>
      </c>
      <c r="H33" s="77"/>
      <c r="I33" s="85" t="s">
        <v>35</v>
      </c>
      <c r="J33" s="91" t="s">
        <v>37</v>
      </c>
      <c r="K33" s="24">
        <v>1</v>
      </c>
      <c r="L33" s="67" t="e">
        <f t="shared" si="6"/>
        <v>#VALUE!</v>
      </c>
      <c r="M33" s="64" t="e">
        <f t="shared" si="7"/>
        <v>#VALUE!</v>
      </c>
    </row>
    <row r="34" spans="1:13" s="3" customFormat="1" ht="20" customHeight="1" x14ac:dyDescent="0.15">
      <c r="A34" s="95"/>
      <c r="B34" s="38"/>
      <c r="C34" s="39"/>
      <c r="D34" s="88" t="s">
        <v>37</v>
      </c>
      <c r="E34" s="36" t="e">
        <f t="shared" si="8"/>
        <v>#VALUE!</v>
      </c>
      <c r="F34" s="98"/>
      <c r="G34" s="37" t="e">
        <f t="shared" si="9"/>
        <v>#VALUE!</v>
      </c>
      <c r="H34" s="77"/>
      <c r="I34" s="85" t="s">
        <v>35</v>
      </c>
      <c r="J34" s="91" t="s">
        <v>37</v>
      </c>
      <c r="K34" s="24">
        <v>1</v>
      </c>
      <c r="L34" s="67" t="e">
        <f t="shared" si="6"/>
        <v>#VALUE!</v>
      </c>
      <c r="M34" s="64" t="e">
        <f t="shared" si="7"/>
        <v>#VALUE!</v>
      </c>
    </row>
    <row r="35" spans="1:13" s="3" customFormat="1" ht="20" customHeight="1" x14ac:dyDescent="0.15">
      <c r="A35" s="95"/>
      <c r="B35" s="38"/>
      <c r="C35" s="39"/>
      <c r="D35" s="88" t="s">
        <v>37</v>
      </c>
      <c r="E35" s="36" t="e">
        <f t="shared" si="0"/>
        <v>#VALUE!</v>
      </c>
      <c r="F35" s="98"/>
      <c r="G35" s="37" t="e">
        <f t="shared" si="1"/>
        <v>#VALUE!</v>
      </c>
      <c r="H35" s="77"/>
      <c r="I35" s="85" t="s">
        <v>35</v>
      </c>
      <c r="J35" s="91" t="s">
        <v>37</v>
      </c>
      <c r="K35" s="24">
        <v>1</v>
      </c>
      <c r="L35" s="67" t="e">
        <f t="shared" si="2"/>
        <v>#VALUE!</v>
      </c>
      <c r="M35" s="64" t="e">
        <f t="shared" si="3"/>
        <v>#VALUE!</v>
      </c>
    </row>
    <row r="36" spans="1:13" s="3" customFormat="1" ht="20" customHeight="1" x14ac:dyDescent="0.15">
      <c r="A36" s="95"/>
      <c r="B36" s="38"/>
      <c r="C36" s="39"/>
      <c r="D36" s="88" t="s">
        <v>37</v>
      </c>
      <c r="E36" s="36" t="e">
        <f t="shared" si="0"/>
        <v>#VALUE!</v>
      </c>
      <c r="F36" s="98"/>
      <c r="G36" s="37" t="e">
        <f t="shared" si="1"/>
        <v>#VALUE!</v>
      </c>
      <c r="H36" s="77"/>
      <c r="I36" s="85" t="s">
        <v>35</v>
      </c>
      <c r="J36" s="91" t="s">
        <v>37</v>
      </c>
      <c r="K36" s="24">
        <v>1</v>
      </c>
      <c r="L36" s="67" t="e">
        <f t="shared" si="2"/>
        <v>#VALUE!</v>
      </c>
      <c r="M36" s="64" t="e">
        <f t="shared" si="3"/>
        <v>#VALUE!</v>
      </c>
    </row>
    <row r="37" spans="1:13" s="3" customFormat="1" ht="20" customHeight="1" x14ac:dyDescent="0.15">
      <c r="A37" s="95"/>
      <c r="B37" s="38"/>
      <c r="C37" s="39"/>
      <c r="D37" s="88" t="s">
        <v>37</v>
      </c>
      <c r="E37" s="36" t="e">
        <f t="shared" si="0"/>
        <v>#VALUE!</v>
      </c>
      <c r="F37" s="98"/>
      <c r="G37" s="37" t="e">
        <f t="shared" si="1"/>
        <v>#VALUE!</v>
      </c>
      <c r="H37" s="77"/>
      <c r="I37" s="85" t="s">
        <v>35</v>
      </c>
      <c r="J37" s="91" t="s">
        <v>37</v>
      </c>
      <c r="K37" s="24">
        <v>1</v>
      </c>
      <c r="L37" s="67" t="e">
        <f t="shared" si="2"/>
        <v>#VALUE!</v>
      </c>
      <c r="M37" s="64" t="e">
        <f t="shared" si="3"/>
        <v>#VALUE!</v>
      </c>
    </row>
    <row r="38" spans="1:13" s="3" customFormat="1" ht="20" customHeight="1" x14ac:dyDescent="0.15">
      <c r="A38" s="95"/>
      <c r="B38" s="38"/>
      <c r="C38" s="39"/>
      <c r="D38" s="88" t="s">
        <v>37</v>
      </c>
      <c r="E38" s="36" t="e">
        <f t="shared" si="0"/>
        <v>#VALUE!</v>
      </c>
      <c r="F38" s="98"/>
      <c r="G38" s="37" t="e">
        <f t="shared" si="1"/>
        <v>#VALUE!</v>
      </c>
      <c r="H38" s="77"/>
      <c r="I38" s="85" t="s">
        <v>35</v>
      </c>
      <c r="J38" s="91" t="s">
        <v>37</v>
      </c>
      <c r="K38" s="24">
        <v>1</v>
      </c>
      <c r="L38" s="67" t="e">
        <f t="shared" si="2"/>
        <v>#VALUE!</v>
      </c>
      <c r="M38" s="64" t="e">
        <f t="shared" si="3"/>
        <v>#VALUE!</v>
      </c>
    </row>
    <row r="39" spans="1:13" s="3" customFormat="1" ht="20" customHeight="1" x14ac:dyDescent="0.15">
      <c r="A39" s="95"/>
      <c r="B39" s="38"/>
      <c r="C39" s="39"/>
      <c r="D39" s="88" t="s">
        <v>37</v>
      </c>
      <c r="E39" s="36" t="e">
        <f t="shared" ref="E39:E47" si="10">ROUND(J39*0.7*K39/0.6*1.1*exchange, 0)</f>
        <v>#VALUE!</v>
      </c>
      <c r="F39" s="98"/>
      <c r="G39" s="37" t="e">
        <f t="shared" ref="G39:G47" si="11">E39*F39</f>
        <v>#VALUE!</v>
      </c>
      <c r="H39" s="77"/>
      <c r="I39" s="85" t="s">
        <v>35</v>
      </c>
      <c r="J39" s="91" t="s">
        <v>37</v>
      </c>
      <c r="K39" s="24">
        <v>1</v>
      </c>
      <c r="L39" s="67" t="e">
        <f t="shared" ref="L39:L47" si="12">J39*K39*0.62*1.1*costexchange</f>
        <v>#VALUE!</v>
      </c>
      <c r="M39" s="64" t="e">
        <f t="shared" ref="M39:M47" si="13">L39*F39</f>
        <v>#VALUE!</v>
      </c>
    </row>
    <row r="40" spans="1:13" s="3" customFormat="1" ht="20" customHeight="1" x14ac:dyDescent="0.15">
      <c r="A40" s="95"/>
      <c r="B40" s="38"/>
      <c r="C40" s="39"/>
      <c r="D40" s="88" t="s">
        <v>37</v>
      </c>
      <c r="E40" s="36" t="e">
        <f t="shared" si="10"/>
        <v>#VALUE!</v>
      </c>
      <c r="F40" s="98"/>
      <c r="G40" s="37" t="e">
        <f t="shared" si="11"/>
        <v>#VALUE!</v>
      </c>
      <c r="H40" s="77"/>
      <c r="I40" s="85" t="s">
        <v>35</v>
      </c>
      <c r="J40" s="91" t="s">
        <v>37</v>
      </c>
      <c r="K40" s="24">
        <v>1</v>
      </c>
      <c r="L40" s="67" t="e">
        <f t="shared" si="12"/>
        <v>#VALUE!</v>
      </c>
      <c r="M40" s="64" t="e">
        <f t="shared" si="13"/>
        <v>#VALUE!</v>
      </c>
    </row>
    <row r="41" spans="1:13" s="3" customFormat="1" ht="20" customHeight="1" x14ac:dyDescent="0.15">
      <c r="A41" s="95"/>
      <c r="B41" s="38"/>
      <c r="C41" s="39"/>
      <c r="D41" s="88" t="s">
        <v>37</v>
      </c>
      <c r="E41" s="36" t="e">
        <f t="shared" si="10"/>
        <v>#VALUE!</v>
      </c>
      <c r="F41" s="98"/>
      <c r="G41" s="37" t="e">
        <f t="shared" si="11"/>
        <v>#VALUE!</v>
      </c>
      <c r="H41" s="77"/>
      <c r="I41" s="85" t="s">
        <v>35</v>
      </c>
      <c r="J41" s="91" t="s">
        <v>37</v>
      </c>
      <c r="K41" s="24">
        <v>1</v>
      </c>
      <c r="L41" s="67" t="e">
        <f t="shared" si="12"/>
        <v>#VALUE!</v>
      </c>
      <c r="M41" s="64" t="e">
        <f t="shared" si="13"/>
        <v>#VALUE!</v>
      </c>
    </row>
    <row r="42" spans="1:13" s="3" customFormat="1" ht="20" customHeight="1" x14ac:dyDescent="0.15">
      <c r="A42" s="95"/>
      <c r="B42" s="38"/>
      <c r="C42" s="39"/>
      <c r="D42" s="88" t="s">
        <v>37</v>
      </c>
      <c r="E42" s="36" t="e">
        <f t="shared" si="10"/>
        <v>#VALUE!</v>
      </c>
      <c r="F42" s="98"/>
      <c r="G42" s="37" t="e">
        <f t="shared" si="11"/>
        <v>#VALUE!</v>
      </c>
      <c r="H42" s="77"/>
      <c r="I42" s="85" t="s">
        <v>35</v>
      </c>
      <c r="J42" s="91" t="s">
        <v>37</v>
      </c>
      <c r="K42" s="24">
        <v>1</v>
      </c>
      <c r="L42" s="67" t="e">
        <f t="shared" si="12"/>
        <v>#VALUE!</v>
      </c>
      <c r="M42" s="64" t="e">
        <f t="shared" si="13"/>
        <v>#VALUE!</v>
      </c>
    </row>
    <row r="43" spans="1:13" s="3" customFormat="1" ht="20" customHeight="1" x14ac:dyDescent="0.15">
      <c r="A43" s="95"/>
      <c r="B43" s="38"/>
      <c r="C43" s="39"/>
      <c r="D43" s="88" t="s">
        <v>37</v>
      </c>
      <c r="E43" s="36" t="e">
        <f t="shared" si="10"/>
        <v>#VALUE!</v>
      </c>
      <c r="F43" s="98"/>
      <c r="G43" s="37" t="e">
        <f t="shared" si="11"/>
        <v>#VALUE!</v>
      </c>
      <c r="H43" s="77"/>
      <c r="I43" s="85" t="s">
        <v>35</v>
      </c>
      <c r="J43" s="91" t="s">
        <v>37</v>
      </c>
      <c r="K43" s="24">
        <v>1</v>
      </c>
      <c r="L43" s="67" t="e">
        <f t="shared" si="12"/>
        <v>#VALUE!</v>
      </c>
      <c r="M43" s="64" t="e">
        <f t="shared" si="13"/>
        <v>#VALUE!</v>
      </c>
    </row>
    <row r="44" spans="1:13" s="3" customFormat="1" ht="20" customHeight="1" x14ac:dyDescent="0.15">
      <c r="A44" s="95"/>
      <c r="B44" s="38"/>
      <c r="C44" s="39"/>
      <c r="D44" s="88" t="s">
        <v>37</v>
      </c>
      <c r="E44" s="36" t="e">
        <f t="shared" ref="E44" si="14">ROUND(J44*0.7*K44/0.6*1.1*exchange, 0)</f>
        <v>#VALUE!</v>
      </c>
      <c r="F44" s="98"/>
      <c r="G44" s="37" t="e">
        <f t="shared" ref="G44" si="15">E44*F44</f>
        <v>#VALUE!</v>
      </c>
      <c r="H44" s="77"/>
      <c r="I44" s="85" t="s">
        <v>35</v>
      </c>
      <c r="J44" s="91" t="s">
        <v>37</v>
      </c>
      <c r="K44" s="24">
        <v>1</v>
      </c>
      <c r="L44" s="67" t="e">
        <f t="shared" ref="L44" si="16">J44*K44*0.62*1.1*costexchange</f>
        <v>#VALUE!</v>
      </c>
      <c r="M44" s="64" t="e">
        <f t="shared" ref="M44" si="17">L44*F44</f>
        <v>#VALUE!</v>
      </c>
    </row>
    <row r="45" spans="1:13" s="3" customFormat="1" ht="20" customHeight="1" x14ac:dyDescent="0.15">
      <c r="A45" s="95"/>
      <c r="B45" s="38"/>
      <c r="C45" s="39"/>
      <c r="D45" s="88" t="s">
        <v>37</v>
      </c>
      <c r="E45" s="36" t="e">
        <f t="shared" si="10"/>
        <v>#VALUE!</v>
      </c>
      <c r="F45" s="98"/>
      <c r="G45" s="37" t="e">
        <f t="shared" si="11"/>
        <v>#VALUE!</v>
      </c>
      <c r="H45" s="77"/>
      <c r="I45" s="85" t="s">
        <v>35</v>
      </c>
      <c r="J45" s="91" t="s">
        <v>37</v>
      </c>
      <c r="K45" s="24">
        <v>1</v>
      </c>
      <c r="L45" s="67" t="e">
        <f t="shared" si="12"/>
        <v>#VALUE!</v>
      </c>
      <c r="M45" s="64" t="e">
        <f t="shared" si="13"/>
        <v>#VALUE!</v>
      </c>
    </row>
    <row r="46" spans="1:13" s="3" customFormat="1" ht="20" customHeight="1" x14ac:dyDescent="0.15">
      <c r="A46" s="95"/>
      <c r="B46" s="38"/>
      <c r="C46" s="39"/>
      <c r="D46" s="88" t="s">
        <v>37</v>
      </c>
      <c r="E46" s="36" t="e">
        <f t="shared" ref="E46" si="18">ROUND(J46*0.7*K46/0.6*1.1*exchange, 0)</f>
        <v>#VALUE!</v>
      </c>
      <c r="F46" s="98"/>
      <c r="G46" s="37" t="e">
        <f t="shared" ref="G46" si="19">E46*F46</f>
        <v>#VALUE!</v>
      </c>
      <c r="H46" s="77"/>
      <c r="I46" s="85" t="s">
        <v>35</v>
      </c>
      <c r="J46" s="91" t="s">
        <v>37</v>
      </c>
      <c r="K46" s="24">
        <v>1</v>
      </c>
      <c r="L46" s="67" t="e">
        <f t="shared" ref="L46" si="20">J46*K46*0.62*1.1*costexchange</f>
        <v>#VALUE!</v>
      </c>
      <c r="M46" s="64" t="e">
        <f t="shared" ref="M46" si="21">L46*F46</f>
        <v>#VALUE!</v>
      </c>
    </row>
    <row r="47" spans="1:13" s="3" customFormat="1" ht="20" customHeight="1" x14ac:dyDescent="0.15">
      <c r="A47" s="95"/>
      <c r="B47" s="38"/>
      <c r="C47" s="39"/>
      <c r="D47" s="88" t="s">
        <v>37</v>
      </c>
      <c r="E47" s="36" t="e">
        <f t="shared" si="10"/>
        <v>#VALUE!</v>
      </c>
      <c r="F47" s="98"/>
      <c r="G47" s="37" t="e">
        <f t="shared" si="11"/>
        <v>#VALUE!</v>
      </c>
      <c r="H47" s="77"/>
      <c r="I47" s="85" t="s">
        <v>35</v>
      </c>
      <c r="J47" s="91" t="s">
        <v>37</v>
      </c>
      <c r="K47" s="24">
        <v>1</v>
      </c>
      <c r="L47" s="67" t="e">
        <f t="shared" si="12"/>
        <v>#VALUE!</v>
      </c>
      <c r="M47" s="64" t="e">
        <f t="shared" si="13"/>
        <v>#VALUE!</v>
      </c>
    </row>
    <row r="48" spans="1:13" s="3" customFormat="1" ht="20" customHeight="1" x14ac:dyDescent="0.15">
      <c r="A48" s="95"/>
      <c r="B48" s="38"/>
      <c r="C48" s="39"/>
      <c r="D48" s="88" t="s">
        <v>37</v>
      </c>
      <c r="E48" s="36" t="e">
        <f t="shared" si="0"/>
        <v>#VALUE!</v>
      </c>
      <c r="F48" s="98"/>
      <c r="G48" s="37" t="e">
        <f t="shared" si="1"/>
        <v>#VALUE!</v>
      </c>
      <c r="H48" s="77"/>
      <c r="I48" s="85" t="s">
        <v>35</v>
      </c>
      <c r="J48" s="91" t="s">
        <v>37</v>
      </c>
      <c r="K48" s="24">
        <v>1</v>
      </c>
      <c r="L48" s="67" t="e">
        <f t="shared" si="2"/>
        <v>#VALUE!</v>
      </c>
      <c r="M48" s="64" t="e">
        <f t="shared" si="3"/>
        <v>#VALUE!</v>
      </c>
    </row>
    <row r="49" spans="1:13" s="3" customFormat="1" ht="20" customHeight="1" thickBot="1" x14ac:dyDescent="0.2">
      <c r="A49" s="96"/>
      <c r="B49" s="40"/>
      <c r="C49" s="41"/>
      <c r="D49" s="89" t="s">
        <v>37</v>
      </c>
      <c r="E49" s="42" t="e">
        <f t="shared" si="0"/>
        <v>#VALUE!</v>
      </c>
      <c r="F49" s="99"/>
      <c r="G49" s="43" t="e">
        <f t="shared" si="1"/>
        <v>#VALUE!</v>
      </c>
      <c r="H49" s="77"/>
      <c r="I49" s="86" t="s">
        <v>35</v>
      </c>
      <c r="J49" s="92" t="s">
        <v>39</v>
      </c>
      <c r="K49" s="25">
        <v>1</v>
      </c>
      <c r="L49" s="68" t="e">
        <f t="shared" si="2"/>
        <v>#VALUE!</v>
      </c>
      <c r="M49" s="65" t="e">
        <f t="shared" si="3"/>
        <v>#VALUE!</v>
      </c>
    </row>
    <row r="50" spans="1:13" s="3" customFormat="1" ht="18" customHeight="1" x14ac:dyDescent="0.15">
      <c r="F50" s="9" t="s">
        <v>17</v>
      </c>
      <c r="G50" s="23" t="e">
        <f>SUM(G16:G49)</f>
        <v>#VALUE!</v>
      </c>
      <c r="H50" s="78"/>
      <c r="I50" s="15" t="s">
        <v>31</v>
      </c>
      <c r="J50" s="12"/>
      <c r="K50" s="15" t="s">
        <v>29</v>
      </c>
      <c r="L50" s="15" t="s">
        <v>20</v>
      </c>
      <c r="M50" s="14" t="e">
        <f>SUM(M16:M49)</f>
        <v>#VALUE!</v>
      </c>
    </row>
    <row r="51" spans="1:13" s="5" customFormat="1" ht="18" customHeight="1" x14ac:dyDescent="0.15">
      <c r="A51" s="20" t="s">
        <v>16</v>
      </c>
      <c r="G51" s="23"/>
      <c r="H51" s="78"/>
      <c r="I51" s="16" t="s">
        <v>35</v>
      </c>
      <c r="J51" s="11"/>
      <c r="K51" s="16" t="s">
        <v>30</v>
      </c>
      <c r="L51" s="16" t="s">
        <v>3</v>
      </c>
      <c r="M51" s="21" t="e">
        <f>1-(M50/G50)</f>
        <v>#VALUE!</v>
      </c>
    </row>
    <row r="52" spans="1:13" s="5" customFormat="1" ht="18" customHeight="1" x14ac:dyDescent="0.15">
      <c r="A52" s="20" t="s">
        <v>12</v>
      </c>
      <c r="F52" s="9"/>
      <c r="G52" s="10"/>
      <c r="H52" s="79"/>
      <c r="I52" s="9" t="s">
        <v>34</v>
      </c>
      <c r="L52" s="16"/>
      <c r="M52" s="21"/>
    </row>
    <row r="53" spans="1:13" s="5" customFormat="1" ht="18" customHeight="1" x14ac:dyDescent="0.15">
      <c r="A53" s="20" t="s">
        <v>13</v>
      </c>
      <c r="H53" s="76"/>
      <c r="I53" s="16" t="s">
        <v>33</v>
      </c>
      <c r="J53" s="11"/>
      <c r="K53" s="11"/>
      <c r="L53" s="11"/>
    </row>
    <row r="54" spans="1:13" ht="18" customHeight="1" x14ac:dyDescent="0.15">
      <c r="F54" s="22"/>
      <c r="H54" s="80"/>
      <c r="I54" s="75" t="s">
        <v>32</v>
      </c>
    </row>
    <row r="55" spans="1:13" ht="18" customHeight="1" x14ac:dyDescent="0.15">
      <c r="F55" s="9"/>
      <c r="H55" s="80"/>
      <c r="I55" s="75" t="s">
        <v>36</v>
      </c>
    </row>
    <row r="56" spans="1:13" x14ac:dyDescent="0.15">
      <c r="H56" s="80"/>
    </row>
    <row r="57" spans="1:13" x14ac:dyDescent="0.15">
      <c r="H57" s="80"/>
    </row>
    <row r="58" spans="1:13" x14ac:dyDescent="0.15">
      <c r="H58" s="80"/>
    </row>
    <row r="59" spans="1:13" x14ac:dyDescent="0.15">
      <c r="H59" s="80"/>
    </row>
    <row r="60" spans="1:13" x14ac:dyDescent="0.15">
      <c r="H60" s="80"/>
    </row>
  </sheetData>
  <phoneticPr fontId="2" type="noConversion"/>
  <pageMargins left="0.5" right="0.25" top="0.5" bottom="0.5" header="0.25" footer="0.25"/>
  <pageSetup scale="78" orientation="landscape" horizontalDpi="300" verticalDpi="300"/>
  <headerFooter alignWithMargins="0">
    <oddFooter xml:space="preserve">&amp;C&amp;14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Quote</vt:lpstr>
      <vt:lpstr>costexchange</vt:lpstr>
      <vt:lpstr>exchange</vt:lpstr>
      <vt:lpstr>'Customer Quote'!Print_Area</vt:lpstr>
    </vt:vector>
  </TitlesOfParts>
  <Company>Witte Pumps &amp; Technology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Upton</dc:creator>
  <cp:lastModifiedBy>Kyle Upton</cp:lastModifiedBy>
  <cp:lastPrinted>2014-09-05T13:55:33Z</cp:lastPrinted>
  <dcterms:created xsi:type="dcterms:W3CDTF">2005-11-21T15:34:06Z</dcterms:created>
  <dcterms:modified xsi:type="dcterms:W3CDTF">2020-06-04T17:20:55Z</dcterms:modified>
</cp:coreProperties>
</file>