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kac15c_fsu_edu/Documents/Documents/PhD/Research/LakeJacksonSinkhole/data/processed/"/>
    </mc:Choice>
  </mc:AlternateContent>
  <xr:revisionPtr revIDLastSave="0" documentId="8_{83AB417D-F2A6-4C64-94A9-BE5C4E2DA3C7}" xr6:coauthVersionLast="47" xr6:coauthVersionMax="47" xr10:uidLastSave="{00000000-0000-0000-0000-000000000000}"/>
  <bookViews>
    <workbookView xWindow="-120" yWindow="-120" windowWidth="24240" windowHeight="13140" activeTab="2" xr2:uid="{125E3E62-BD1A-4E2C-91D7-EA8EB6A8CC4C}"/>
  </bookViews>
  <sheets>
    <sheet name="Site-Type-Freq" sheetId="4" r:id="rId1"/>
    <sheet name="Map3" sheetId="7" r:id="rId2"/>
    <sheet name="POT map" sheetId="8" r:id="rId3"/>
    <sheet name="Site Schem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J4" i="4" s="1"/>
  <c r="J11" i="4" s="1"/>
  <c r="I5" i="4"/>
  <c r="J5" i="4"/>
  <c r="I6" i="4"/>
  <c r="L6" i="4" s="1"/>
  <c r="J6" i="4"/>
  <c r="I7" i="4"/>
  <c r="I11" i="4" s="1"/>
  <c r="J7" i="4"/>
  <c r="I8" i="4"/>
  <c r="J8" i="4" s="1"/>
  <c r="I9" i="4"/>
  <c r="J9" i="4"/>
  <c r="I10" i="4"/>
  <c r="K10" i="4" s="1"/>
  <c r="J10" i="4"/>
  <c r="G14" i="4"/>
  <c r="I14" i="4" s="1"/>
  <c r="G15" i="4"/>
  <c r="I15" i="4"/>
  <c r="L15" i="4" s="1"/>
  <c r="J15" i="4"/>
  <c r="G16" i="4"/>
  <c r="I16" i="4"/>
  <c r="L16" i="4" s="1"/>
  <c r="J16" i="4"/>
  <c r="K4" i="4"/>
  <c r="K5" i="4"/>
  <c r="K6" i="4"/>
  <c r="K8" i="4"/>
  <c r="K9" i="4"/>
  <c r="K15" i="4"/>
  <c r="L4" i="4"/>
  <c r="L5" i="4"/>
  <c r="L8" i="4"/>
  <c r="L9" i="4"/>
  <c r="L10" i="4"/>
  <c r="I36" i="4"/>
  <c r="L36" i="4" s="1"/>
  <c r="I35" i="4"/>
  <c r="K35" i="4"/>
  <c r="J35" i="4"/>
  <c r="L35" i="4"/>
  <c r="I28" i="4"/>
  <c r="L28" i="4" s="1"/>
  <c r="I29" i="4"/>
  <c r="I30" i="4"/>
  <c r="I31" i="4"/>
  <c r="I32" i="4"/>
  <c r="I33" i="4"/>
  <c r="L33" i="4" s="1"/>
  <c r="I34" i="4"/>
  <c r="J34" i="4" s="1"/>
  <c r="L29" i="4"/>
  <c r="K29" i="4"/>
  <c r="J29" i="4"/>
  <c r="L32" i="4"/>
  <c r="K32" i="4"/>
  <c r="J32" i="4"/>
  <c r="L31" i="4"/>
  <c r="K31" i="4"/>
  <c r="J31" i="4"/>
  <c r="L30" i="4"/>
  <c r="K30" i="4"/>
  <c r="J30" i="4"/>
  <c r="I21" i="4" l="1"/>
  <c r="K11" i="4"/>
  <c r="L14" i="4"/>
  <c r="J14" i="4"/>
  <c r="I17" i="4"/>
  <c r="K14" i="4"/>
  <c r="L11" i="4"/>
  <c r="J17" i="4"/>
  <c r="J21" i="4"/>
  <c r="J28" i="4"/>
  <c r="L34" i="4"/>
  <c r="K33" i="4"/>
  <c r="K36" i="4"/>
  <c r="L7" i="4"/>
  <c r="K7" i="4"/>
  <c r="K16" i="4"/>
  <c r="K34" i="4"/>
  <c r="J33" i="4"/>
  <c r="J36" i="4"/>
  <c r="K28" i="4"/>
  <c r="L17" i="4" l="1"/>
  <c r="L21" i="4" s="1"/>
  <c r="K17" i="4"/>
  <c r="K21" i="4"/>
</calcChain>
</file>

<file path=xl/sharedStrings.xml><?xml version="1.0" encoding="utf-8"?>
<sst xmlns="http://schemas.openxmlformats.org/spreadsheetml/2006/main" count="180" uniqueCount="80">
  <si>
    <t>Sites Proposed for Porter Trace</t>
  </si>
  <si>
    <t>Sullivan - Charcoal</t>
  </si>
  <si>
    <t>Emerald - Charcoal</t>
  </si>
  <si>
    <t>Church - Charcoal</t>
  </si>
  <si>
    <t>Kelly - Charcoal</t>
  </si>
  <si>
    <t>Horse Lot - Charcoal</t>
  </si>
  <si>
    <t>Meeting House - Charcoal</t>
  </si>
  <si>
    <t>Sally Ward - Charcoal</t>
  </si>
  <si>
    <t>Walkulla Vent - ISCO</t>
  </si>
  <si>
    <t>AD - Condiut grab samples</t>
  </si>
  <si>
    <t>B - Conduit grab samples</t>
  </si>
  <si>
    <t>Shepherd - Charcoal</t>
  </si>
  <si>
    <t>Gander - Charcoal</t>
  </si>
  <si>
    <t>Wacissa</t>
  </si>
  <si>
    <t>Ochlockonee River at Hwy 90 Bridge</t>
  </si>
  <si>
    <t>McBride Slough</t>
  </si>
  <si>
    <t>Sampling Regime:</t>
  </si>
  <si>
    <t>ISCO - every 8 hours</t>
  </si>
  <si>
    <t>Charcoal - in water 14 days / two weeks or so.</t>
  </si>
  <si>
    <t xml:space="preserve">Grabs ( AD and B) every three days (Monday and Thursday) synchronized with Wakulla Vent ISCO (ie 10 am sample) </t>
  </si>
  <si>
    <t>Type</t>
  </si>
  <si>
    <t>Sullivan</t>
  </si>
  <si>
    <t>Church</t>
  </si>
  <si>
    <t>St Marks River Rise</t>
  </si>
  <si>
    <t>Emerald</t>
  </si>
  <si>
    <t>Go Between</t>
  </si>
  <si>
    <t>Horse Lot</t>
  </si>
  <si>
    <t>Kelly</t>
  </si>
  <si>
    <t>Meeting House</t>
  </si>
  <si>
    <t>Sally Ward</t>
  </si>
  <si>
    <t>Walkulla Vent</t>
  </si>
  <si>
    <t>AD - Condiut</t>
  </si>
  <si>
    <t>B - Conduit</t>
  </si>
  <si>
    <t>Shepherd</t>
  </si>
  <si>
    <t>Gander</t>
  </si>
  <si>
    <t>ISCO</t>
  </si>
  <si>
    <t>GRAB</t>
  </si>
  <si>
    <t>Charcoal</t>
  </si>
  <si>
    <t>Porter Hole</t>
  </si>
  <si>
    <t>Injection</t>
  </si>
  <si>
    <t>Diver</t>
  </si>
  <si>
    <t>Y</t>
  </si>
  <si>
    <t>Permission to Sample</t>
  </si>
  <si>
    <t>N</t>
  </si>
  <si>
    <t>Foot</t>
  </si>
  <si>
    <t>Foot/Diver</t>
  </si>
  <si>
    <t>Sample Frequency</t>
  </si>
  <si>
    <t>Duration</t>
  </si>
  <si>
    <t>Access via</t>
  </si>
  <si>
    <t>every two weeks</t>
  </si>
  <si>
    <t>1 per 6 hours</t>
  </si>
  <si>
    <t>2 x weekly (M, Th)</t>
  </si>
  <si>
    <t># samples</t>
  </si>
  <si>
    <t>8 weeks</t>
  </si>
  <si>
    <t>12 weeks</t>
  </si>
  <si>
    <t xml:space="preserve">8 weeks </t>
  </si>
  <si>
    <t>Field Blanks</t>
  </si>
  <si>
    <t xml:space="preserve">Natural Wells </t>
  </si>
  <si>
    <t>Ochlockonee R @ 90</t>
  </si>
  <si>
    <t>A</t>
  </si>
  <si>
    <t>B</t>
  </si>
  <si>
    <t xml:space="preserve">Sampling Sites </t>
  </si>
  <si>
    <t>Wakulla No Name Spring</t>
  </si>
  <si>
    <t>Cost per duration ($50/sample)</t>
  </si>
  <si>
    <t>Cost Water Sample Analysis:</t>
  </si>
  <si>
    <t>Cost for Dye</t>
  </si>
  <si>
    <t>Total cost (Lab and dye)</t>
  </si>
  <si>
    <t>Site Classification: A = primary sites   B = alternates</t>
  </si>
  <si>
    <t>Natural Wells</t>
  </si>
  <si>
    <t>Boat</t>
  </si>
  <si>
    <t>Y with permit</t>
  </si>
  <si>
    <t xml:space="preserve">Y </t>
  </si>
  <si>
    <t>Contact w/ Owner</t>
  </si>
  <si>
    <t>**Above sampling plan possible with out diver support**</t>
  </si>
  <si>
    <t xml:space="preserve">Cost Charcoal Sample Analysis: </t>
  </si>
  <si>
    <t>Alternate sites considered:</t>
  </si>
  <si>
    <t xml:space="preserve">        *Lab allows pick and choose of samples analyzed to reduce cost*</t>
  </si>
  <si>
    <t>Lake Munson</t>
  </si>
  <si>
    <t>ISCO SAMPLES</t>
  </si>
  <si>
    <t>CHARCOAL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</si>
</sst>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6" borderId="0" xfId="0" applyFill="1"/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3" borderId="2" xfId="0" applyFill="1" applyBorder="1"/>
    <xf numFmtId="0" fontId="0" fillId="0" borderId="2" xfId="0" applyFill="1" applyBorder="1" applyAlignment="1">
      <alignment horizontal="right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9" fontId="0" fillId="0" borderId="2" xfId="0" applyNumberFormat="1" applyBorder="1" applyAlignment="1">
      <alignment horizontal="center" vertical="top"/>
    </xf>
    <xf numFmtId="0" fontId="0" fillId="7" borderId="0" xfId="0" applyFill="1"/>
    <xf numFmtId="0" fontId="0" fillId="7" borderId="0" xfId="0" applyFill="1" applyAlignment="1">
      <alignment horizontal="right" wrapText="1"/>
    </xf>
    <xf numFmtId="0" fontId="0" fillId="8" borderId="0" xfId="0" applyFill="1"/>
    <xf numFmtId="0" fontId="0" fillId="9" borderId="0" xfId="0" applyFill="1"/>
    <xf numFmtId="0" fontId="3" fillId="0" borderId="0" xfId="0" applyFont="1"/>
    <xf numFmtId="0" fontId="4" fillId="0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0" fillId="5" borderId="2" xfId="0" applyFill="1" applyBorder="1"/>
    <xf numFmtId="0" fontId="0" fillId="0" borderId="2" xfId="0" applyBorder="1" applyAlignment="1">
      <alignment horizontal="right" wrapText="1"/>
    </xf>
  </cellXfs>
  <cellStyles count="2"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66FF33"/>
      <color rgb="FF00FF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0</xdr:row>
      <xdr:rowOff>0</xdr:rowOff>
    </xdr:from>
    <xdr:to>
      <xdr:col>11</xdr:col>
      <xdr:colOff>480956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82796D-01CD-4888-9D20-13DC537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6508376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1</xdr:row>
      <xdr:rowOff>0</xdr:rowOff>
    </xdr:from>
    <xdr:to>
      <xdr:col>11</xdr:col>
      <xdr:colOff>511436</xdr:colOff>
      <xdr:row>56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0877B3-8BD6-49F1-9842-02B265539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82880"/>
          <a:ext cx="650837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7277-15F5-4302-8ED5-64D5C88471F8}">
  <dimension ref="A1:Q39"/>
  <sheetViews>
    <sheetView workbookViewId="0">
      <selection activeCell="T20" sqref="T20"/>
    </sheetView>
  </sheetViews>
  <sheetFormatPr defaultRowHeight="15" x14ac:dyDescent="0.25"/>
  <cols>
    <col min="1" max="1" width="28.85546875" customWidth="1"/>
    <col min="2" max="2" width="17.28515625" style="6" customWidth="1"/>
    <col min="5" max="5" width="16.7109375" style="1" customWidth="1"/>
    <col min="7" max="7" width="8.5703125" customWidth="1"/>
    <col min="8" max="8" width="6.28515625" customWidth="1"/>
    <col min="9" max="9" width="12.140625" customWidth="1"/>
    <col min="14" max="14" width="13.28515625" customWidth="1"/>
    <col min="15" max="15" width="2.42578125" style="1" customWidth="1"/>
    <col min="16" max="17" width="11.7109375" customWidth="1"/>
  </cols>
  <sheetData>
    <row r="1" spans="1:17" s="8" customFormat="1" ht="60" x14ac:dyDescent="0.25">
      <c r="A1" s="25" t="s">
        <v>61</v>
      </c>
      <c r="B1" s="26" t="s">
        <v>67</v>
      </c>
      <c r="C1" s="25"/>
      <c r="D1" s="25" t="s">
        <v>20</v>
      </c>
      <c r="E1" s="27" t="s">
        <v>46</v>
      </c>
      <c r="F1" s="27" t="s">
        <v>47</v>
      </c>
      <c r="G1" s="27" t="s">
        <v>52</v>
      </c>
      <c r="H1" s="27" t="s">
        <v>56</v>
      </c>
      <c r="I1" s="27" t="s">
        <v>63</v>
      </c>
      <c r="J1" s="28">
        <v>0.5</v>
      </c>
      <c r="K1" s="28">
        <v>0.33</v>
      </c>
      <c r="L1" s="28">
        <v>0.25</v>
      </c>
      <c r="M1" s="28"/>
      <c r="N1" s="26" t="s">
        <v>42</v>
      </c>
      <c r="O1" s="27"/>
      <c r="P1" s="26" t="s">
        <v>48</v>
      </c>
      <c r="Q1" s="9"/>
    </row>
    <row r="2" spans="1:17" x14ac:dyDescent="0.25">
      <c r="A2" s="1"/>
      <c r="B2" s="13"/>
      <c r="C2" s="1"/>
      <c r="D2" s="1"/>
      <c r="F2" s="1"/>
      <c r="G2" s="1"/>
      <c r="H2" s="1"/>
      <c r="I2" s="29" t="s">
        <v>76</v>
      </c>
      <c r="J2" s="29"/>
      <c r="K2" s="29"/>
      <c r="L2" s="29"/>
      <c r="M2" s="29"/>
      <c r="N2" s="30"/>
      <c r="O2" s="10"/>
      <c r="P2" s="10"/>
      <c r="Q2" s="11"/>
    </row>
    <row r="3" spans="1:17" x14ac:dyDescent="0.25">
      <c r="A3" s="20" t="s">
        <v>79</v>
      </c>
      <c r="B3" s="21"/>
      <c r="C3" s="20"/>
      <c r="D3" s="20"/>
      <c r="E3" s="22"/>
      <c r="F3" s="20"/>
      <c r="G3" s="20"/>
      <c r="H3" s="20"/>
      <c r="I3" s="20"/>
      <c r="J3" s="20"/>
      <c r="K3" s="20"/>
      <c r="L3" s="20"/>
      <c r="M3" s="20"/>
      <c r="N3" s="20"/>
      <c r="O3" s="22"/>
      <c r="P3" s="20"/>
    </row>
    <row r="4" spans="1:17" ht="18" customHeight="1" x14ac:dyDescent="0.25">
      <c r="A4" t="s">
        <v>58</v>
      </c>
      <c r="B4" s="6" t="s">
        <v>59</v>
      </c>
      <c r="D4" s="3" t="s">
        <v>37</v>
      </c>
      <c r="E4" s="1" t="s">
        <v>49</v>
      </c>
      <c r="F4" s="1" t="s">
        <v>53</v>
      </c>
      <c r="G4">
        <v>4</v>
      </c>
      <c r="I4">
        <f t="shared" ref="I4:I10" si="0">G4*50</f>
        <v>200</v>
      </c>
      <c r="J4">
        <f>I4*0.5</f>
        <v>100</v>
      </c>
      <c r="K4">
        <f>I4*0.33</f>
        <v>66</v>
      </c>
      <c r="L4">
        <f>I4*0.25</f>
        <v>50</v>
      </c>
      <c r="N4" s="10" t="s">
        <v>41</v>
      </c>
      <c r="O4" s="10"/>
      <c r="P4" s="10" t="s">
        <v>44</v>
      </c>
      <c r="Q4" s="10"/>
    </row>
    <row r="5" spans="1:17" x14ac:dyDescent="0.25">
      <c r="A5" t="s">
        <v>13</v>
      </c>
      <c r="B5" s="6" t="s">
        <v>59</v>
      </c>
      <c r="D5" s="3" t="s">
        <v>37</v>
      </c>
      <c r="E5" s="1" t="s">
        <v>49</v>
      </c>
      <c r="F5" s="1" t="s">
        <v>54</v>
      </c>
      <c r="G5">
        <v>6</v>
      </c>
      <c r="I5">
        <f t="shared" si="0"/>
        <v>300</v>
      </c>
      <c r="J5">
        <f t="shared" ref="J5:J10" si="1">I5*0.5</f>
        <v>150</v>
      </c>
      <c r="K5">
        <f t="shared" ref="K5:K10" si="2">I5*0.33</f>
        <v>99</v>
      </c>
      <c r="L5">
        <f t="shared" ref="L5:L10" si="3">I5*0.25</f>
        <v>75</v>
      </c>
      <c r="N5" s="10" t="s">
        <v>41</v>
      </c>
      <c r="O5" s="10"/>
      <c r="P5" s="10" t="s">
        <v>69</v>
      </c>
      <c r="Q5" s="10"/>
    </row>
    <row r="6" spans="1:17" x14ac:dyDescent="0.25">
      <c r="A6" t="s">
        <v>24</v>
      </c>
      <c r="B6" s="6" t="s">
        <v>59</v>
      </c>
      <c r="D6" s="3" t="s">
        <v>37</v>
      </c>
      <c r="E6" s="1" t="s">
        <v>49</v>
      </c>
      <c r="F6" s="1" t="s">
        <v>53</v>
      </c>
      <c r="G6">
        <v>4</v>
      </c>
      <c r="I6">
        <f t="shared" si="0"/>
        <v>200</v>
      </c>
      <c r="J6">
        <f t="shared" si="1"/>
        <v>100</v>
      </c>
      <c r="K6">
        <f t="shared" si="2"/>
        <v>66</v>
      </c>
      <c r="L6">
        <f t="shared" si="3"/>
        <v>50</v>
      </c>
      <c r="N6" s="10" t="s">
        <v>70</v>
      </c>
      <c r="O6" s="10"/>
      <c r="P6" s="10" t="s">
        <v>44</v>
      </c>
      <c r="Q6" s="10"/>
    </row>
    <row r="7" spans="1:17" x14ac:dyDescent="0.25">
      <c r="A7" t="s">
        <v>15</v>
      </c>
      <c r="B7" s="6" t="s">
        <v>59</v>
      </c>
      <c r="D7" s="3" t="s">
        <v>37</v>
      </c>
      <c r="E7" s="1" t="s">
        <v>49</v>
      </c>
      <c r="F7" s="1" t="s">
        <v>53</v>
      </c>
      <c r="G7">
        <v>4</v>
      </c>
      <c r="I7">
        <f t="shared" si="0"/>
        <v>200</v>
      </c>
      <c r="J7">
        <f t="shared" si="1"/>
        <v>100</v>
      </c>
      <c r="K7">
        <f t="shared" si="2"/>
        <v>66</v>
      </c>
      <c r="L7">
        <f t="shared" si="3"/>
        <v>50</v>
      </c>
      <c r="N7" s="10" t="s">
        <v>41</v>
      </c>
      <c r="O7" s="10"/>
      <c r="P7" s="10" t="s">
        <v>44</v>
      </c>
      <c r="Q7" s="10"/>
    </row>
    <row r="8" spans="1:17" x14ac:dyDescent="0.25">
      <c r="A8" t="s">
        <v>23</v>
      </c>
      <c r="B8" s="6" t="s">
        <v>59</v>
      </c>
      <c r="D8" s="3" t="s">
        <v>37</v>
      </c>
      <c r="E8" s="1" t="s">
        <v>49</v>
      </c>
      <c r="F8" s="1" t="s">
        <v>54</v>
      </c>
      <c r="G8">
        <v>6</v>
      </c>
      <c r="I8">
        <f t="shared" si="0"/>
        <v>300</v>
      </c>
      <c r="J8">
        <f t="shared" si="1"/>
        <v>150</v>
      </c>
      <c r="K8">
        <f t="shared" si="2"/>
        <v>99</v>
      </c>
      <c r="L8">
        <f t="shared" si="3"/>
        <v>75</v>
      </c>
      <c r="N8" s="10" t="s">
        <v>71</v>
      </c>
      <c r="O8" s="10"/>
      <c r="P8" s="10" t="s">
        <v>69</v>
      </c>
      <c r="Q8" s="10"/>
    </row>
    <row r="9" spans="1:17" ht="30" x14ac:dyDescent="0.25">
      <c r="A9" t="s">
        <v>57</v>
      </c>
      <c r="B9" s="6" t="s">
        <v>59</v>
      </c>
      <c r="D9" s="3" t="s">
        <v>37</v>
      </c>
      <c r="E9" s="1" t="s">
        <v>49</v>
      </c>
      <c r="F9" s="1" t="s">
        <v>53</v>
      </c>
      <c r="G9">
        <v>4</v>
      </c>
      <c r="I9">
        <f t="shared" si="0"/>
        <v>200</v>
      </c>
      <c r="J9">
        <f t="shared" si="1"/>
        <v>100</v>
      </c>
      <c r="K9">
        <f t="shared" si="2"/>
        <v>66</v>
      </c>
      <c r="L9">
        <f t="shared" si="3"/>
        <v>50</v>
      </c>
      <c r="N9" s="10" t="s">
        <v>43</v>
      </c>
      <c r="O9" s="10"/>
      <c r="P9" s="10" t="s">
        <v>72</v>
      </c>
      <c r="Q9" s="10"/>
    </row>
    <row r="10" spans="1:17" x14ac:dyDescent="0.25">
      <c r="A10" s="20" t="s">
        <v>33</v>
      </c>
      <c r="B10" s="21" t="s">
        <v>59</v>
      </c>
      <c r="C10" s="20"/>
      <c r="D10" s="23" t="s">
        <v>37</v>
      </c>
      <c r="E10" s="22" t="s">
        <v>49</v>
      </c>
      <c r="F10" s="22" t="s">
        <v>54</v>
      </c>
      <c r="G10" s="20">
        <v>6</v>
      </c>
      <c r="H10" s="20"/>
      <c r="I10" s="20">
        <f t="shared" si="0"/>
        <v>300</v>
      </c>
      <c r="J10" s="20">
        <f t="shared" si="1"/>
        <v>150</v>
      </c>
      <c r="K10" s="20">
        <f t="shared" si="2"/>
        <v>99</v>
      </c>
      <c r="L10" s="20">
        <f t="shared" si="3"/>
        <v>75</v>
      </c>
      <c r="M10" s="20"/>
      <c r="N10" s="24" t="s">
        <v>70</v>
      </c>
      <c r="O10" s="24"/>
      <c r="P10" s="24" t="s">
        <v>44</v>
      </c>
      <c r="Q10" s="10"/>
    </row>
    <row r="11" spans="1:17" s="1" customFormat="1" x14ac:dyDescent="0.25">
      <c r="A11" s="32" t="s">
        <v>74</v>
      </c>
      <c r="B11" s="13"/>
      <c r="I11" s="32">
        <f>SUM(I4:I10)</f>
        <v>1700</v>
      </c>
      <c r="J11" s="32">
        <f>SUM(J4:J10)</f>
        <v>850</v>
      </c>
      <c r="K11" s="32">
        <f>SUM(K4:K10)</f>
        <v>561</v>
      </c>
      <c r="L11" s="32">
        <f>SUM(L4:L10)</f>
        <v>425</v>
      </c>
      <c r="N11" s="10"/>
      <c r="O11" s="10"/>
      <c r="P11" s="10"/>
      <c r="Q11" s="10"/>
    </row>
    <row r="12" spans="1:17" s="1" customFormat="1" x14ac:dyDescent="0.25">
      <c r="B12" s="13"/>
      <c r="N12" s="10"/>
      <c r="O12" s="10"/>
      <c r="P12" s="10"/>
      <c r="Q12" s="10"/>
    </row>
    <row r="13" spans="1:17" x14ac:dyDescent="0.25">
      <c r="A13" s="20" t="s">
        <v>78</v>
      </c>
      <c r="B13" s="21"/>
      <c r="C13" s="20"/>
      <c r="D13" s="22"/>
      <c r="E13" s="22"/>
      <c r="F13" s="22"/>
      <c r="G13" s="20"/>
      <c r="H13" s="20"/>
      <c r="I13" s="20"/>
      <c r="J13" s="20"/>
      <c r="K13" s="20"/>
      <c r="L13" s="20"/>
      <c r="M13" s="20"/>
      <c r="N13" s="24"/>
      <c r="O13" s="24"/>
      <c r="P13" s="24"/>
      <c r="Q13" s="10"/>
    </row>
    <row r="14" spans="1:17" x14ac:dyDescent="0.25">
      <c r="A14" t="s">
        <v>30</v>
      </c>
      <c r="B14" s="6" t="s">
        <v>59</v>
      </c>
      <c r="D14" s="7" t="s">
        <v>35</v>
      </c>
      <c r="E14" s="1" t="s">
        <v>50</v>
      </c>
      <c r="F14" s="1" t="s">
        <v>53</v>
      </c>
      <c r="G14">
        <f>4*7*8</f>
        <v>224</v>
      </c>
      <c r="I14">
        <f>G14*50</f>
        <v>11200</v>
      </c>
      <c r="J14">
        <f>I14*0.5</f>
        <v>5600</v>
      </c>
      <c r="K14">
        <f>I14*0.33</f>
        <v>3696</v>
      </c>
      <c r="L14">
        <f>I14*0.25</f>
        <v>2800</v>
      </c>
      <c r="N14" s="10" t="s">
        <v>70</v>
      </c>
      <c r="O14" s="10"/>
      <c r="P14" s="11" t="s">
        <v>44</v>
      </c>
      <c r="Q14" s="11"/>
    </row>
    <row r="15" spans="1:17" x14ac:dyDescent="0.25">
      <c r="A15" t="s">
        <v>31</v>
      </c>
      <c r="B15" s="6" t="s">
        <v>59</v>
      </c>
      <c r="D15" s="7" t="s">
        <v>36</v>
      </c>
      <c r="E15" s="1" t="s">
        <v>51</v>
      </c>
      <c r="F15" s="1" t="s">
        <v>55</v>
      </c>
      <c r="G15">
        <f>2*8</f>
        <v>16</v>
      </c>
      <c r="I15">
        <f>G15*50</f>
        <v>800</v>
      </c>
      <c r="J15">
        <f>I15*0.5</f>
        <v>400</v>
      </c>
      <c r="K15">
        <f>I15*0.33</f>
        <v>264</v>
      </c>
      <c r="L15">
        <f>I15*0.25</f>
        <v>200</v>
      </c>
      <c r="N15" s="10" t="s">
        <v>70</v>
      </c>
      <c r="O15" s="10"/>
      <c r="P15" s="11" t="s">
        <v>44</v>
      </c>
      <c r="Q15" s="11"/>
    </row>
    <row r="16" spans="1:17" x14ac:dyDescent="0.25">
      <c r="A16" s="20" t="s">
        <v>32</v>
      </c>
      <c r="B16" s="21" t="s">
        <v>59</v>
      </c>
      <c r="C16" s="20"/>
      <c r="D16" s="39" t="s">
        <v>36</v>
      </c>
      <c r="E16" s="22" t="s">
        <v>51</v>
      </c>
      <c r="F16" s="22" t="s">
        <v>53</v>
      </c>
      <c r="G16" s="20">
        <f>2*8</f>
        <v>16</v>
      </c>
      <c r="H16" s="20"/>
      <c r="I16" s="20">
        <f>G16*50</f>
        <v>800</v>
      </c>
      <c r="J16" s="20">
        <f>I16*0.5</f>
        <v>400</v>
      </c>
      <c r="K16" s="20">
        <f>I16*0.33</f>
        <v>264</v>
      </c>
      <c r="L16" s="20">
        <f>I16*0.25</f>
        <v>200</v>
      </c>
      <c r="M16" s="20"/>
      <c r="N16" s="24" t="s">
        <v>70</v>
      </c>
      <c r="O16" s="24"/>
      <c r="P16" s="40" t="s">
        <v>44</v>
      </c>
      <c r="Q16" s="11"/>
    </row>
    <row r="17" spans="1:17" x14ac:dyDescent="0.25">
      <c r="A17" s="7" t="s">
        <v>64</v>
      </c>
      <c r="D17" s="1"/>
      <c r="F17" s="1"/>
      <c r="I17" s="7">
        <f>SUM(I14:I16)</f>
        <v>12800</v>
      </c>
      <c r="J17" s="7">
        <f>SUM(J11:J16)</f>
        <v>7250</v>
      </c>
      <c r="K17" s="7">
        <f>SUM(K11:K16)</f>
        <v>4785</v>
      </c>
      <c r="L17" s="7">
        <f>SUM(L11:L16)</f>
        <v>3625</v>
      </c>
      <c r="N17" s="11"/>
      <c r="O17" s="10"/>
      <c r="P17" s="11"/>
      <c r="Q17" s="11"/>
    </row>
    <row r="18" spans="1:17" x14ac:dyDescent="0.25">
      <c r="A18" s="1"/>
      <c r="D18" s="1"/>
      <c r="F18" s="1"/>
      <c r="I18" s="1"/>
      <c r="J18" s="1"/>
      <c r="K18" s="1"/>
      <c r="L18" s="1"/>
      <c r="N18" s="11"/>
      <c r="O18" s="10"/>
      <c r="P18" s="11"/>
      <c r="Q18" s="11"/>
    </row>
    <row r="19" spans="1:17" x14ac:dyDescent="0.25">
      <c r="A19" s="31" t="s">
        <v>65</v>
      </c>
      <c r="D19" s="1"/>
      <c r="F19" s="1"/>
      <c r="I19" s="31">
        <v>3130</v>
      </c>
      <c r="J19" s="31">
        <v>3130</v>
      </c>
      <c r="K19" s="31">
        <v>3130</v>
      </c>
      <c r="L19" s="31">
        <v>3130</v>
      </c>
      <c r="N19" s="11"/>
      <c r="O19" s="10"/>
      <c r="P19" s="11"/>
      <c r="Q19" s="11"/>
    </row>
    <row r="20" spans="1:17" x14ac:dyDescent="0.25">
      <c r="A20" s="1"/>
      <c r="D20" s="1"/>
      <c r="F20" s="1"/>
      <c r="I20" s="1"/>
      <c r="J20" s="1"/>
      <c r="K20" s="1"/>
      <c r="L20" s="1"/>
      <c r="N20" s="11"/>
      <c r="O20" s="10"/>
      <c r="P20" s="11"/>
      <c r="Q20" s="11"/>
    </row>
    <row r="21" spans="1:17" s="36" customFormat="1" ht="18.75" x14ac:dyDescent="0.3">
      <c r="A21" s="34" t="s">
        <v>66</v>
      </c>
      <c r="B21" s="35"/>
      <c r="D21" s="34"/>
      <c r="E21" s="34"/>
      <c r="F21" s="34"/>
      <c r="I21" s="34">
        <f>I11+I17+I19</f>
        <v>17630</v>
      </c>
      <c r="J21" s="34">
        <f>J11+J17+J19</f>
        <v>11230</v>
      </c>
      <c r="K21" s="34">
        <f>K11+K17+K19</f>
        <v>8476</v>
      </c>
      <c r="L21" s="34">
        <f>L11+L17+L19</f>
        <v>7180</v>
      </c>
      <c r="N21" s="37"/>
      <c r="O21" s="38"/>
      <c r="P21" s="37"/>
      <c r="Q21" s="37"/>
    </row>
    <row r="23" spans="1:17" x14ac:dyDescent="0.25">
      <c r="A23" s="12" t="s">
        <v>73</v>
      </c>
      <c r="B23" s="14"/>
      <c r="C23" s="12"/>
      <c r="D23" s="1"/>
      <c r="F23" s="1"/>
      <c r="I23" s="1"/>
      <c r="J23" s="1"/>
      <c r="K23" s="1"/>
      <c r="L23" s="1"/>
      <c r="N23" s="11"/>
      <c r="O23" s="10"/>
      <c r="P23" s="11"/>
      <c r="Q23" s="11"/>
    </row>
    <row r="24" spans="1:17" x14ac:dyDescent="0.25">
      <c r="A24" s="1"/>
      <c r="D24" s="1"/>
      <c r="F24" s="1"/>
      <c r="I24" s="1"/>
      <c r="J24" s="1"/>
      <c r="K24" s="1"/>
      <c r="L24" s="1"/>
      <c r="N24" s="11"/>
      <c r="O24" s="10"/>
      <c r="P24" s="11"/>
      <c r="Q24" s="11"/>
    </row>
    <row r="25" spans="1:17" ht="15.75" thickBot="1" x14ac:dyDescent="0.3">
      <c r="A25" s="15"/>
      <c r="B25" s="16"/>
      <c r="C25" s="17"/>
      <c r="D25" s="15"/>
      <c r="E25" s="15"/>
      <c r="F25" s="15"/>
      <c r="G25" s="17"/>
      <c r="H25" s="17"/>
      <c r="I25" s="15"/>
      <c r="J25" s="15"/>
      <c r="K25" s="15"/>
      <c r="L25" s="15"/>
      <c r="M25" s="17"/>
      <c r="N25" s="18"/>
      <c r="O25" s="19"/>
      <c r="P25" s="18"/>
      <c r="Q25" s="18"/>
    </row>
    <row r="26" spans="1:17" x14ac:dyDescent="0.25">
      <c r="A26" s="33" t="s">
        <v>75</v>
      </c>
      <c r="B26" s="13"/>
      <c r="C26" s="1"/>
      <c r="D26" s="1"/>
      <c r="F26" s="1"/>
      <c r="I26" s="1"/>
      <c r="J26" s="1"/>
      <c r="K26" s="1"/>
      <c r="L26" s="1"/>
      <c r="N26" s="11"/>
      <c r="O26" s="10"/>
      <c r="P26" s="11"/>
      <c r="Q26" s="11"/>
    </row>
    <row r="27" spans="1:17" x14ac:dyDescent="0.25">
      <c r="D27" s="1"/>
      <c r="F27" s="1"/>
      <c r="N27" s="11"/>
      <c r="O27" s="10"/>
      <c r="P27" s="11"/>
      <c r="Q27" s="11"/>
    </row>
    <row r="28" spans="1:17" x14ac:dyDescent="0.25">
      <c r="A28" t="s">
        <v>21</v>
      </c>
      <c r="B28" s="6" t="s">
        <v>60</v>
      </c>
      <c r="D28" s="3" t="s">
        <v>37</v>
      </c>
      <c r="E28" s="1" t="s">
        <v>49</v>
      </c>
      <c r="F28" s="1" t="s">
        <v>53</v>
      </c>
      <c r="G28">
        <v>4</v>
      </c>
      <c r="I28">
        <f t="shared" ref="I28:I36" si="4">G28*50</f>
        <v>200</v>
      </c>
      <c r="J28">
        <f t="shared" ref="J28:J36" si="5">I28*0.5</f>
        <v>100</v>
      </c>
      <c r="K28">
        <f t="shared" ref="K28:K36" si="6">I28*0.33</f>
        <v>66</v>
      </c>
      <c r="L28">
        <f t="shared" ref="L28:L36" si="7">I28*0.25</f>
        <v>50</v>
      </c>
      <c r="N28" s="10" t="s">
        <v>41</v>
      </c>
      <c r="O28" s="10"/>
      <c r="P28" s="11" t="s">
        <v>40</v>
      </c>
      <c r="Q28" s="11"/>
    </row>
    <row r="29" spans="1:17" x14ac:dyDescent="0.25">
      <c r="A29" t="s">
        <v>22</v>
      </c>
      <c r="B29" s="6" t="s">
        <v>60</v>
      </c>
      <c r="D29" s="3" t="s">
        <v>37</v>
      </c>
      <c r="E29" s="1" t="s">
        <v>49</v>
      </c>
      <c r="F29" s="1" t="s">
        <v>53</v>
      </c>
      <c r="G29">
        <v>4</v>
      </c>
      <c r="I29">
        <f t="shared" si="4"/>
        <v>200</v>
      </c>
      <c r="J29">
        <f t="shared" si="5"/>
        <v>100</v>
      </c>
      <c r="K29">
        <f t="shared" si="6"/>
        <v>66</v>
      </c>
      <c r="L29">
        <f t="shared" si="7"/>
        <v>50</v>
      </c>
      <c r="N29" s="11" t="s">
        <v>43</v>
      </c>
      <c r="O29" s="10"/>
      <c r="P29" s="11" t="s">
        <v>45</v>
      </c>
      <c r="Q29" s="11"/>
    </row>
    <row r="30" spans="1:17" x14ac:dyDescent="0.25">
      <c r="A30" t="s">
        <v>25</v>
      </c>
      <c r="B30" s="6" t="s">
        <v>60</v>
      </c>
      <c r="D30" s="3" t="s">
        <v>37</v>
      </c>
      <c r="E30" s="1" t="s">
        <v>49</v>
      </c>
      <c r="F30" s="1" t="s">
        <v>53</v>
      </c>
      <c r="G30">
        <v>4</v>
      </c>
      <c r="I30">
        <f t="shared" si="4"/>
        <v>200</v>
      </c>
      <c r="J30">
        <f t="shared" si="5"/>
        <v>100</v>
      </c>
      <c r="K30">
        <f t="shared" si="6"/>
        <v>66</v>
      </c>
      <c r="L30">
        <f t="shared" si="7"/>
        <v>50</v>
      </c>
      <c r="N30" s="10" t="s">
        <v>70</v>
      </c>
      <c r="O30" s="10"/>
      <c r="P30" s="11" t="s">
        <v>44</v>
      </c>
      <c r="Q30" s="11"/>
    </row>
    <row r="31" spans="1:17" x14ac:dyDescent="0.25">
      <c r="A31" t="s">
        <v>26</v>
      </c>
      <c r="B31" s="6" t="s">
        <v>60</v>
      </c>
      <c r="D31" s="3" t="s">
        <v>37</v>
      </c>
      <c r="E31" s="1" t="s">
        <v>49</v>
      </c>
      <c r="F31" s="1" t="s">
        <v>53</v>
      </c>
      <c r="G31">
        <v>4</v>
      </c>
      <c r="I31">
        <f t="shared" si="4"/>
        <v>200</v>
      </c>
      <c r="J31">
        <f t="shared" si="5"/>
        <v>100</v>
      </c>
      <c r="K31">
        <f t="shared" si="6"/>
        <v>66</v>
      </c>
      <c r="L31">
        <f t="shared" si="7"/>
        <v>50</v>
      </c>
      <c r="N31" s="10" t="s">
        <v>41</v>
      </c>
      <c r="O31" s="10"/>
      <c r="P31" s="11" t="s">
        <v>40</v>
      </c>
      <c r="Q31" s="11"/>
    </row>
    <row r="32" spans="1:17" x14ac:dyDescent="0.25">
      <c r="A32" t="s">
        <v>27</v>
      </c>
      <c r="B32" s="6" t="s">
        <v>60</v>
      </c>
      <c r="D32" s="3" t="s">
        <v>37</v>
      </c>
      <c r="E32" s="1" t="s">
        <v>49</v>
      </c>
      <c r="F32" s="1" t="s">
        <v>53</v>
      </c>
      <c r="G32">
        <v>4</v>
      </c>
      <c r="I32">
        <f t="shared" si="4"/>
        <v>200</v>
      </c>
      <c r="J32">
        <f t="shared" si="5"/>
        <v>100</v>
      </c>
      <c r="K32">
        <f t="shared" si="6"/>
        <v>66</v>
      </c>
      <c r="L32">
        <f t="shared" si="7"/>
        <v>50</v>
      </c>
      <c r="N32" s="11" t="s">
        <v>43</v>
      </c>
      <c r="O32" s="10"/>
      <c r="P32" s="11" t="s">
        <v>44</v>
      </c>
      <c r="Q32" s="11"/>
    </row>
    <row r="33" spans="1:17" x14ac:dyDescent="0.25">
      <c r="A33" t="s">
        <v>28</v>
      </c>
      <c r="B33" s="6" t="s">
        <v>60</v>
      </c>
      <c r="D33" s="3" t="s">
        <v>37</v>
      </c>
      <c r="E33" s="1" t="s">
        <v>49</v>
      </c>
      <c r="F33" s="1" t="s">
        <v>53</v>
      </c>
      <c r="G33">
        <v>4</v>
      </c>
      <c r="I33">
        <f t="shared" si="4"/>
        <v>200</v>
      </c>
      <c r="J33">
        <f t="shared" si="5"/>
        <v>100</v>
      </c>
      <c r="K33">
        <f t="shared" si="6"/>
        <v>66</v>
      </c>
      <c r="L33">
        <f t="shared" si="7"/>
        <v>50</v>
      </c>
      <c r="N33" s="10" t="s">
        <v>70</v>
      </c>
      <c r="O33" s="10"/>
      <c r="P33" s="11" t="s">
        <v>40</v>
      </c>
      <c r="Q33" s="11"/>
    </row>
    <row r="34" spans="1:17" x14ac:dyDescent="0.25">
      <c r="A34" t="s">
        <v>29</v>
      </c>
      <c r="B34" s="6" t="s">
        <v>60</v>
      </c>
      <c r="D34" s="3" t="s">
        <v>37</v>
      </c>
      <c r="E34" s="1" t="s">
        <v>49</v>
      </c>
      <c r="F34" s="1" t="s">
        <v>55</v>
      </c>
      <c r="G34">
        <v>4</v>
      </c>
      <c r="I34">
        <f t="shared" si="4"/>
        <v>200</v>
      </c>
      <c r="J34">
        <f t="shared" si="5"/>
        <v>100</v>
      </c>
      <c r="K34">
        <f t="shared" si="6"/>
        <v>66</v>
      </c>
      <c r="L34">
        <f t="shared" si="7"/>
        <v>50</v>
      </c>
      <c r="N34" s="10" t="s">
        <v>70</v>
      </c>
      <c r="O34" s="10"/>
      <c r="P34" s="11" t="s">
        <v>44</v>
      </c>
      <c r="Q34" s="11"/>
    </row>
    <row r="35" spans="1:17" x14ac:dyDescent="0.25">
      <c r="A35" t="s">
        <v>34</v>
      </c>
      <c r="B35" s="6" t="s">
        <v>60</v>
      </c>
      <c r="D35" s="3" t="s">
        <v>37</v>
      </c>
      <c r="E35" s="1" t="s">
        <v>49</v>
      </c>
      <c r="F35" s="1" t="s">
        <v>54</v>
      </c>
      <c r="G35">
        <v>6</v>
      </c>
      <c r="I35">
        <f t="shared" si="4"/>
        <v>300</v>
      </c>
      <c r="J35">
        <f t="shared" si="5"/>
        <v>150</v>
      </c>
      <c r="K35">
        <f t="shared" si="6"/>
        <v>99</v>
      </c>
      <c r="L35">
        <f t="shared" si="7"/>
        <v>75</v>
      </c>
      <c r="N35" s="10" t="s">
        <v>70</v>
      </c>
      <c r="O35" s="10"/>
      <c r="P35" s="10" t="s">
        <v>44</v>
      </c>
      <c r="Q35" s="10"/>
    </row>
    <row r="36" spans="1:17" x14ac:dyDescent="0.25">
      <c r="A36" t="s">
        <v>62</v>
      </c>
      <c r="B36" s="6" t="s">
        <v>60</v>
      </c>
      <c r="D36" s="3" t="s">
        <v>37</v>
      </c>
      <c r="E36" s="1" t="s">
        <v>49</v>
      </c>
      <c r="F36" s="1" t="s">
        <v>53</v>
      </c>
      <c r="G36">
        <v>4</v>
      </c>
      <c r="I36">
        <f t="shared" si="4"/>
        <v>200</v>
      </c>
      <c r="J36">
        <f t="shared" si="5"/>
        <v>100</v>
      </c>
      <c r="K36">
        <f t="shared" si="6"/>
        <v>66</v>
      </c>
      <c r="L36">
        <f t="shared" si="7"/>
        <v>50</v>
      </c>
      <c r="N36" s="10" t="s">
        <v>70</v>
      </c>
      <c r="O36" s="10"/>
      <c r="P36" s="10" t="s">
        <v>44</v>
      </c>
      <c r="Q36" s="10"/>
    </row>
    <row r="37" spans="1:17" x14ac:dyDescent="0.25">
      <c r="A37" t="s">
        <v>77</v>
      </c>
      <c r="D37" s="1"/>
      <c r="F37" s="1"/>
      <c r="N37" s="10"/>
      <c r="O37" s="10"/>
      <c r="P37" s="10"/>
      <c r="Q37" s="10"/>
    </row>
    <row r="38" spans="1:17" x14ac:dyDescent="0.25">
      <c r="D38" s="1"/>
      <c r="F38" s="1"/>
      <c r="N38" s="11"/>
      <c r="O38" s="10"/>
      <c r="P38" s="11"/>
      <c r="Q38" s="11"/>
    </row>
    <row r="39" spans="1:17" x14ac:dyDescent="0.25">
      <c r="A39" t="s">
        <v>38</v>
      </c>
      <c r="D39" t="s">
        <v>39</v>
      </c>
      <c r="N39" s="11" t="s">
        <v>41</v>
      </c>
      <c r="O39" s="10"/>
      <c r="P39" s="11" t="s">
        <v>44</v>
      </c>
      <c r="Q39" s="11"/>
    </row>
  </sheetData>
  <sortState xmlns:xlrd2="http://schemas.microsoft.com/office/spreadsheetml/2017/richdata2" ref="A4:Q39">
    <sortCondition ref="B4:B39"/>
  </sortState>
  <phoneticPr fontId="1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ACEB-F659-4021-BAE7-BFFB5860B722}">
  <dimension ref="A1"/>
  <sheetViews>
    <sheetView workbookViewId="0">
      <selection activeCell="P10" sqref="P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B0BD-0393-47E8-B67F-42C23DEE8C2F}">
  <dimension ref="A1"/>
  <sheetViews>
    <sheetView tabSelected="1" topLeftCell="J9" zoomScale="325" zoomScaleNormal="325" workbookViewId="0">
      <selection activeCell="P9" sqref="P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5A53-95FE-49EF-9737-4C695E70BF5A}">
  <dimension ref="B1:V32"/>
  <sheetViews>
    <sheetView zoomScaleNormal="100" workbookViewId="0">
      <selection activeCell="B13" sqref="B13"/>
    </sheetView>
  </sheetViews>
  <sheetFormatPr defaultRowHeight="15" x14ac:dyDescent="0.25"/>
  <cols>
    <col min="2" max="2" width="14.7109375" customWidth="1"/>
  </cols>
  <sheetData>
    <row r="1" spans="2:22" x14ac:dyDescent="0.25">
      <c r="I1" s="4" t="s">
        <v>0</v>
      </c>
      <c r="J1" s="4"/>
      <c r="K1" s="4"/>
    </row>
    <row r="3" spans="2:22" ht="45" x14ac:dyDescent="0.25">
      <c r="B3" s="5" t="s">
        <v>14</v>
      </c>
    </row>
    <row r="4" spans="2:22" x14ac:dyDescent="0.25">
      <c r="D4" s="3" t="s">
        <v>1</v>
      </c>
      <c r="E4" s="3"/>
      <c r="K4" s="1"/>
      <c r="N4" s="3" t="s">
        <v>3</v>
      </c>
      <c r="O4" s="3"/>
    </row>
    <row r="6" spans="2:22" x14ac:dyDescent="0.25">
      <c r="V6" s="3" t="s">
        <v>13</v>
      </c>
    </row>
    <row r="7" spans="2:22" x14ac:dyDescent="0.25">
      <c r="E7" s="3" t="s">
        <v>2</v>
      </c>
      <c r="F7" s="3"/>
    </row>
    <row r="8" spans="2:22" x14ac:dyDescent="0.25">
      <c r="N8" s="3" t="s">
        <v>4</v>
      </c>
      <c r="O8" s="3"/>
    </row>
    <row r="9" spans="2:22" x14ac:dyDescent="0.25">
      <c r="J9" s="3" t="s">
        <v>5</v>
      </c>
      <c r="K9" s="3"/>
      <c r="L9" s="1"/>
      <c r="Q9" s="3" t="s">
        <v>68</v>
      </c>
      <c r="R9" s="3"/>
    </row>
    <row r="10" spans="2:22" x14ac:dyDescent="0.25">
      <c r="F10" s="3" t="s">
        <v>25</v>
      </c>
    </row>
    <row r="11" spans="2:22" x14ac:dyDescent="0.25">
      <c r="J11" s="3" t="s">
        <v>6</v>
      </c>
      <c r="K11" s="3"/>
      <c r="L11" s="3"/>
      <c r="S11" s="3" t="s">
        <v>23</v>
      </c>
      <c r="T11" s="3"/>
    </row>
    <row r="14" spans="2:22" x14ac:dyDescent="0.25">
      <c r="J14" s="3" t="s">
        <v>7</v>
      </c>
      <c r="K14" s="3"/>
    </row>
    <row r="15" spans="2:22" x14ac:dyDescent="0.25">
      <c r="O15" s="3" t="s">
        <v>15</v>
      </c>
      <c r="P15" s="3"/>
    </row>
    <row r="16" spans="2:22" x14ac:dyDescent="0.25">
      <c r="J16" s="2" t="s">
        <v>8</v>
      </c>
      <c r="K16" s="2"/>
    </row>
    <row r="19" spans="2:15" x14ac:dyDescent="0.25">
      <c r="G19" s="2" t="s">
        <v>9</v>
      </c>
      <c r="H19" s="2"/>
      <c r="I19" s="2"/>
      <c r="L19" s="2" t="s">
        <v>10</v>
      </c>
      <c r="M19" s="2"/>
      <c r="N19" s="2"/>
    </row>
    <row r="20" spans="2:15" x14ac:dyDescent="0.25">
      <c r="N20" s="1"/>
      <c r="O20" s="1"/>
    </row>
    <row r="23" spans="2:15" x14ac:dyDescent="0.25">
      <c r="I23" s="3" t="s">
        <v>11</v>
      </c>
      <c r="J23" s="3"/>
      <c r="L23" s="3" t="s">
        <v>12</v>
      </c>
      <c r="M23" s="3"/>
    </row>
    <row r="26" spans="2:15" x14ac:dyDescent="0.25">
      <c r="B26" t="s">
        <v>16</v>
      </c>
    </row>
    <row r="28" spans="2:15" x14ac:dyDescent="0.25">
      <c r="B28" t="s">
        <v>18</v>
      </c>
    </row>
    <row r="30" spans="2:15" x14ac:dyDescent="0.25">
      <c r="B30" t="s">
        <v>17</v>
      </c>
    </row>
    <row r="32" spans="2:15" x14ac:dyDescent="0.25">
      <c r="B3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Site-Type-Freq</vt:lpstr>
      <vt:lpstr>Map3</vt:lpstr>
      <vt:lpstr>POT map</vt:lpstr>
      <vt:lpstr>Site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Dyer, Scott Barrett</dc:creator>
  <cp:lastModifiedBy>Kyle Compare</cp:lastModifiedBy>
  <cp:lastPrinted>2021-07-13T15:03:13Z</cp:lastPrinted>
  <dcterms:created xsi:type="dcterms:W3CDTF">2021-06-22T15:47:43Z</dcterms:created>
  <dcterms:modified xsi:type="dcterms:W3CDTF">2021-07-26T20:14:13Z</dcterms:modified>
</cp:coreProperties>
</file>