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kac15c_fsu_edu/Documents/Documents/PhD/Research/LakeJacksonSinkhole/data/"/>
    </mc:Choice>
  </mc:AlternateContent>
  <xr:revisionPtr revIDLastSave="82" documentId="11_4E090D9217A9EFBF899FFF81089033DEA8A34148" xr6:coauthVersionLast="47" xr6:coauthVersionMax="47" xr10:uidLastSave="{E28925E4-7076-4E7B-91F8-ECE0B13628E0}"/>
  <bookViews>
    <workbookView xWindow="-19320" yWindow="-120" windowWidth="19440" windowHeight="15000" firstSheet="2" activeTab="3" xr2:uid="{00000000-000D-0000-FFFF-FFFF00000000}"/>
  </bookViews>
  <sheets>
    <sheet name="Sampling Site" sheetId="3" r:id="rId1"/>
    <sheet name="Flow Rate" sheetId="4" r:id="rId2"/>
    <sheet name="T_pH_SC_TDS" sheetId="2" r:id="rId3"/>
    <sheet name="Anion Conc" sheetId="1" r:id="rId4"/>
    <sheet name="Cation Conc" sheetId="6" r:id="rId5"/>
    <sheet name="Calcium Conc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2" l="1"/>
  <c r="I83" i="2" s="1"/>
  <c r="H84" i="2"/>
  <c r="I84" i="2" s="1"/>
  <c r="H85" i="2"/>
  <c r="H86" i="2"/>
  <c r="I86" i="2" s="1"/>
  <c r="H87" i="2"/>
  <c r="I87" i="2" s="1"/>
  <c r="H88" i="2"/>
  <c r="H89" i="2"/>
  <c r="H90" i="2"/>
  <c r="H91" i="2"/>
  <c r="I91" i="2" s="1"/>
  <c r="H92" i="2"/>
  <c r="I92" i="2" s="1"/>
  <c r="H93" i="2"/>
  <c r="H82" i="2"/>
  <c r="I82" i="2" s="1"/>
  <c r="H67" i="2"/>
  <c r="I67" i="2" s="1"/>
  <c r="H68" i="2"/>
  <c r="H69" i="2"/>
  <c r="H70" i="2"/>
  <c r="H71" i="2"/>
  <c r="H72" i="2"/>
  <c r="H73" i="2"/>
  <c r="H74" i="2"/>
  <c r="H75" i="2"/>
  <c r="H66" i="2"/>
  <c r="I66" i="2" s="1"/>
  <c r="H54" i="2"/>
  <c r="I54" i="2" s="1"/>
  <c r="H55" i="2"/>
  <c r="H56" i="2"/>
  <c r="H57" i="2"/>
  <c r="H58" i="2"/>
  <c r="I58" i="2" s="1"/>
  <c r="H59" i="2"/>
  <c r="I59" i="2" s="1"/>
  <c r="H45" i="2"/>
  <c r="I45" i="2" s="1"/>
  <c r="H46" i="2"/>
  <c r="I46" i="2" s="1"/>
  <c r="H47" i="2"/>
  <c r="H48" i="2"/>
  <c r="H49" i="2"/>
  <c r="H50" i="2"/>
  <c r="I50" i="2" s="1"/>
  <c r="H51" i="2"/>
  <c r="I51" i="2" s="1"/>
  <c r="H52" i="2"/>
  <c r="I52" i="2" s="1"/>
  <c r="H53" i="2"/>
  <c r="I53" i="2" s="1"/>
  <c r="H44" i="2"/>
  <c r="I44" i="2" s="1"/>
  <c r="H29" i="2"/>
  <c r="I29" i="2" s="1"/>
  <c r="H30" i="2"/>
  <c r="I30" i="2" s="1"/>
  <c r="H31" i="2"/>
  <c r="H32" i="2"/>
  <c r="H33" i="2"/>
  <c r="H34" i="2"/>
  <c r="H35" i="2"/>
  <c r="H36" i="2"/>
  <c r="I36" i="2" s="1"/>
  <c r="H37" i="2"/>
  <c r="I37" i="2" s="1"/>
  <c r="H28" i="2"/>
  <c r="I28" i="2" s="1"/>
  <c r="H12" i="2"/>
  <c r="I12" i="2" s="1"/>
  <c r="H13" i="2"/>
  <c r="I13" i="2" s="1"/>
  <c r="H14" i="2"/>
  <c r="H15" i="2"/>
  <c r="H16" i="2"/>
  <c r="H17" i="2"/>
  <c r="H18" i="2"/>
  <c r="I18" i="2" s="1"/>
  <c r="H19" i="2"/>
  <c r="I19" i="2" s="1"/>
  <c r="H20" i="2"/>
  <c r="I20" i="2" s="1"/>
  <c r="H11" i="2"/>
  <c r="L1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2" i="1"/>
  <c r="I39" i="2"/>
  <c r="I40" i="2"/>
  <c r="I41" i="2"/>
  <c r="I42" i="2"/>
  <c r="I43" i="2"/>
  <c r="I47" i="2"/>
  <c r="I48" i="2"/>
  <c r="I49" i="2"/>
  <c r="I55" i="2"/>
  <c r="I56" i="2"/>
  <c r="I57" i="2"/>
  <c r="I60" i="2"/>
  <c r="I61" i="2"/>
  <c r="I62" i="2"/>
  <c r="I63" i="2"/>
  <c r="I64" i="2"/>
  <c r="I65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5" i="2"/>
  <c r="I88" i="2"/>
  <c r="I89" i="2"/>
  <c r="I90" i="2"/>
  <c r="I93" i="2"/>
  <c r="I38" i="2"/>
  <c r="I22" i="2"/>
  <c r="I23" i="2"/>
  <c r="I24" i="2"/>
  <c r="I25" i="2"/>
  <c r="I26" i="2"/>
  <c r="I27" i="2"/>
  <c r="I31" i="2"/>
  <c r="I32" i="2"/>
  <c r="I33" i="2"/>
  <c r="I34" i="2"/>
  <c r="I35" i="2"/>
  <c r="I21" i="2"/>
  <c r="I5" i="2"/>
  <c r="I6" i="2"/>
  <c r="I7" i="2"/>
  <c r="I8" i="2"/>
  <c r="I9" i="2"/>
  <c r="I10" i="2"/>
  <c r="I11" i="2"/>
  <c r="I14" i="2"/>
  <c r="I15" i="2"/>
  <c r="I16" i="2"/>
  <c r="I17" i="2"/>
  <c r="I4" i="2"/>
  <c r="D8" i="4"/>
  <c r="D7" i="4"/>
  <c r="D6" i="4"/>
  <c r="D5" i="4"/>
  <c r="G14" i="4"/>
  <c r="G13" i="4"/>
  <c r="H12" i="4"/>
  <c r="H15" i="4"/>
  <c r="D4" i="4"/>
  <c r="D3" i="4"/>
  <c r="D2" i="4"/>
  <c r="E21" i="1"/>
  <c r="E23" i="1"/>
</calcChain>
</file>

<file path=xl/sharedStrings.xml><?xml version="1.0" encoding="utf-8"?>
<sst xmlns="http://schemas.openxmlformats.org/spreadsheetml/2006/main" count="1193" uniqueCount="178">
  <si>
    <t>Name</t>
  </si>
  <si>
    <t>Location</t>
  </si>
  <si>
    <t>Type</t>
  </si>
  <si>
    <t>Porter Sink</t>
  </si>
  <si>
    <t>North side of the sinkhole</t>
  </si>
  <si>
    <t>Lake water</t>
  </si>
  <si>
    <t>FSU Well</t>
  </si>
  <si>
    <t>FSU EOAS Building</t>
  </si>
  <si>
    <t>Groundwater from upper Florida aquifer</t>
  </si>
  <si>
    <t>Blue Sink</t>
  </si>
  <si>
    <t>Blue sink</t>
  </si>
  <si>
    <t>Surface water/groundwater</t>
  </si>
  <si>
    <t>Sally Ward Spring</t>
  </si>
  <si>
    <t>Sally Ward Spring road side</t>
  </si>
  <si>
    <t>Spring water</t>
  </si>
  <si>
    <t>Wakulla Spring</t>
  </si>
  <si>
    <t>Tower</t>
  </si>
  <si>
    <t>North (cfs)</t>
  </si>
  <si>
    <t>South (cfs)</t>
  </si>
  <si>
    <t>Total</t>
  </si>
  <si>
    <t>Data Collector</t>
  </si>
  <si>
    <t>NWFWM</t>
  </si>
  <si>
    <t>Ming Ye FSU</t>
  </si>
  <si>
    <t>Anion Concentration data measured by using Dionex ion chromatography at FSU Ming Ye's Lab</t>
  </si>
  <si>
    <t>7/20/2021 switched to Vernier EC measurments. TDS = 0.5 EC</t>
  </si>
  <si>
    <t>ID</t>
  </si>
  <si>
    <t>Sampling time</t>
  </si>
  <si>
    <t>Mesurement time</t>
  </si>
  <si>
    <t>T (C)</t>
  </si>
  <si>
    <t>pH</t>
  </si>
  <si>
    <t>Conductivity (uS/cm)</t>
  </si>
  <si>
    <t>TDS (mg/l)</t>
  </si>
  <si>
    <t>Ratio (TDS/Conductivity)</t>
  </si>
  <si>
    <t>LJ001</t>
  </si>
  <si>
    <t>LJ002</t>
  </si>
  <si>
    <t>LJ003</t>
  </si>
  <si>
    <t>LJ004</t>
  </si>
  <si>
    <t>LJ005</t>
  </si>
  <si>
    <t>LJ006</t>
  </si>
  <si>
    <t>LJ007</t>
  </si>
  <si>
    <t>LJ008</t>
  </si>
  <si>
    <t>LJ009</t>
  </si>
  <si>
    <t>LJ010</t>
  </si>
  <si>
    <t>LJ011</t>
  </si>
  <si>
    <t>LJ012</t>
  </si>
  <si>
    <t>LJ013</t>
  </si>
  <si>
    <t>LJ014</t>
  </si>
  <si>
    <t>LJ015</t>
  </si>
  <si>
    <t>LJ016</t>
  </si>
  <si>
    <t>LJ017</t>
  </si>
  <si>
    <t>FW001</t>
  </si>
  <si>
    <t>FW002</t>
  </si>
  <si>
    <t>FW003</t>
  </si>
  <si>
    <t>FW004</t>
  </si>
  <si>
    <t>FW005</t>
  </si>
  <si>
    <t>FW006</t>
  </si>
  <si>
    <t>FW007</t>
  </si>
  <si>
    <t>FW008</t>
  </si>
  <si>
    <t>FW009</t>
  </si>
  <si>
    <t>FW010</t>
  </si>
  <si>
    <t>FW011</t>
  </si>
  <si>
    <t>FW012</t>
  </si>
  <si>
    <t>FW013</t>
  </si>
  <si>
    <t>FW014</t>
  </si>
  <si>
    <t>FW015</t>
  </si>
  <si>
    <t>FW016</t>
  </si>
  <si>
    <t>FW017</t>
  </si>
  <si>
    <t>BS001</t>
  </si>
  <si>
    <t>BS002</t>
  </si>
  <si>
    <t>BS003</t>
  </si>
  <si>
    <t>BS004</t>
  </si>
  <si>
    <t>BS005</t>
  </si>
  <si>
    <t>BS006</t>
  </si>
  <si>
    <t>BS007</t>
  </si>
  <si>
    <t>BS008</t>
  </si>
  <si>
    <t>BS009</t>
  </si>
  <si>
    <t>BS010</t>
  </si>
  <si>
    <t>BS011</t>
  </si>
  <si>
    <t>BS012</t>
  </si>
  <si>
    <t>BS013</t>
  </si>
  <si>
    <t>BS014</t>
  </si>
  <si>
    <t>BS015</t>
  </si>
  <si>
    <t>BS016</t>
  </si>
  <si>
    <t>MS001</t>
  </si>
  <si>
    <t>Munson Slough/Eight Mile Pond</t>
  </si>
  <si>
    <t>MS002</t>
  </si>
  <si>
    <t>MS003</t>
  </si>
  <si>
    <t>MS004</t>
  </si>
  <si>
    <t>MS005</t>
  </si>
  <si>
    <t>MS006</t>
  </si>
  <si>
    <t>SW001</t>
  </si>
  <si>
    <t>SW002</t>
  </si>
  <si>
    <t>SW003</t>
  </si>
  <si>
    <t>SW004</t>
  </si>
  <si>
    <t>SW005</t>
  </si>
  <si>
    <t>SW006</t>
  </si>
  <si>
    <t>SW007</t>
  </si>
  <si>
    <t>SW008</t>
  </si>
  <si>
    <t>SW009</t>
  </si>
  <si>
    <t>SW010</t>
  </si>
  <si>
    <t>SW011</t>
  </si>
  <si>
    <t>SW012</t>
  </si>
  <si>
    <t>SW013</t>
  </si>
  <si>
    <t>SW014</t>
  </si>
  <si>
    <t>SW015</t>
  </si>
  <si>
    <t>SW016</t>
  </si>
  <si>
    <t>WS001</t>
  </si>
  <si>
    <t>Wakulla Springs</t>
  </si>
  <si>
    <t>WS002</t>
  </si>
  <si>
    <t>WS003</t>
  </si>
  <si>
    <t>WS004</t>
  </si>
  <si>
    <t>WS005</t>
  </si>
  <si>
    <t>WS006</t>
  </si>
  <si>
    <t>WS007</t>
  </si>
  <si>
    <t>WS008</t>
  </si>
  <si>
    <t>WS009</t>
  </si>
  <si>
    <t>WS010</t>
  </si>
  <si>
    <t>WS011</t>
  </si>
  <si>
    <t>WS012</t>
  </si>
  <si>
    <t>WS013</t>
  </si>
  <si>
    <t>WS014</t>
  </si>
  <si>
    <t>WS015</t>
  </si>
  <si>
    <t>WS016</t>
  </si>
  <si>
    <t>PRE001</t>
  </si>
  <si>
    <t>Rain</t>
  </si>
  <si>
    <t>TS001</t>
  </si>
  <si>
    <t>T.S. Fred</t>
  </si>
  <si>
    <t>Concentration unit: ppm</t>
  </si>
  <si>
    <t>VERNIER</t>
  </si>
  <si>
    <t>Fluoride</t>
  </si>
  <si>
    <t>Chloride</t>
  </si>
  <si>
    <t>Nitrite</t>
  </si>
  <si>
    <t>Bromide</t>
  </si>
  <si>
    <t>Nitrate</t>
  </si>
  <si>
    <t>Phosphate</t>
  </si>
  <si>
    <t>Sulfate</t>
  </si>
  <si>
    <t>LJ000</t>
  </si>
  <si>
    <t>ND</t>
  </si>
  <si>
    <t>porter Sink</t>
  </si>
  <si>
    <t xml:space="preserve">ND </t>
  </si>
  <si>
    <t>Cation Concentration data measured by using Metrohm ion chromatography at FSU Ming Ye's Lab</t>
  </si>
  <si>
    <t>Lithium</t>
  </si>
  <si>
    <t>Sodium</t>
  </si>
  <si>
    <t xml:space="preserve">Ammonium </t>
  </si>
  <si>
    <t>Potassium</t>
  </si>
  <si>
    <t>Magnesium</t>
  </si>
  <si>
    <t>Calcium</t>
  </si>
  <si>
    <t>#RERUNNING</t>
  </si>
  <si>
    <t>8/20/21 15.37</t>
  </si>
  <si>
    <t>Calcium Concentration data measured by using Vernier ISL probe at FSU Ming Ye's Lab</t>
  </si>
  <si>
    <t>Faulker Rd. landing</t>
  </si>
  <si>
    <t>5/4/2021 1pm</t>
  </si>
  <si>
    <t>6/8/2021 1:08pm</t>
  </si>
  <si>
    <t>7/5/2021 5:50pm</t>
  </si>
  <si>
    <t>6/14/2021 5:20pm</t>
  </si>
  <si>
    <t>6/21/2021 11:18am</t>
  </si>
  <si>
    <t>6/25/2021 10:40pm</t>
  </si>
  <si>
    <t>7/5/2021 10:13am</t>
  </si>
  <si>
    <t>6/8/2021 1:44pm</t>
  </si>
  <si>
    <t>6/14/2021 8:20pm</t>
  </si>
  <si>
    <t>6/21/2021 4:10pm</t>
  </si>
  <si>
    <t>6/25/2021 4:25pm</t>
  </si>
  <si>
    <t>7/5/2021 1:35pm</t>
  </si>
  <si>
    <t>6/8/2021 3:48pm</t>
  </si>
  <si>
    <t>6/14/2021 4:00pm</t>
  </si>
  <si>
    <t>6/21/2021 1:30pm</t>
  </si>
  <si>
    <t>6/25/2021 12:30pm</t>
  </si>
  <si>
    <t>7/5/2021 12:13pm</t>
  </si>
  <si>
    <t>6/14/2021 3:45pm</t>
  </si>
  <si>
    <t>6/21/2021 1:10pm</t>
  </si>
  <si>
    <t>6/25/2021 12:10pm</t>
  </si>
  <si>
    <t>7/5/2021 1:49pm</t>
  </si>
  <si>
    <t>6/8/2021 3:10pm</t>
  </si>
  <si>
    <t>6/14/2021 3:25pm</t>
  </si>
  <si>
    <t>6/21/2021 12:30pm</t>
  </si>
  <si>
    <t>6/25/2021 11:40pm</t>
  </si>
  <si>
    <t>7/5/2021 11:32am</t>
  </si>
  <si>
    <t>sulf/Cl-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</si>
</sst>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0" borderId="0" xfId="0" applyNumberFormat="1"/>
    <xf numFmtId="22" fontId="0" fillId="2" borderId="0" xfId="0" applyNumberFormat="1" applyFill="1"/>
    <xf numFmtId="22" fontId="0" fillId="3" borderId="0" xfId="0" applyNumberFormat="1" applyFill="1"/>
    <xf numFmtId="165" fontId="0" fillId="2" borderId="0" xfId="0" applyNumberFormat="1" applyFill="1"/>
    <xf numFmtId="165" fontId="0" fillId="0" borderId="0" xfId="0" applyNumberFormat="1"/>
    <xf numFmtId="14" fontId="0" fillId="2" borderId="0" xfId="0" applyNumberFormat="1" applyFill="1"/>
    <xf numFmtId="49" fontId="2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165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22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2" borderId="0" xfId="0" applyNumberFormat="1" applyFill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3" fillId="4" borderId="0" xfId="0" applyFont="1" applyFill="1"/>
    <xf numFmtId="22" fontId="3" fillId="4" borderId="0" xfId="0" applyNumberFormat="1" applyFont="1" applyFill="1"/>
    <xf numFmtId="166" fontId="0" fillId="3" borderId="0" xfId="0" applyNumberFormat="1" applyFill="1"/>
    <xf numFmtId="1" fontId="0" fillId="0" borderId="0" xfId="0" applyNumberFormat="1" applyAlignment="1">
      <alignment wrapText="1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2" borderId="0" xfId="0" applyNumberFormat="1" applyFill="1" applyAlignment="1">
      <alignment horizontal="center"/>
    </xf>
    <xf numFmtId="166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TDS FSU 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T_pH_SC_TDS!$C$21:$C$37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T_pH_SC_TDS!$H$21:$H$37</c:f>
              <c:numCache>
                <c:formatCode>0</c:formatCode>
                <c:ptCount val="17"/>
                <c:pt idx="0">
                  <c:v>163</c:v>
                </c:pt>
                <c:pt idx="1">
                  <c:v>163</c:v>
                </c:pt>
                <c:pt idx="2">
                  <c:v>177</c:v>
                </c:pt>
                <c:pt idx="3">
                  <c:v>172</c:v>
                </c:pt>
                <c:pt idx="4">
                  <c:v>243</c:v>
                </c:pt>
                <c:pt idx="5">
                  <c:v>184</c:v>
                </c:pt>
                <c:pt idx="6">
                  <c:v>235</c:v>
                </c:pt>
                <c:pt idx="7">
                  <c:v>178.85</c:v>
                </c:pt>
                <c:pt idx="8">
                  <c:v>180.67000000000002</c:v>
                </c:pt>
                <c:pt idx="9">
                  <c:v>183.32999999999998</c:v>
                </c:pt>
                <c:pt idx="10">
                  <c:v>174.72</c:v>
                </c:pt>
                <c:pt idx="11">
                  <c:v>172.89999999999998</c:v>
                </c:pt>
                <c:pt idx="12">
                  <c:v>175</c:v>
                </c:pt>
                <c:pt idx="13">
                  <c:v>156.79999999999998</c:v>
                </c:pt>
                <c:pt idx="14">
                  <c:v>156.79999999999998</c:v>
                </c:pt>
                <c:pt idx="15">
                  <c:v>157.5</c:v>
                </c:pt>
                <c:pt idx="16">
                  <c:v>158.19999999999999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576-B4BE-7B320BE2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75343"/>
        <c:axId val="747374927"/>
      </c:scatterChart>
      <c:valAx>
        <c:axId val="747375343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4927"/>
        <c:crosses val="autoZero"/>
        <c:crossBetween val="midCat"/>
      </c:valAx>
      <c:valAx>
        <c:axId val="7473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Sodium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7-4D92-8E51-30FBE3E1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855"/>
        <c:axId val="56991679"/>
      </c:scatterChart>
      <c:valAx>
        <c:axId val="569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1679"/>
        <c:crosses val="autoZero"/>
        <c:crossBetween val="midCat"/>
      </c:valAx>
      <c:valAx>
        <c:axId val="569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Magneisum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Conc'!$I$22:$I$37</c:f>
              <c:numCache>
                <c:formatCode>0.0000</c:formatCode>
                <c:ptCount val="16"/>
                <c:pt idx="0">
                  <c:v>0.96499999999999997</c:v>
                </c:pt>
                <c:pt idx="1">
                  <c:v>1.4490000000000001</c:v>
                </c:pt>
                <c:pt idx="2">
                  <c:v>1.2410000000000001</c:v>
                </c:pt>
                <c:pt idx="3">
                  <c:v>2.5049999999999999</c:v>
                </c:pt>
                <c:pt idx="4">
                  <c:v>1.579</c:v>
                </c:pt>
                <c:pt idx="5">
                  <c:v>2.2189999999999999</c:v>
                </c:pt>
                <c:pt idx="6">
                  <c:v>2.15</c:v>
                </c:pt>
                <c:pt idx="7">
                  <c:v>2.4750000000000001</c:v>
                </c:pt>
                <c:pt idx="8" formatCode="General">
                  <c:v>2.3530000000000002</c:v>
                </c:pt>
                <c:pt idx="9" formatCode="General">
                  <c:v>2.1880000000000002</c:v>
                </c:pt>
                <c:pt idx="10" formatCode="General">
                  <c:v>2.4740000000000002</c:v>
                </c:pt>
                <c:pt idx="11" formatCode="General">
                  <c:v>2.4119999999999999</c:v>
                </c:pt>
                <c:pt idx="12" formatCode="General">
                  <c:v>2.395</c:v>
                </c:pt>
                <c:pt idx="13" formatCode="General">
                  <c:v>4.069</c:v>
                </c:pt>
                <c:pt idx="14" formatCode="General">
                  <c:v>2.5750000000000002</c:v>
                </c:pt>
                <c:pt idx="15" formatCode="General">
                  <c:v>2.5489999999999999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50-41B1-AB38-D34DE6D34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36575"/>
        <c:axId val="946736159"/>
      </c:scatterChart>
      <c:valAx>
        <c:axId val="9467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6159"/>
        <c:crosses val="autoZero"/>
        <c:crossBetween val="midCat"/>
      </c:valAx>
      <c:valAx>
        <c:axId val="9467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581605424321959"/>
                  <c:y val="6.4865485564304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xVal>
          <c:yVal>
            <c:numRef>
              <c:f>'Cation Conc'!$H$22:$H$37</c:f>
              <c:numCache>
                <c:formatCode>0.0000</c:formatCode>
                <c:ptCount val="16"/>
                <c:pt idx="0">
                  <c:v>4.0860000000000003</c:v>
                </c:pt>
                <c:pt idx="1">
                  <c:v>4.3810000000000002</c:v>
                </c:pt>
                <c:pt idx="2">
                  <c:v>3.395</c:v>
                </c:pt>
                <c:pt idx="3">
                  <c:v>0.85899999999999999</c:v>
                </c:pt>
                <c:pt idx="4" formatCode="General">
                  <c:v>6.2549999999999999</c:v>
                </c:pt>
                <c:pt idx="5" formatCode="General">
                  <c:v>1.254</c:v>
                </c:pt>
                <c:pt idx="6" formatCode="General">
                  <c:v>1.474</c:v>
                </c:pt>
                <c:pt idx="7" formatCode="General">
                  <c:v>1.9510000000000001</c:v>
                </c:pt>
                <c:pt idx="8" formatCode="General">
                  <c:v>1.341</c:v>
                </c:pt>
                <c:pt idx="9" formatCode="General">
                  <c:v>1.407</c:v>
                </c:pt>
                <c:pt idx="10" formatCode="General">
                  <c:v>0.78</c:v>
                </c:pt>
                <c:pt idx="11" formatCode="General">
                  <c:v>0.73099999999999998</c:v>
                </c:pt>
                <c:pt idx="12" formatCode="General">
                  <c:v>1.1240000000000001</c:v>
                </c:pt>
                <c:pt idx="13" formatCode="General">
                  <c:v>0.92500000000000004</c:v>
                </c:pt>
                <c:pt idx="14" formatCode="General">
                  <c:v>0.84099999999999997</c:v>
                </c:pt>
                <c:pt idx="15" formatCode="General">
                  <c:v>0.73599999999999999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8-4A62-9B9E-1DA10AE40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75759"/>
        <c:axId val="747369935"/>
      </c:scatterChart>
      <c:valAx>
        <c:axId val="7473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69935"/>
        <c:crosses val="autoZero"/>
        <c:crossBetween val="midCat"/>
      </c:valAx>
      <c:valAx>
        <c:axId val="7473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Phosphate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Conc'!$J$21:$J$37</c:f>
              <c:numCache>
                <c:formatCode>0.0000</c:formatCode>
                <c:ptCount val="17"/>
                <c:pt idx="0">
                  <c:v>0</c:v>
                </c:pt>
                <c:pt idx="1">
                  <c:v>1.8107</c:v>
                </c:pt>
                <c:pt idx="2">
                  <c:v>2.2803</c:v>
                </c:pt>
                <c:pt idx="3">
                  <c:v>1.3937999999999999</c:v>
                </c:pt>
                <c:pt idx="4">
                  <c:v>0</c:v>
                </c:pt>
                <c:pt idx="5">
                  <c:v>1.077</c:v>
                </c:pt>
                <c:pt idx="6">
                  <c:v>0.5696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0.44350000000000001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B-459B-8A76-CE55A842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60207"/>
        <c:axId val="200965199"/>
      </c:scatterChart>
      <c:valAx>
        <c:axId val="200960207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5199"/>
        <c:crosses val="autoZero"/>
        <c:crossBetween val="midCat"/>
      </c:valAx>
      <c:valAx>
        <c:axId val="2009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Wakulla Springs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0415652533022"/>
          <c:y val="0.10448478415426915"/>
          <c:w val="0.780569553805774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Sulfate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Conc'!$K$76:$K$91</c:f>
              <c:numCache>
                <c:formatCode>0.0000</c:formatCode>
                <c:ptCount val="16"/>
                <c:pt idx="0" formatCode="General">
                  <c:v>9.7798999999999996</c:v>
                </c:pt>
                <c:pt idx="1">
                  <c:v>6.9847999999999999</c:v>
                </c:pt>
                <c:pt idx="2">
                  <c:v>7.9923000000000002</c:v>
                </c:pt>
                <c:pt idx="3">
                  <c:v>7.9211999999999998</c:v>
                </c:pt>
                <c:pt idx="4">
                  <c:v>8.1433</c:v>
                </c:pt>
                <c:pt idx="5">
                  <c:v>7.9282000000000004</c:v>
                </c:pt>
                <c:pt idx="6">
                  <c:v>6.9360999999999997</c:v>
                </c:pt>
                <c:pt idx="7">
                  <c:v>6.3479999999999999</c:v>
                </c:pt>
                <c:pt idx="8">
                  <c:v>7.4108999999999998</c:v>
                </c:pt>
                <c:pt idx="9">
                  <c:v>7.1493000000000002</c:v>
                </c:pt>
                <c:pt idx="10">
                  <c:v>6.0060000000000002</c:v>
                </c:pt>
                <c:pt idx="11" formatCode="General">
                  <c:v>10.399699999999999</c:v>
                </c:pt>
                <c:pt idx="12">
                  <c:v>7.3164999999999996</c:v>
                </c:pt>
                <c:pt idx="13">
                  <c:v>6.3308</c:v>
                </c:pt>
                <c:pt idx="14">
                  <c:v>6.9755000000000003</c:v>
                </c:pt>
                <c:pt idx="15">
                  <c:v>8.3917000000000002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1D-4071-935A-2A9E92FF62BD}"/>
            </c:ext>
          </c:extLst>
        </c:ser>
        <c:ser>
          <c:idx val="1"/>
          <c:order val="1"/>
          <c:tx>
            <c:v>Chloride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Conc'!$F$76:$F$91</c:f>
              <c:numCache>
                <c:formatCode>0.0000</c:formatCode>
                <c:ptCount val="16"/>
                <c:pt idx="0">
                  <c:v>7.34</c:v>
                </c:pt>
                <c:pt idx="1">
                  <c:v>5.1013999999999999</c:v>
                </c:pt>
                <c:pt idx="2">
                  <c:v>5.7807000000000004</c:v>
                </c:pt>
                <c:pt idx="3">
                  <c:v>5.8059000000000003</c:v>
                </c:pt>
                <c:pt idx="4">
                  <c:v>6.5617999999999999</c:v>
                </c:pt>
                <c:pt idx="5">
                  <c:v>5.7884000000000002</c:v>
                </c:pt>
                <c:pt idx="6">
                  <c:v>4.7793000000000001</c:v>
                </c:pt>
                <c:pt idx="7">
                  <c:v>4.1470000000000002</c:v>
                </c:pt>
                <c:pt idx="8">
                  <c:v>5.2210000000000001</c:v>
                </c:pt>
                <c:pt idx="9">
                  <c:v>5.0970000000000004</c:v>
                </c:pt>
                <c:pt idx="10">
                  <c:v>4.2797000000000001</c:v>
                </c:pt>
                <c:pt idx="11" formatCode="General">
                  <c:v>6.6211000000000002</c:v>
                </c:pt>
                <c:pt idx="12">
                  <c:v>4.5777000000000001</c:v>
                </c:pt>
                <c:pt idx="13">
                  <c:v>4.1872999999999996</c:v>
                </c:pt>
                <c:pt idx="14">
                  <c:v>4.7539999999999996</c:v>
                </c:pt>
                <c:pt idx="15">
                  <c:v>4.6318000000000001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F-4DEB-8921-BFE58F45A1F5}"/>
            </c:ext>
          </c:extLst>
        </c:ser>
        <c:ser>
          <c:idx val="2"/>
          <c:order val="2"/>
          <c:tx>
            <c:v>Phosphate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'Anion Conc'!$J$76:$J$91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0.51300000000000001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F-4DEB-8921-BFE58F45A1F5}"/>
            </c:ext>
          </c:extLst>
        </c:ser>
        <c:ser>
          <c:idx val="3"/>
          <c:order val="3"/>
          <c:tx>
            <c:v>Calcium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'Cation Conc'!$C$76:$C$91</c:f>
              <c:numCache>
                <c:formatCode>m/d/yyyy\ h:mm</c:formatCode>
                <c:ptCount val="16"/>
                <c:pt idx="0">
                  <c:v>44355.631944444445</c:v>
                </c:pt>
                <c:pt idx="1">
                  <c:v>44361.645833333336</c:v>
                </c:pt>
                <c:pt idx="2">
                  <c:v>44368.520833333336</c:v>
                </c:pt>
                <c:pt idx="3">
                  <c:v>44372.986111111109</c:v>
                </c:pt>
                <c:pt idx="4">
                  <c:v>44382.480555555558</c:v>
                </c:pt>
                <c:pt idx="5">
                  <c:v>44389.508333333331</c:v>
                </c:pt>
                <c:pt idx="6">
                  <c:v>44396.552083333336</c:v>
                </c:pt>
                <c:pt idx="7">
                  <c:v>44404.402777777781</c:v>
                </c:pt>
                <c:pt idx="8">
                  <c:v>44410.395833333336</c:v>
                </c:pt>
                <c:pt idx="9">
                  <c:v>44417.378472222219</c:v>
                </c:pt>
                <c:pt idx="10">
                  <c:v>44421.375</c:v>
                </c:pt>
                <c:pt idx="11">
                  <c:v>44425.392361111109</c:v>
                </c:pt>
                <c:pt idx="12">
                  <c:v>44428.357638888891</c:v>
                </c:pt>
                <c:pt idx="13">
                  <c:v>44432.347222222219</c:v>
                </c:pt>
                <c:pt idx="14">
                  <c:v>44434.520833333336</c:v>
                </c:pt>
                <c:pt idx="15">
                  <c:v>44438.40625</c:v>
                </c:pt>
              </c:numCache>
            </c:numRef>
          </c:xVal>
          <c:yVal>
            <c:numRef>
              <c:f>'Cation Conc'!$J$76:$J$91</c:f>
              <c:numCache>
                <c:formatCode>General</c:formatCode>
                <c:ptCount val="16"/>
                <c:pt idx="0">
                  <c:v>46.750999999999998</c:v>
                </c:pt>
                <c:pt idx="1">
                  <c:v>46.627000000000002</c:v>
                </c:pt>
                <c:pt idx="2">
                  <c:v>46.976999999999997</c:v>
                </c:pt>
                <c:pt idx="3">
                  <c:v>46.646000000000001</c:v>
                </c:pt>
                <c:pt idx="4">
                  <c:v>46.784999999999997</c:v>
                </c:pt>
                <c:pt idx="5">
                  <c:v>46.762999999999998</c:v>
                </c:pt>
                <c:pt idx="6">
                  <c:v>46.703000000000003</c:v>
                </c:pt>
                <c:pt idx="7">
                  <c:v>46.723999999999997</c:v>
                </c:pt>
                <c:pt idx="8">
                  <c:v>46.140999999999998</c:v>
                </c:pt>
                <c:pt idx="9">
                  <c:v>46.05</c:v>
                </c:pt>
                <c:pt idx="10">
                  <c:v>45.954000000000001</c:v>
                </c:pt>
                <c:pt idx="11">
                  <c:v>47.747999999999998</c:v>
                </c:pt>
                <c:pt idx="12">
                  <c:v>47.603000000000002</c:v>
                </c:pt>
                <c:pt idx="13">
                  <c:v>47.67</c:v>
                </c:pt>
                <c:pt idx="14">
                  <c:v>45.65</c:v>
                </c:pt>
                <c:pt idx="15">
                  <c:v>46.011000000000003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F-4DEB-8921-BFE58F45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11455"/>
        <c:axId val="1355154239"/>
      </c:scatterChart>
      <c:valAx>
        <c:axId val="13546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54239"/>
        <c:crosses val="autoZero"/>
        <c:crossBetween val="midCat"/>
      </c:valAx>
      <c:valAx>
        <c:axId val="13551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Concetration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1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</a:t>
            </a:r>
            <a:r>
              <a:rPr lang="en-US" baseline="0"/>
              <a:t> Well Nitrate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Conc'!$I$21:$I$37</c:f>
              <c:numCache>
                <c:formatCode>0.0000</c:formatCode>
                <c:ptCount val="17"/>
                <c:pt idx="0">
                  <c:v>7.8398000000000003</c:v>
                </c:pt>
                <c:pt idx="1">
                  <c:v>7.3822999999999999</c:v>
                </c:pt>
                <c:pt idx="2">
                  <c:v>5.1840000000000002</c:v>
                </c:pt>
                <c:pt idx="3">
                  <c:v>5.1757999999999997</c:v>
                </c:pt>
                <c:pt idx="4">
                  <c:v>0.96040000000000003</c:v>
                </c:pt>
                <c:pt idx="5">
                  <c:v>4.4016999999999999</c:v>
                </c:pt>
                <c:pt idx="6">
                  <c:v>1.7942</c:v>
                </c:pt>
                <c:pt idx="7">
                  <c:v>1.6808000000000001</c:v>
                </c:pt>
                <c:pt idx="8">
                  <c:v>0.74060000000000004</c:v>
                </c:pt>
                <c:pt idx="9" formatCode="General">
                  <c:v>1.0297000000000001</c:v>
                </c:pt>
                <c:pt idx="10" formatCode="General">
                  <c:v>1.6788000000000001</c:v>
                </c:pt>
                <c:pt idx="11" formatCode="General">
                  <c:v>0.7147</c:v>
                </c:pt>
                <c:pt idx="12" formatCode="General">
                  <c:v>1.1223000000000001</c:v>
                </c:pt>
                <c:pt idx="13" formatCode="General">
                  <c:v>0.87709999999999999</c:v>
                </c:pt>
                <c:pt idx="14" formatCode="General">
                  <c:v>0.79920000000000002</c:v>
                </c:pt>
                <c:pt idx="15" formatCode="General">
                  <c:v>0</c:v>
                </c:pt>
                <c:pt idx="16" formatCode="General">
                  <c:v>1.0387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154-4C1C-8232-D255B74F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52271"/>
        <c:axId val="748654351"/>
      </c:scatterChart>
      <c:valAx>
        <c:axId val="748652271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4351"/>
        <c:crosses val="autoZero"/>
        <c:crossBetween val="midCat"/>
      </c:valAx>
      <c:valAx>
        <c:axId val="74865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5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585905525695618E-2"/>
          <c:y val="0.14049269560389649"/>
          <c:w val="0.85426500230403746"/>
          <c:h val="0.831471845058833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Conc'!$K$21:$K$37</c:f>
              <c:numCache>
                <c:formatCode>0.0000</c:formatCode>
                <c:ptCount val="17"/>
                <c:pt idx="0">
                  <c:v>0</c:v>
                </c:pt>
                <c:pt idx="1">
                  <c:v>44.595700000000001</c:v>
                </c:pt>
                <c:pt idx="2">
                  <c:v>29.4832</c:v>
                </c:pt>
                <c:pt idx="3">
                  <c:v>31.492899999999999</c:v>
                </c:pt>
                <c:pt idx="4">
                  <c:v>3.3079999999999998</c:v>
                </c:pt>
                <c:pt idx="5">
                  <c:v>22.627199999999998</c:v>
                </c:pt>
                <c:pt idx="6">
                  <c:v>6.9850000000000003</c:v>
                </c:pt>
                <c:pt idx="7">
                  <c:v>8.0648999999999997</c:v>
                </c:pt>
                <c:pt idx="8">
                  <c:v>2.3912</c:v>
                </c:pt>
                <c:pt idx="9" formatCode="General">
                  <c:v>1.0297000000000001</c:v>
                </c:pt>
                <c:pt idx="10" formatCode="General">
                  <c:v>6.5907</c:v>
                </c:pt>
                <c:pt idx="11" formatCode="General">
                  <c:v>2.133</c:v>
                </c:pt>
                <c:pt idx="12" formatCode="General">
                  <c:v>4.0995999999999997</c:v>
                </c:pt>
                <c:pt idx="13" formatCode="General">
                  <c:v>2.8304999999999998</c:v>
                </c:pt>
                <c:pt idx="14" formatCode="General">
                  <c:v>2.5767000000000002</c:v>
                </c:pt>
                <c:pt idx="15" formatCode="General">
                  <c:v>2.5981999999999998</c:v>
                </c:pt>
                <c:pt idx="16" formatCode="General">
                  <c:v>3.2696999999999998</c:v>
                </c:pt>
              </c:numCache>
            </c:numRef>
          </c:xVal>
          <c:yVal>
            <c:numRef>
              <c:f>'Anion Conc'!$L$21:$L$37</c:f>
              <c:numCache>
                <c:formatCode>General</c:formatCode>
                <c:ptCount val="17"/>
                <c:pt idx="0">
                  <c:v>0</c:v>
                </c:pt>
                <c:pt idx="1">
                  <c:v>3.9824345201418097</c:v>
                </c:pt>
                <c:pt idx="2">
                  <c:v>3.6140230448639374</c:v>
                </c:pt>
                <c:pt idx="3">
                  <c:v>3.6771869599738456</c:v>
                </c:pt>
                <c:pt idx="4">
                  <c:v>0.83163637277823865</c:v>
                </c:pt>
                <c:pt idx="5">
                  <c:v>3.2569306503152258</c:v>
                </c:pt>
                <c:pt idx="6">
                  <c:v>1.524609843937575</c:v>
                </c:pt>
                <c:pt idx="7">
                  <c:v>1.9893685249136652</c:v>
                </c:pt>
                <c:pt idx="8">
                  <c:v>0.60032134966860817</c:v>
                </c:pt>
                <c:pt idx="9">
                  <c:v>0.24810852489036675</c:v>
                </c:pt>
                <c:pt idx="10">
                  <c:v>1.4628445864962045</c:v>
                </c:pt>
                <c:pt idx="11">
                  <c:v>0.6414073071718539</c:v>
                </c:pt>
                <c:pt idx="12">
                  <c:v>0.72390168102839381</c:v>
                </c:pt>
                <c:pt idx="13">
                  <c:v>0.74726754316489785</c:v>
                </c:pt>
                <c:pt idx="14">
                  <c:v>0.80880783476677764</c:v>
                </c:pt>
                <c:pt idx="15">
                  <c:v>0.73370608833163897</c:v>
                </c:pt>
                <c:pt idx="16">
                  <c:v>0.7233849557522124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94-4482-B07E-366102AA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01631"/>
        <c:axId val="934500799"/>
      </c:scatterChart>
      <c:valAx>
        <c:axId val="93450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0799"/>
        <c:crosses val="autoZero"/>
        <c:crossBetween val="midCat"/>
      </c:valAx>
      <c:valAx>
        <c:axId val="93450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Chloride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Conc'!$D$21:$D$37</c:f>
              <c:numCache>
                <c:formatCode>m/d/yy\ h:mm;@</c:formatCode>
                <c:ptCount val="17"/>
                <c:pt idx="0">
                  <c:v>44321.704861111109</c:v>
                </c:pt>
                <c:pt idx="1">
                  <c:v>44359.005555555559</c:v>
                </c:pt>
                <c:pt idx="2">
                  <c:v>44362.057638888888</c:v>
                </c:pt>
                <c:pt idx="3">
                  <c:v>44368.772222222222</c:v>
                </c:pt>
                <c:pt idx="4">
                  <c:v>44372.779166666667</c:v>
                </c:pt>
                <c:pt idx="5">
                  <c:v>44382.629861111112</c:v>
                </c:pt>
                <c:pt idx="6">
                  <c:v>44389.636111111111</c:v>
                </c:pt>
                <c:pt idx="7">
                  <c:v>44396.921527777777</c:v>
                </c:pt>
                <c:pt idx="8">
                  <c:v>44404.787499999999</c:v>
                </c:pt>
                <c:pt idx="9">
                  <c:v>44412.791666666664</c:v>
                </c:pt>
                <c:pt idx="10">
                  <c:v>44417.585416666669</c:v>
                </c:pt>
                <c:pt idx="11">
                  <c:v>44421.522916666669</c:v>
                </c:pt>
                <c:pt idx="12">
                  <c:v>44426.727777777778</c:v>
                </c:pt>
                <c:pt idx="13">
                  <c:v>44428.605555555558</c:v>
                </c:pt>
                <c:pt idx="14">
                  <c:v>44432.631944444445</c:v>
                </c:pt>
                <c:pt idx="15">
                  <c:v>44435.761805555558</c:v>
                </c:pt>
                <c:pt idx="16">
                  <c:v>44438.57708333333</c:v>
                </c:pt>
              </c:numCache>
            </c:numRef>
          </c:xVal>
          <c:yVal>
            <c:numRef>
              <c:f>'Anion Conc'!$F$21:$F$37</c:f>
              <c:numCache>
                <c:formatCode>0.0000</c:formatCode>
                <c:ptCount val="17"/>
                <c:pt idx="0">
                  <c:v>14.7559</c:v>
                </c:pt>
                <c:pt idx="1">
                  <c:v>11.1981</c:v>
                </c:pt>
                <c:pt idx="2">
                  <c:v>8.1579999999999995</c:v>
                </c:pt>
                <c:pt idx="3">
                  <c:v>8.5643999999999991</c:v>
                </c:pt>
                <c:pt idx="4">
                  <c:v>3.9777</c:v>
                </c:pt>
                <c:pt idx="5">
                  <c:v>6.9474</c:v>
                </c:pt>
                <c:pt idx="6">
                  <c:v>4.5815000000000001</c:v>
                </c:pt>
                <c:pt idx="7">
                  <c:v>4.0540000000000003</c:v>
                </c:pt>
                <c:pt idx="8">
                  <c:v>3.9832000000000001</c:v>
                </c:pt>
                <c:pt idx="9" formatCode="General">
                  <c:v>4.1501999999999999</c:v>
                </c:pt>
                <c:pt idx="10" formatCode="General">
                  <c:v>4.5053999999999998</c:v>
                </c:pt>
                <c:pt idx="11" formatCode="General">
                  <c:v>3.3254999999999999</c:v>
                </c:pt>
                <c:pt idx="12" formatCode="General">
                  <c:v>5.6631999999999998</c:v>
                </c:pt>
                <c:pt idx="13" formatCode="General">
                  <c:v>3.7877999999999998</c:v>
                </c:pt>
                <c:pt idx="14" formatCode="General">
                  <c:v>3.1858</c:v>
                </c:pt>
                <c:pt idx="15" formatCode="General">
                  <c:v>3.5411999999999999</c:v>
                </c:pt>
                <c:pt idx="16" formatCode="General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C4-4529-BE28-035CF999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53695"/>
        <c:axId val="828853279"/>
      </c:scatterChart>
      <c:valAx>
        <c:axId val="8288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3279"/>
        <c:crosses val="autoZero"/>
        <c:crossBetween val="midCat"/>
      </c:valAx>
      <c:valAx>
        <c:axId val="8288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Sodium to Chloride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9230686789151361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'Anion Conc'!$F$22:$F$37</c:f>
              <c:numCache>
                <c:formatCode>0.0000</c:formatCode>
                <c:ptCount val="16"/>
                <c:pt idx="0">
                  <c:v>11.1981</c:v>
                </c:pt>
                <c:pt idx="1">
                  <c:v>8.1579999999999995</c:v>
                </c:pt>
                <c:pt idx="2">
                  <c:v>8.5643999999999991</c:v>
                </c:pt>
                <c:pt idx="3">
                  <c:v>3.9777</c:v>
                </c:pt>
                <c:pt idx="4">
                  <c:v>6.9474</c:v>
                </c:pt>
                <c:pt idx="5">
                  <c:v>4.5815000000000001</c:v>
                </c:pt>
                <c:pt idx="6">
                  <c:v>4.0540000000000003</c:v>
                </c:pt>
                <c:pt idx="7">
                  <c:v>3.9832000000000001</c:v>
                </c:pt>
                <c:pt idx="8" formatCode="General">
                  <c:v>4.1501999999999999</c:v>
                </c:pt>
                <c:pt idx="9" formatCode="General">
                  <c:v>4.5053999999999998</c:v>
                </c:pt>
                <c:pt idx="10" formatCode="General">
                  <c:v>3.3254999999999999</c:v>
                </c:pt>
                <c:pt idx="11" formatCode="General">
                  <c:v>5.6631999999999998</c:v>
                </c:pt>
                <c:pt idx="12" formatCode="General">
                  <c:v>3.7877999999999998</c:v>
                </c:pt>
                <c:pt idx="13" formatCode="General">
                  <c:v>3.1858</c:v>
                </c:pt>
                <c:pt idx="14" formatCode="General">
                  <c:v>3.5411999999999999</c:v>
                </c:pt>
                <c:pt idx="15" formatCode="General">
                  <c:v>4.5199999999999996</c:v>
                </c:pt>
              </c:numCache>
            </c:numRef>
          </c:xVal>
          <c:yVal>
            <c:numRef>
              <c:f>'Cation Conc'!$F$22:$F$37</c:f>
              <c:numCache>
                <c:formatCode>0.0000</c:formatCode>
                <c:ptCount val="16"/>
                <c:pt idx="0">
                  <c:v>16.942</c:v>
                </c:pt>
                <c:pt idx="1">
                  <c:v>16.106999999999999</c:v>
                </c:pt>
                <c:pt idx="2">
                  <c:v>15.145</c:v>
                </c:pt>
                <c:pt idx="3">
                  <c:v>4.2380000000000004</c:v>
                </c:pt>
                <c:pt idx="4">
                  <c:v>11.74</c:v>
                </c:pt>
                <c:pt idx="5">
                  <c:v>5.7229999999999999</c:v>
                </c:pt>
                <c:pt idx="6">
                  <c:v>6.7990000000000004</c:v>
                </c:pt>
                <c:pt idx="7">
                  <c:v>5.6070000000000002</c:v>
                </c:pt>
                <c:pt idx="8" formatCode="General">
                  <c:v>4.7720000000000002</c:v>
                </c:pt>
                <c:pt idx="9" formatCode="General">
                  <c:v>5.58</c:v>
                </c:pt>
                <c:pt idx="10" formatCode="General">
                  <c:v>3.8380000000000001</c:v>
                </c:pt>
                <c:pt idx="11" formatCode="General">
                  <c:v>4.1950000000000003</c:v>
                </c:pt>
                <c:pt idx="12" formatCode="General">
                  <c:v>4.54</c:v>
                </c:pt>
                <c:pt idx="13" formatCode="General">
                  <c:v>4.2610000000000001</c:v>
                </c:pt>
                <c:pt idx="14" formatCode="General">
                  <c:v>4.1909999999999998</c:v>
                </c:pt>
                <c:pt idx="15" formatCode="General">
                  <c:v>3.9159999999999999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D-4617-8A46-AD27F86B1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90943"/>
        <c:axId val="828578591"/>
      </c:scatterChart>
      <c:valAx>
        <c:axId val="94899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78591"/>
        <c:crosses val="autoZero"/>
        <c:crossBetween val="midCat"/>
      </c:valAx>
      <c:valAx>
        <c:axId val="8285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</a:t>
            </a:r>
            <a:r>
              <a:rPr lang="en-US" baseline="0"/>
              <a:t> Well </a:t>
            </a:r>
            <a:r>
              <a:rPr lang="en-US"/>
              <a:t>Sulfate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'Anion Conc'!$C$21:$C$37</c:f>
              <c:numCache>
                <c:formatCode>m/d/yyyy\ h:mm</c:formatCode>
                <c:ptCount val="17"/>
                <c:pt idx="0" formatCode="m/d/yy\ h:mm;@">
                  <c:v>44320.53125</c:v>
                </c:pt>
                <c:pt idx="1">
                  <c:v>44355.572222222225</c:v>
                </c:pt>
                <c:pt idx="2">
                  <c:v>44361.847222222219</c:v>
                </c:pt>
                <c:pt idx="3">
                  <c:v>44368.673611111109</c:v>
                </c:pt>
                <c:pt idx="4">
                  <c:v>44372.684027777781</c:v>
                </c:pt>
                <c:pt idx="5">
                  <c:v>44382.565972222219</c:v>
                </c:pt>
                <c:pt idx="6">
                  <c:v>44389.590277777781</c:v>
                </c:pt>
                <c:pt idx="7">
                  <c:v>44396.649305555555</c:v>
                </c:pt>
                <c:pt idx="8">
                  <c:v>44404.625</c:v>
                </c:pt>
                <c:pt idx="9">
                  <c:v>44410.635416666664</c:v>
                </c:pt>
                <c:pt idx="10">
                  <c:v>44417.5</c:v>
                </c:pt>
                <c:pt idx="11">
                  <c:v>44421.4375</c:v>
                </c:pt>
                <c:pt idx="12">
                  <c:v>44425.604166666664</c:v>
                </c:pt>
                <c:pt idx="13">
                  <c:v>44428.479166666664</c:v>
                </c:pt>
                <c:pt idx="14">
                  <c:v>44432.534722222219</c:v>
                </c:pt>
                <c:pt idx="15">
                  <c:v>44434.614583333336</c:v>
                </c:pt>
                <c:pt idx="16">
                  <c:v>44438.472222222219</c:v>
                </c:pt>
              </c:numCache>
            </c:numRef>
          </c:xVal>
          <c:yVal>
            <c:numRef>
              <c:f>'Anion Conc'!$K$21:$K$37</c:f>
              <c:numCache>
                <c:formatCode>0.0000</c:formatCode>
                <c:ptCount val="17"/>
                <c:pt idx="0">
                  <c:v>0</c:v>
                </c:pt>
                <c:pt idx="1">
                  <c:v>44.595700000000001</c:v>
                </c:pt>
                <c:pt idx="2">
                  <c:v>29.4832</c:v>
                </c:pt>
                <c:pt idx="3">
                  <c:v>31.492899999999999</c:v>
                </c:pt>
                <c:pt idx="4">
                  <c:v>3.3079999999999998</c:v>
                </c:pt>
                <c:pt idx="5">
                  <c:v>22.627199999999998</c:v>
                </c:pt>
                <c:pt idx="6">
                  <c:v>6.9850000000000003</c:v>
                </c:pt>
                <c:pt idx="7">
                  <c:v>8.0648999999999997</c:v>
                </c:pt>
                <c:pt idx="8">
                  <c:v>2.3912</c:v>
                </c:pt>
                <c:pt idx="9" formatCode="General">
                  <c:v>1.0297000000000001</c:v>
                </c:pt>
                <c:pt idx="10" formatCode="General">
                  <c:v>6.5907</c:v>
                </c:pt>
                <c:pt idx="11" formatCode="General">
                  <c:v>2.133</c:v>
                </c:pt>
                <c:pt idx="12" formatCode="General">
                  <c:v>4.0995999999999997</c:v>
                </c:pt>
                <c:pt idx="13" formatCode="General">
                  <c:v>2.8304999999999998</c:v>
                </c:pt>
                <c:pt idx="14" formatCode="General">
                  <c:v>2.5767000000000002</c:v>
                </c:pt>
                <c:pt idx="15" formatCode="General">
                  <c:v>2.5981999999999998</c:v>
                </c:pt>
                <c:pt idx="16" formatCode="General">
                  <c:v>3.2696999999999998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0-4699-B27E-06671777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5807"/>
        <c:axId val="43544975"/>
      </c:scatterChart>
      <c:valAx>
        <c:axId val="43545807"/>
        <c:scaling>
          <c:orientation val="minMax"/>
          <c:min val="44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4975"/>
        <c:crosses val="autoZero"/>
        <c:crossBetween val="midCat"/>
      </c:valAx>
      <c:valAx>
        <c:axId val="435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FSU Well 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'Cation Conc'!$C$22:$C$37</c:f>
              <c:numCache>
                <c:formatCode>m/d/yyyy\ h:mm</c:formatCode>
                <c:ptCount val="16"/>
                <c:pt idx="0">
                  <c:v>44355.572222222225</c:v>
                </c:pt>
                <c:pt idx="1">
                  <c:v>44361.847222222219</c:v>
                </c:pt>
                <c:pt idx="2">
                  <c:v>44368.673611111109</c:v>
                </c:pt>
                <c:pt idx="3">
                  <c:v>44372.684027777781</c:v>
                </c:pt>
                <c:pt idx="4">
                  <c:v>44382.565972222219</c:v>
                </c:pt>
                <c:pt idx="5">
                  <c:v>44389.590277777781</c:v>
                </c:pt>
                <c:pt idx="6">
                  <c:v>44396.649305555555</c:v>
                </c:pt>
                <c:pt idx="7">
                  <c:v>44404.625</c:v>
                </c:pt>
                <c:pt idx="8">
                  <c:v>44410.635416666664</c:v>
                </c:pt>
                <c:pt idx="9">
                  <c:v>44417.5</c:v>
                </c:pt>
                <c:pt idx="10">
                  <c:v>44421.4375</c:v>
                </c:pt>
                <c:pt idx="11">
                  <c:v>44425.604166666664</c:v>
                </c:pt>
                <c:pt idx="12">
                  <c:v>44428.479166666664</c:v>
                </c:pt>
                <c:pt idx="13">
                  <c:v>44432.534722222219</c:v>
                </c:pt>
                <c:pt idx="14">
                  <c:v>44434.614583333336</c:v>
                </c:pt>
                <c:pt idx="15">
                  <c:v>44438.472222222219</c:v>
                </c:pt>
              </c:numCache>
            </c:numRef>
          </c:xVal>
          <c:yVal>
            <c:numRef>
              <c:f>'Cation Conc'!$J$22:$J$37</c:f>
              <c:numCache>
                <c:formatCode>0.0000</c:formatCode>
                <c:ptCount val="16"/>
                <c:pt idx="0">
                  <c:v>23.783999999999999</c:v>
                </c:pt>
                <c:pt idx="1">
                  <c:v>30.762</c:v>
                </c:pt>
                <c:pt idx="2">
                  <c:v>31.03</c:v>
                </c:pt>
                <c:pt idx="3">
                  <c:v>69.736999999999995</c:v>
                </c:pt>
                <c:pt idx="4">
                  <c:v>39.313000000000002</c:v>
                </c:pt>
                <c:pt idx="5">
                  <c:v>63.997999999999998</c:v>
                </c:pt>
                <c:pt idx="6">
                  <c:v>59.432000000000002</c:v>
                </c:pt>
                <c:pt idx="7">
                  <c:v>70.061000000000007</c:v>
                </c:pt>
                <c:pt idx="8" formatCode="General">
                  <c:v>67.888000000000005</c:v>
                </c:pt>
                <c:pt idx="9" formatCode="General">
                  <c:v>63.637</c:v>
                </c:pt>
                <c:pt idx="10" formatCode="General">
                  <c:v>70.337999999999994</c:v>
                </c:pt>
                <c:pt idx="11" formatCode="General">
                  <c:v>71.861000000000004</c:v>
                </c:pt>
                <c:pt idx="12" formatCode="General">
                  <c:v>70.616</c:v>
                </c:pt>
                <c:pt idx="13" formatCode="General">
                  <c:v>69.128</c:v>
                </c:pt>
                <c:pt idx="14" formatCode="General">
                  <c:v>69.512</c:v>
                </c:pt>
                <c:pt idx="15" formatCode="General">
                  <c:v>69.742999999999995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D36-B86E-258DE72F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7183"/>
        <c:axId val="59185519"/>
      </c:scatterChart>
      <c:valAx>
        <c:axId val="5918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5519"/>
        <c:crosses val="autoZero"/>
        <c:crossBetween val="midCat"/>
      </c:valAx>
      <c:valAx>
        <c:axId val="591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8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21</xdr:row>
      <xdr:rowOff>23812</xdr:rowOff>
    </xdr:from>
    <xdr:to>
      <xdr:col>21</xdr:col>
      <xdr:colOff>304800</xdr:colOff>
      <xdr:row>35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67BE6-B083-4586-BBA3-C0BB0CC0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128587</xdr:colOff>
      <xdr:row>21</xdr:row>
      <xdr:rowOff>33337</xdr:rowOff>
    </xdr:from>
    <xdr:to>
      <xdr:col>33</xdr:col>
      <xdr:colOff>133350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212912</xdr:colOff>
      <xdr:row>63</xdr:row>
      <xdr:rowOff>78441</xdr:rowOff>
    </xdr:from>
    <xdr:to>
      <xdr:col>23</xdr:col>
      <xdr:colOff>0</xdr:colOff>
      <xdr:row>82</xdr:row>
      <xdr:rowOff>65313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244929</xdr:colOff>
      <xdr:row>22</xdr:row>
      <xdr:rowOff>2722</xdr:rowOff>
    </xdr:from>
    <xdr:to>
      <xdr:col>40</xdr:col>
      <xdr:colOff>530679</xdr:colOff>
      <xdr:row>36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8BDCE1-0ABF-4FF9-AE49-23B5DE8C3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235322</xdr:colOff>
      <xdr:row>35</xdr:row>
      <xdr:rowOff>62754</xdr:rowOff>
    </xdr:from>
    <xdr:to>
      <xdr:col>29</xdr:col>
      <xdr:colOff>526675</xdr:colOff>
      <xdr:row>54</xdr:row>
      <xdr:rowOff>67236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2FE568-D483-4540-B1FD-7D72CF1EF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212910</xdr:colOff>
      <xdr:row>39</xdr:row>
      <xdr:rowOff>17929</xdr:rowOff>
    </xdr:from>
    <xdr:to>
      <xdr:col>19</xdr:col>
      <xdr:colOff>549087</xdr:colOff>
      <xdr:row>53</xdr:row>
      <xdr:rowOff>94129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1CFFA-42A1-4C3B-9634-D73B1B5E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224117</xdr:colOff>
      <xdr:row>20</xdr:row>
      <xdr:rowOff>152400</xdr:rowOff>
    </xdr:from>
    <xdr:to>
      <xdr:col>25</xdr:col>
      <xdr:colOff>560294</xdr:colOff>
      <xdr:row>35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8EF450-7E41-4CC6-A8D7-B5618C6E1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172850</xdr:colOff>
      <xdr:row>23</xdr:row>
      <xdr:rowOff>26613</xdr:rowOff>
    </xdr:from>
    <xdr:to>
      <xdr:col>23</xdr:col>
      <xdr:colOff>91888</xdr:colOff>
      <xdr:row>37</xdr:row>
      <xdr:rowOff>102813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21</xdr:row>
      <xdr:rowOff>33337</xdr:rowOff>
    </xdr:from>
    <xdr:to>
      <xdr:col>24</xdr:col>
      <xdr:colOff>47624</xdr:colOff>
      <xdr:row>35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37</xdr:row>
      <xdr:rowOff>185737</xdr:rowOff>
    </xdr:from>
    <xdr:to>
      <xdr:col>23</xdr:col>
      <xdr:colOff>533400</xdr:colOff>
      <xdr:row>52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21</xdr:row>
      <xdr:rowOff>166687</xdr:rowOff>
    </xdr:from>
    <xdr:to>
      <xdr:col>19</xdr:col>
      <xdr:colOff>228600</xdr:colOff>
      <xdr:row>36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B3D5D-D443-4DBA-AE93-094A7C2B0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547687</xdr:colOff>
      <xdr:row>20</xdr:row>
      <xdr:rowOff>147637</xdr:rowOff>
    </xdr:from>
    <xdr:to>
      <xdr:col>18</xdr:col>
      <xdr:colOff>242887</xdr:colOff>
      <xdr:row>35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F482DC-CD04-4C11-9493-03505AB03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  <col min="2" max="2" width="24.5703125" bestFit="1" customWidth="1"/>
  </cols>
  <sheetData>
    <row r="1" spans="1:3" s="2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t="s">
        <v>16</v>
      </c>
      <c r="C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5"/>
  <sheetViews>
    <sheetView workbookViewId="0">
      <selection activeCell="A2" sqref="A2"/>
    </sheetView>
  </sheetViews>
  <sheetFormatPr defaultRowHeight="15" x14ac:dyDescent="0.25"/>
  <cols>
    <col min="1" max="1" width="9.85546875" bestFit="1" customWidth="1"/>
    <col min="2" max="3" width="10.5703125" bestFit="1" customWidth="1"/>
  </cols>
  <sheetData>
    <row r="1" spans="1:8" s="2" customFormat="1" x14ac:dyDescent="0.25">
      <c r="B1" s="2" t="s">
        <v>17</v>
      </c>
      <c r="C1" s="2" t="s">
        <v>18</v>
      </c>
      <c r="D1" s="2" t="s">
        <v>19</v>
      </c>
      <c r="E1" s="2" t="s">
        <v>20</v>
      </c>
    </row>
    <row r="2" spans="1:8" x14ac:dyDescent="0.25">
      <c r="A2" s="6">
        <v>44354</v>
      </c>
      <c r="B2">
        <v>2.52</v>
      </c>
      <c r="C2">
        <v>0.56999999999999995</v>
      </c>
      <c r="D2">
        <f>C2+B2</f>
        <v>3.09</v>
      </c>
      <c r="E2" t="s">
        <v>21</v>
      </c>
    </row>
    <row r="3" spans="1:8" x14ac:dyDescent="0.25">
      <c r="A3" s="6">
        <v>44361</v>
      </c>
      <c r="B3">
        <v>1.0900000000000001</v>
      </c>
      <c r="C3">
        <v>0.09</v>
      </c>
      <c r="D3">
        <f>C3+B3</f>
        <v>1.1800000000000002</v>
      </c>
      <c r="E3" t="s">
        <v>22</v>
      </c>
    </row>
    <row r="4" spans="1:8" x14ac:dyDescent="0.25">
      <c r="A4" s="6">
        <v>44368</v>
      </c>
      <c r="B4">
        <v>0.97099999999999997</v>
      </c>
      <c r="C4">
        <v>0.41699999999999998</v>
      </c>
      <c r="D4">
        <f>B4+C4</f>
        <v>1.3879999999999999</v>
      </c>
      <c r="E4" t="s">
        <v>22</v>
      </c>
    </row>
    <row r="5" spans="1:8" x14ac:dyDescent="0.25">
      <c r="A5" s="6">
        <v>44389</v>
      </c>
      <c r="B5">
        <v>7.7469999999999999</v>
      </c>
      <c r="C5">
        <v>1.7889999999999999</v>
      </c>
      <c r="D5">
        <f>B5+C5</f>
        <v>9.5359999999999996</v>
      </c>
      <c r="E5" t="s">
        <v>22</v>
      </c>
    </row>
    <row r="6" spans="1:8" x14ac:dyDescent="0.25">
      <c r="A6" s="6">
        <v>44404</v>
      </c>
      <c r="B6">
        <v>1.758</v>
      </c>
      <c r="C6">
        <v>1.1779999999999999</v>
      </c>
      <c r="D6">
        <f>SUM(B6:C6)</f>
        <v>2.9359999999999999</v>
      </c>
      <c r="H6">
        <v>0.376</v>
      </c>
    </row>
    <row r="7" spans="1:8" x14ac:dyDescent="0.25">
      <c r="A7" s="6">
        <v>44410</v>
      </c>
      <c r="B7">
        <v>0.372</v>
      </c>
      <c r="C7">
        <v>0.19600000000000001</v>
      </c>
      <c r="D7">
        <f>SUM(B7:C7)</f>
        <v>0.56800000000000006</v>
      </c>
      <c r="H7">
        <v>0.44800000000000001</v>
      </c>
    </row>
    <row r="8" spans="1:8" x14ac:dyDescent="0.25">
      <c r="A8" s="6">
        <v>44417</v>
      </c>
      <c r="B8">
        <v>0.16600000000000001</v>
      </c>
      <c r="C8">
        <v>0.113</v>
      </c>
      <c r="D8">
        <f>SUM(B8:C8)</f>
        <v>0.27900000000000003</v>
      </c>
      <c r="H8">
        <v>0.46800000000000003</v>
      </c>
    </row>
    <row r="9" spans="1:8" x14ac:dyDescent="0.25">
      <c r="H9">
        <v>0.48099999999999998</v>
      </c>
    </row>
    <row r="10" spans="1:8" x14ac:dyDescent="0.25">
      <c r="H10">
        <v>0.499</v>
      </c>
    </row>
    <row r="12" spans="1:8" x14ac:dyDescent="0.25">
      <c r="H12">
        <f>AVERAGE(H6:H11)</f>
        <v>0.45440000000000003</v>
      </c>
    </row>
    <row r="13" spans="1:8" x14ac:dyDescent="0.25">
      <c r="G13">
        <f>4*12</f>
        <v>48</v>
      </c>
      <c r="H13">
        <v>1.2192000000000001</v>
      </c>
    </row>
    <row r="14" spans="1:8" x14ac:dyDescent="0.25">
      <c r="G14">
        <f>0.3*12</f>
        <v>3.5999999999999996</v>
      </c>
      <c r="H14">
        <v>9.1439999999999994E-2</v>
      </c>
    </row>
    <row r="15" spans="1:8" x14ac:dyDescent="0.25">
      <c r="H15">
        <f>H12*H13*H14</f>
        <v>5.06581696512E-2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3"/>
  <sheetViews>
    <sheetView topLeftCell="A15" workbookViewId="0">
      <selection activeCell="C21" activeCellId="1" sqref="H21:H37 C21:C37"/>
    </sheetView>
  </sheetViews>
  <sheetFormatPr defaultRowHeight="15" x14ac:dyDescent="0.25"/>
  <cols>
    <col min="2" max="2" width="16.42578125" customWidth="1"/>
    <col min="3" max="3" width="17.7109375" customWidth="1"/>
    <col min="4" max="4" width="17.42578125" bestFit="1" customWidth="1"/>
    <col min="5" max="5" width="5.7109375" bestFit="1" customWidth="1"/>
    <col min="6" max="6" width="5.140625" bestFit="1" customWidth="1"/>
    <col min="7" max="7" width="20" bestFit="1" customWidth="1"/>
    <col min="8" max="8" width="10.28515625" bestFit="1" customWidth="1"/>
    <col min="9" max="9" width="23" bestFit="1" customWidth="1"/>
    <col min="11" max="11" width="10.5703125" bestFit="1" customWidth="1"/>
  </cols>
  <sheetData>
    <row r="1" spans="1:12" s="2" customFormat="1" x14ac:dyDescent="0.25">
      <c r="B1" s="1" t="s">
        <v>23</v>
      </c>
    </row>
    <row r="2" spans="1:12" s="2" customFormat="1" x14ac:dyDescent="0.25">
      <c r="K2" s="2" t="s">
        <v>24</v>
      </c>
    </row>
    <row r="3" spans="1:12" x14ac:dyDescent="0.25">
      <c r="A3" t="s">
        <v>25</v>
      </c>
      <c r="B3" t="s">
        <v>1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s="7" t="s">
        <v>31</v>
      </c>
      <c r="I3" t="s">
        <v>32</v>
      </c>
    </row>
    <row r="4" spans="1:12" s="4" customFormat="1" x14ac:dyDescent="0.25">
      <c r="A4" s="4" t="s">
        <v>33</v>
      </c>
      <c r="B4" s="4" t="s">
        <v>3</v>
      </c>
      <c r="C4" s="10">
        <v>44354.575694444444</v>
      </c>
      <c r="D4" s="10">
        <v>44354.737500000003</v>
      </c>
      <c r="E4" s="4">
        <v>22</v>
      </c>
      <c r="F4" s="8">
        <v>6.49</v>
      </c>
      <c r="G4" s="12">
        <v>31.5</v>
      </c>
      <c r="H4" s="12">
        <v>21.7</v>
      </c>
      <c r="I4" s="5">
        <f>H4/G4</f>
        <v>0.68888888888888888</v>
      </c>
      <c r="J4" s="5"/>
      <c r="K4" s="5"/>
      <c r="L4" s="5"/>
    </row>
    <row r="5" spans="1:12" s="4" customFormat="1" x14ac:dyDescent="0.25">
      <c r="A5" s="4" t="s">
        <v>34</v>
      </c>
      <c r="B5" s="4" t="s">
        <v>3</v>
      </c>
      <c r="C5" s="10">
        <v>44355.547222222223</v>
      </c>
      <c r="D5" s="10">
        <v>44364.723611111112</v>
      </c>
      <c r="E5" s="4">
        <v>19.5</v>
      </c>
      <c r="F5" s="8">
        <v>6.79</v>
      </c>
      <c r="G5" s="12">
        <v>26.4</v>
      </c>
      <c r="H5" s="12">
        <v>26.3</v>
      </c>
      <c r="I5" s="5">
        <f t="shared" ref="I5:I20" si="0">H5/G5</f>
        <v>0.99621212121212133</v>
      </c>
      <c r="J5" s="5"/>
      <c r="K5" s="5"/>
      <c r="L5" s="5"/>
    </row>
    <row r="6" spans="1:12" s="4" customFormat="1" x14ac:dyDescent="0.25">
      <c r="A6" s="4" t="s">
        <v>35</v>
      </c>
      <c r="B6" s="4" t="s">
        <v>3</v>
      </c>
      <c r="C6" s="10">
        <v>44361.722222222219</v>
      </c>
      <c r="D6" s="10">
        <v>44365.765972222223</v>
      </c>
      <c r="E6" s="4">
        <v>20.8</v>
      </c>
      <c r="F6" s="8">
        <v>6.96</v>
      </c>
      <c r="G6" s="12">
        <v>32.799999999999997</v>
      </c>
      <c r="H6" s="12">
        <v>22.9</v>
      </c>
      <c r="I6" s="5">
        <f t="shared" si="0"/>
        <v>0.69817073170731714</v>
      </c>
      <c r="J6" s="5"/>
      <c r="K6" s="5"/>
      <c r="L6" s="5"/>
    </row>
    <row r="7" spans="1:12" s="4" customFormat="1" x14ac:dyDescent="0.25">
      <c r="A7" s="4" t="s">
        <v>36</v>
      </c>
      <c r="B7" s="4" t="s">
        <v>3</v>
      </c>
      <c r="C7" s="10">
        <v>44368.470833333333</v>
      </c>
      <c r="D7" s="10">
        <v>44368.757638888892</v>
      </c>
      <c r="E7" s="4">
        <v>20.6</v>
      </c>
      <c r="F7" s="8">
        <v>6.81</v>
      </c>
      <c r="G7" s="12">
        <v>34.299999999999997</v>
      </c>
      <c r="H7" s="12">
        <v>24.3</v>
      </c>
      <c r="I7" s="5">
        <f t="shared" si="0"/>
        <v>0.70845481049562686</v>
      </c>
      <c r="J7" s="5"/>
      <c r="K7" s="5"/>
      <c r="L7" s="5"/>
    </row>
    <row r="8" spans="1:12" s="4" customFormat="1" x14ac:dyDescent="0.25">
      <c r="A8" s="4" t="s">
        <v>37</v>
      </c>
      <c r="B8" s="4" t="s">
        <v>3</v>
      </c>
      <c r="C8" s="10">
        <v>44372.444444444445</v>
      </c>
      <c r="D8" s="10">
        <v>44382.668749999997</v>
      </c>
      <c r="E8" s="4">
        <v>21.7</v>
      </c>
      <c r="F8" s="4">
        <v>5.74</v>
      </c>
      <c r="G8" s="12">
        <v>54</v>
      </c>
      <c r="H8" s="12">
        <v>37.9</v>
      </c>
      <c r="I8" s="5">
        <f t="shared" si="0"/>
        <v>0.70185185185185184</v>
      </c>
      <c r="J8" s="5"/>
      <c r="K8" s="5"/>
      <c r="L8" s="5"/>
    </row>
    <row r="9" spans="1:12" s="4" customFormat="1" x14ac:dyDescent="0.25">
      <c r="A9" s="4" t="s">
        <v>38</v>
      </c>
      <c r="B9" s="4" t="s">
        <v>3</v>
      </c>
      <c r="C9" s="10">
        <v>44382.425694444442</v>
      </c>
      <c r="D9" s="10">
        <v>44382.54583333333</v>
      </c>
      <c r="E9" s="4">
        <v>27.7</v>
      </c>
      <c r="F9" s="8">
        <v>6.26</v>
      </c>
      <c r="G9" s="12">
        <v>47.3</v>
      </c>
      <c r="H9" s="12">
        <v>33.299999999999997</v>
      </c>
      <c r="I9" s="5">
        <f t="shared" si="0"/>
        <v>0.70401691331923888</v>
      </c>
      <c r="J9" s="5"/>
      <c r="K9" s="5"/>
      <c r="L9" s="5"/>
    </row>
    <row r="10" spans="1:12" s="4" customFormat="1" x14ac:dyDescent="0.25">
      <c r="A10" s="4" t="s">
        <v>39</v>
      </c>
      <c r="B10" s="4" t="s">
        <v>3</v>
      </c>
      <c r="C10" s="10">
        <v>44389.426388888889</v>
      </c>
      <c r="D10" s="10">
        <v>44389.602083333331</v>
      </c>
      <c r="E10" s="4">
        <v>22.1</v>
      </c>
      <c r="F10" s="8">
        <v>5.87</v>
      </c>
      <c r="G10" s="12">
        <v>27.2</v>
      </c>
      <c r="H10" s="12">
        <v>19.2</v>
      </c>
      <c r="I10" s="5">
        <f t="shared" si="0"/>
        <v>0.70588235294117652</v>
      </c>
      <c r="J10" s="5"/>
      <c r="K10" s="5"/>
      <c r="L10" s="5"/>
    </row>
    <row r="11" spans="1:12" s="4" customFormat="1" x14ac:dyDescent="0.25">
      <c r="A11" s="4" t="s">
        <v>40</v>
      </c>
      <c r="B11" s="4" t="s">
        <v>3</v>
      </c>
      <c r="C11" s="10">
        <v>44396.4375</v>
      </c>
      <c r="D11" s="10">
        <v>44397.5625</v>
      </c>
      <c r="E11" s="4">
        <v>20.5</v>
      </c>
      <c r="F11" s="8">
        <v>7.17</v>
      </c>
      <c r="G11" s="12">
        <v>28.5</v>
      </c>
      <c r="H11" s="12">
        <f>0.7*G11</f>
        <v>19.95</v>
      </c>
      <c r="I11" s="5">
        <f t="shared" si="0"/>
        <v>0.7</v>
      </c>
      <c r="J11" s="5"/>
      <c r="K11" s="5"/>
      <c r="L11" s="5"/>
    </row>
    <row r="12" spans="1:12" s="4" customFormat="1" x14ac:dyDescent="0.25">
      <c r="A12" s="4" t="s">
        <v>41</v>
      </c>
      <c r="B12" s="4" t="s">
        <v>3</v>
      </c>
      <c r="C12" s="10">
        <v>44404.472222222219</v>
      </c>
      <c r="D12" s="10">
        <v>44404.666666666664</v>
      </c>
      <c r="E12" s="4">
        <v>21.3</v>
      </c>
      <c r="F12" s="8">
        <v>7.21</v>
      </c>
      <c r="G12" s="12">
        <v>29</v>
      </c>
      <c r="H12" s="12">
        <f t="shared" ref="H12:H20" si="1">0.7*G12</f>
        <v>20.299999999999997</v>
      </c>
      <c r="I12" s="5">
        <f t="shared" si="0"/>
        <v>0.7</v>
      </c>
      <c r="J12" s="5"/>
      <c r="K12" s="5"/>
      <c r="L12" s="5"/>
    </row>
    <row r="13" spans="1:12" s="4" customFormat="1" x14ac:dyDescent="0.25">
      <c r="A13" s="4" t="s">
        <v>42</v>
      </c>
      <c r="B13" s="31" t="s">
        <v>3</v>
      </c>
      <c r="C13" s="32">
        <v>44410.447916666664</v>
      </c>
      <c r="D13" s="32">
        <v>44413.664583333331</v>
      </c>
      <c r="E13" s="31">
        <v>21.1</v>
      </c>
      <c r="F13" s="31">
        <v>6.46</v>
      </c>
      <c r="G13" s="31">
        <v>28.4</v>
      </c>
      <c r="H13" s="12">
        <f t="shared" si="1"/>
        <v>19.88</v>
      </c>
      <c r="I13" s="5">
        <f t="shared" si="0"/>
        <v>0.7</v>
      </c>
      <c r="J13" s="5"/>
      <c r="K13" s="5"/>
      <c r="L13" s="5"/>
    </row>
    <row r="14" spans="1:12" s="4" customFormat="1" x14ac:dyDescent="0.25">
      <c r="A14" s="4" t="s">
        <v>43</v>
      </c>
      <c r="B14" s="31" t="s">
        <v>3</v>
      </c>
      <c r="C14" s="32">
        <v>44417.447916666664</v>
      </c>
      <c r="D14" s="32">
        <v>44417.518055555556</v>
      </c>
      <c r="E14" s="31">
        <v>25</v>
      </c>
      <c r="F14" s="31">
        <v>6.76</v>
      </c>
      <c r="G14" s="31">
        <v>35.700000000000003</v>
      </c>
      <c r="H14" s="12">
        <f t="shared" si="1"/>
        <v>24.990000000000002</v>
      </c>
      <c r="I14" s="5">
        <f t="shared" si="0"/>
        <v>0.7</v>
      </c>
      <c r="J14" s="5"/>
      <c r="K14" s="5"/>
      <c r="L14" s="5"/>
    </row>
    <row r="15" spans="1:12" s="4" customFormat="1" x14ac:dyDescent="0.25">
      <c r="A15" s="4" t="s">
        <v>44</v>
      </c>
      <c r="B15" s="31" t="s">
        <v>3</v>
      </c>
      <c r="C15" s="32">
        <v>44420.609722222223</v>
      </c>
      <c r="D15" s="32">
        <v>44438.579861111109</v>
      </c>
      <c r="E15" s="31">
        <v>21.4</v>
      </c>
      <c r="F15" s="4">
        <v>6.1</v>
      </c>
      <c r="G15" s="31">
        <v>38.1</v>
      </c>
      <c r="H15" s="12">
        <f t="shared" si="1"/>
        <v>26.669999999999998</v>
      </c>
      <c r="I15" s="5">
        <f t="shared" si="0"/>
        <v>0.7</v>
      </c>
      <c r="J15" s="5"/>
      <c r="K15" s="5"/>
      <c r="L15" s="5"/>
    </row>
    <row r="16" spans="1:12" s="4" customFormat="1" x14ac:dyDescent="0.25">
      <c r="A16" s="4" t="s">
        <v>45</v>
      </c>
      <c r="B16" s="31" t="s">
        <v>3</v>
      </c>
      <c r="C16" s="32">
        <v>44425.493055555555</v>
      </c>
      <c r="D16" s="32">
        <v>44438.588194444441</v>
      </c>
      <c r="E16" s="31">
        <v>21.4</v>
      </c>
      <c r="F16" s="31">
        <v>6.13</v>
      </c>
      <c r="G16" s="31">
        <v>26.2</v>
      </c>
      <c r="H16" s="12">
        <f t="shared" si="1"/>
        <v>18.34</v>
      </c>
      <c r="I16" s="5">
        <f t="shared" si="0"/>
        <v>0.70000000000000007</v>
      </c>
      <c r="J16" s="5"/>
      <c r="K16" s="5"/>
      <c r="L16" s="5"/>
    </row>
    <row r="17" spans="1:12" s="4" customFormat="1" x14ac:dyDescent="0.25">
      <c r="A17" s="4" t="s">
        <v>46</v>
      </c>
      <c r="B17" s="31" t="s">
        <v>3</v>
      </c>
      <c r="C17" s="32">
        <v>44428.40625</v>
      </c>
      <c r="D17" s="32">
        <v>44438.59097222222</v>
      </c>
      <c r="E17" s="31">
        <v>21.4</v>
      </c>
      <c r="F17" s="31">
        <v>6.07</v>
      </c>
      <c r="G17" s="31">
        <v>42.7</v>
      </c>
      <c r="H17" s="12">
        <f t="shared" si="1"/>
        <v>29.89</v>
      </c>
      <c r="I17" s="5">
        <f t="shared" si="0"/>
        <v>0.7</v>
      </c>
      <c r="J17" s="5"/>
      <c r="K17" s="5"/>
      <c r="L17" s="5"/>
    </row>
    <row r="18" spans="1:12" s="4" customFormat="1" x14ac:dyDescent="0.25">
      <c r="A18" s="4" t="s">
        <v>47</v>
      </c>
      <c r="B18" s="31" t="s">
        <v>3</v>
      </c>
      <c r="C18" s="32">
        <v>44432.392361111109</v>
      </c>
      <c r="D18" s="32">
        <v>44438.592361111114</v>
      </c>
      <c r="E18" s="31">
        <v>21.4</v>
      </c>
      <c r="F18" s="31">
        <v>6.19</v>
      </c>
      <c r="G18" s="31">
        <v>70.5</v>
      </c>
      <c r="H18" s="12">
        <f t="shared" si="1"/>
        <v>49.349999999999994</v>
      </c>
      <c r="I18" s="5">
        <f t="shared" si="0"/>
        <v>0.7</v>
      </c>
      <c r="J18" s="5"/>
      <c r="K18" s="5"/>
      <c r="L18" s="5"/>
    </row>
    <row r="19" spans="1:12" s="4" customFormat="1" x14ac:dyDescent="0.25">
      <c r="A19" s="4" t="s">
        <v>48</v>
      </c>
      <c r="B19" s="31" t="s">
        <v>3</v>
      </c>
      <c r="C19" s="32">
        <v>44434.569444444445</v>
      </c>
      <c r="D19" s="32">
        <v>44438.59375</v>
      </c>
      <c r="E19" s="31">
        <v>21.5</v>
      </c>
      <c r="F19" s="31">
        <v>6.54</v>
      </c>
      <c r="G19" s="31">
        <v>60</v>
      </c>
      <c r="H19" s="12">
        <f t="shared" si="1"/>
        <v>42</v>
      </c>
      <c r="I19" s="5">
        <f t="shared" si="0"/>
        <v>0.7</v>
      </c>
      <c r="J19" s="5"/>
      <c r="K19" s="5"/>
      <c r="L19" s="5"/>
    </row>
    <row r="20" spans="1:12" s="4" customFormat="1" x14ac:dyDescent="0.25">
      <c r="A20" s="4" t="s">
        <v>49</v>
      </c>
      <c r="B20" s="31" t="s">
        <v>3</v>
      </c>
      <c r="C20" s="32">
        <v>44438.361111111109</v>
      </c>
      <c r="D20" s="32">
        <v>44438.595833333333</v>
      </c>
      <c r="E20" s="31">
        <v>21.6</v>
      </c>
      <c r="F20" s="31">
        <v>6.18</v>
      </c>
      <c r="G20" s="31">
        <v>48.9</v>
      </c>
      <c r="H20" s="12">
        <f t="shared" si="1"/>
        <v>34.229999999999997</v>
      </c>
      <c r="I20" s="5">
        <f t="shared" si="0"/>
        <v>0.7</v>
      </c>
      <c r="J20" s="5"/>
      <c r="K20" s="5"/>
      <c r="L20" s="5"/>
    </row>
    <row r="21" spans="1:12" x14ac:dyDescent="0.25">
      <c r="A21" t="s">
        <v>50</v>
      </c>
      <c r="B21" t="s">
        <v>6</v>
      </c>
      <c r="C21" s="36">
        <v>44320.53125</v>
      </c>
      <c r="D21" s="29">
        <v>44364.723611111112</v>
      </c>
      <c r="E21">
        <v>21</v>
      </c>
      <c r="F21" s="9">
        <v>6.91</v>
      </c>
      <c r="G21" s="27">
        <v>235</v>
      </c>
      <c r="H21" s="27">
        <v>163</v>
      </c>
      <c r="I21" s="3">
        <f>H21/G21</f>
        <v>0.69361702127659575</v>
      </c>
      <c r="J21" s="3"/>
      <c r="K21" s="3"/>
      <c r="L21" s="3"/>
    </row>
    <row r="22" spans="1:12" x14ac:dyDescent="0.25">
      <c r="A22" t="s">
        <v>51</v>
      </c>
      <c r="B22" t="s">
        <v>6</v>
      </c>
      <c r="C22" s="11">
        <v>44355.572222222225</v>
      </c>
      <c r="D22" s="11">
        <v>44364.723611111112</v>
      </c>
      <c r="E22">
        <v>19.5</v>
      </c>
      <c r="F22" s="9">
        <v>7.2</v>
      </c>
      <c r="G22" s="27">
        <v>234</v>
      </c>
      <c r="H22" s="27">
        <v>163</v>
      </c>
      <c r="I22" s="3">
        <f t="shared" ref="I22:I37" si="2">H22/G22</f>
        <v>0.69658119658119655</v>
      </c>
      <c r="J22" s="3"/>
      <c r="K22" s="3"/>
      <c r="L22" s="3"/>
    </row>
    <row r="23" spans="1:12" x14ac:dyDescent="0.25">
      <c r="A23" t="s">
        <v>52</v>
      </c>
      <c r="B23" t="s">
        <v>6</v>
      </c>
      <c r="C23" s="29">
        <v>44361.847222222219</v>
      </c>
      <c r="D23" s="11">
        <v>44365.765972222223</v>
      </c>
      <c r="E23">
        <v>20.7</v>
      </c>
      <c r="F23" s="9">
        <v>7.59</v>
      </c>
      <c r="G23" s="27">
        <v>254</v>
      </c>
      <c r="H23" s="27">
        <v>177</v>
      </c>
      <c r="I23" s="3">
        <f t="shared" si="2"/>
        <v>0.69685039370078738</v>
      </c>
      <c r="J23" s="3"/>
      <c r="K23" s="3"/>
      <c r="L23" s="3"/>
    </row>
    <row r="24" spans="1:12" x14ac:dyDescent="0.25">
      <c r="A24" t="s">
        <v>53</v>
      </c>
      <c r="B24" t="s">
        <v>6</v>
      </c>
      <c r="C24" s="29">
        <v>44368.673611111109</v>
      </c>
      <c r="D24" s="11">
        <v>44368.740972222222</v>
      </c>
      <c r="E24">
        <v>21.9</v>
      </c>
      <c r="F24" s="9">
        <v>6.91</v>
      </c>
      <c r="G24" s="27">
        <v>247</v>
      </c>
      <c r="H24" s="27">
        <v>172</v>
      </c>
      <c r="I24" s="3">
        <f t="shared" si="2"/>
        <v>0.69635627530364375</v>
      </c>
      <c r="J24" s="3"/>
      <c r="K24" s="3"/>
      <c r="L24" s="3"/>
    </row>
    <row r="25" spans="1:12" x14ac:dyDescent="0.25">
      <c r="A25" t="s">
        <v>54</v>
      </c>
      <c r="B25" t="s">
        <v>6</v>
      </c>
      <c r="C25" s="29">
        <v>44372.684027777781</v>
      </c>
      <c r="D25" s="11">
        <v>44382.672222222223</v>
      </c>
      <c r="E25">
        <v>21.6</v>
      </c>
      <c r="F25" s="9">
        <v>7.28</v>
      </c>
      <c r="G25" s="27">
        <v>348</v>
      </c>
      <c r="H25" s="27">
        <v>243</v>
      </c>
      <c r="I25" s="3">
        <f t="shared" si="2"/>
        <v>0.69827586206896552</v>
      </c>
      <c r="J25" s="3"/>
      <c r="K25" s="3"/>
      <c r="L25" s="3"/>
    </row>
    <row r="26" spans="1:12" x14ac:dyDescent="0.25">
      <c r="A26" t="s">
        <v>55</v>
      </c>
      <c r="B26" t="s">
        <v>6</v>
      </c>
      <c r="C26" s="29">
        <v>44382.565972222219</v>
      </c>
      <c r="D26" s="11">
        <v>44382.675694444442</v>
      </c>
      <c r="E26">
        <v>21.8</v>
      </c>
      <c r="F26" s="9">
        <v>6.93</v>
      </c>
      <c r="G26" s="27">
        <v>263</v>
      </c>
      <c r="H26" s="27">
        <v>184</v>
      </c>
      <c r="I26" s="3">
        <f t="shared" si="2"/>
        <v>0.69961977186311786</v>
      </c>
      <c r="J26" s="3"/>
      <c r="K26" s="3"/>
      <c r="L26" s="3"/>
    </row>
    <row r="27" spans="1:12" x14ac:dyDescent="0.25">
      <c r="A27" t="s">
        <v>56</v>
      </c>
      <c r="B27" t="s">
        <v>6</v>
      </c>
      <c r="C27" s="29">
        <v>44389.590277777781</v>
      </c>
      <c r="D27" s="11">
        <v>44389.604166666664</v>
      </c>
      <c r="E27">
        <v>24.1</v>
      </c>
      <c r="F27" s="9">
        <v>7.12</v>
      </c>
      <c r="G27" s="27">
        <v>337</v>
      </c>
      <c r="H27" s="27">
        <v>235</v>
      </c>
      <c r="I27" s="3">
        <f t="shared" si="2"/>
        <v>0.69732937685459939</v>
      </c>
      <c r="J27" s="3"/>
      <c r="K27" s="3"/>
      <c r="L27" s="3"/>
    </row>
    <row r="28" spans="1:12" x14ac:dyDescent="0.25">
      <c r="A28" t="s">
        <v>57</v>
      </c>
      <c r="B28" t="s">
        <v>6</v>
      </c>
      <c r="C28" s="29">
        <v>44396.649305555555</v>
      </c>
      <c r="D28" s="33">
        <v>44397.5625</v>
      </c>
      <c r="E28">
        <v>21.4</v>
      </c>
      <c r="F28" s="9">
        <v>7.49</v>
      </c>
      <c r="G28" s="27">
        <v>255.5</v>
      </c>
      <c r="H28" s="27">
        <f>G28*0.7</f>
        <v>178.85</v>
      </c>
      <c r="I28" s="3">
        <f t="shared" si="2"/>
        <v>0.7</v>
      </c>
      <c r="J28" s="3"/>
      <c r="K28" s="3"/>
      <c r="L28" s="3"/>
    </row>
    <row r="29" spans="1:12" x14ac:dyDescent="0.25">
      <c r="A29" t="s">
        <v>58</v>
      </c>
      <c r="B29" t="s">
        <v>6</v>
      </c>
      <c r="C29" s="29">
        <v>44404.625</v>
      </c>
      <c r="D29" s="33">
        <v>44398.645833333336</v>
      </c>
      <c r="E29">
        <v>21.7</v>
      </c>
      <c r="F29" s="9">
        <v>7.53</v>
      </c>
      <c r="G29" s="27">
        <v>258.10000000000002</v>
      </c>
      <c r="H29" s="27">
        <f t="shared" ref="H29:H37" si="3">G29*0.7</f>
        <v>180.67000000000002</v>
      </c>
      <c r="I29" s="3">
        <f t="shared" si="2"/>
        <v>0.7</v>
      </c>
      <c r="J29" s="3"/>
      <c r="K29" s="3"/>
      <c r="L29" s="3"/>
    </row>
    <row r="30" spans="1:12" x14ac:dyDescent="0.25">
      <c r="A30" t="s">
        <v>59</v>
      </c>
      <c r="B30" t="s">
        <v>6</v>
      </c>
      <c r="C30" s="29">
        <v>44410.635416666664</v>
      </c>
      <c r="D30" s="33">
        <v>44413.447916666664</v>
      </c>
      <c r="E30">
        <v>21</v>
      </c>
      <c r="F30" s="9">
        <v>7.54</v>
      </c>
      <c r="G30" s="27">
        <v>261.89999999999998</v>
      </c>
      <c r="H30" s="27">
        <f t="shared" si="3"/>
        <v>183.32999999999998</v>
      </c>
      <c r="I30" s="3">
        <f t="shared" si="2"/>
        <v>0.7</v>
      </c>
      <c r="J30" s="3"/>
      <c r="K30" s="3"/>
      <c r="L30" s="3"/>
    </row>
    <row r="31" spans="1:12" x14ac:dyDescent="0.25">
      <c r="A31" t="s">
        <v>60</v>
      </c>
      <c r="B31" t="s">
        <v>6</v>
      </c>
      <c r="C31" s="29">
        <v>44417.5</v>
      </c>
      <c r="D31" s="33">
        <v>44417.520833333336</v>
      </c>
      <c r="E31">
        <v>23.2</v>
      </c>
      <c r="F31" s="9">
        <v>7.31</v>
      </c>
      <c r="G31" s="27">
        <v>249.6</v>
      </c>
      <c r="H31" s="27">
        <f t="shared" si="3"/>
        <v>174.72</v>
      </c>
      <c r="I31" s="3">
        <f t="shared" si="2"/>
        <v>0.70000000000000007</v>
      </c>
      <c r="J31" s="3"/>
      <c r="K31" s="3"/>
      <c r="L31" s="3"/>
    </row>
    <row r="32" spans="1:12" x14ac:dyDescent="0.25">
      <c r="A32" t="s">
        <v>61</v>
      </c>
      <c r="B32" t="s">
        <v>6</v>
      </c>
      <c r="C32" s="29">
        <v>44421.4375</v>
      </c>
      <c r="D32" s="33">
        <v>44438.598611111112</v>
      </c>
      <c r="E32">
        <v>21.8</v>
      </c>
      <c r="F32" s="9">
        <v>7.23</v>
      </c>
      <c r="G32" s="27">
        <v>247</v>
      </c>
      <c r="H32" s="27">
        <f t="shared" si="3"/>
        <v>172.89999999999998</v>
      </c>
      <c r="I32" s="3">
        <f t="shared" si="2"/>
        <v>0.7</v>
      </c>
      <c r="J32" s="3"/>
      <c r="K32" s="3"/>
      <c r="L32" s="3"/>
    </row>
    <row r="33" spans="1:12" x14ac:dyDescent="0.25">
      <c r="A33" t="s">
        <v>62</v>
      </c>
      <c r="B33" t="s">
        <v>6</v>
      </c>
      <c r="C33" s="29">
        <v>44425.604166666664</v>
      </c>
      <c r="D33" s="33">
        <v>44438.600694444445</v>
      </c>
      <c r="E33">
        <v>21.8</v>
      </c>
      <c r="F33" s="9">
        <v>7.28</v>
      </c>
      <c r="G33" s="27">
        <v>250</v>
      </c>
      <c r="H33" s="27">
        <f t="shared" si="3"/>
        <v>175</v>
      </c>
      <c r="I33" s="3">
        <f t="shared" si="2"/>
        <v>0.7</v>
      </c>
      <c r="J33" s="3"/>
      <c r="K33" s="3"/>
      <c r="L33" s="3"/>
    </row>
    <row r="34" spans="1:12" x14ac:dyDescent="0.25">
      <c r="A34" t="s">
        <v>63</v>
      </c>
      <c r="B34" t="s">
        <v>6</v>
      </c>
      <c r="C34" s="29">
        <v>44428.479166666664</v>
      </c>
      <c r="D34" s="33">
        <v>44438.602083333331</v>
      </c>
      <c r="E34">
        <v>21.6</v>
      </c>
      <c r="F34" s="9">
        <v>7.22</v>
      </c>
      <c r="G34" s="27">
        <v>224</v>
      </c>
      <c r="H34" s="27">
        <f t="shared" si="3"/>
        <v>156.79999999999998</v>
      </c>
      <c r="I34" s="3">
        <f t="shared" si="2"/>
        <v>0.7</v>
      </c>
      <c r="J34" s="3"/>
      <c r="K34" s="3"/>
      <c r="L34" s="3"/>
    </row>
    <row r="35" spans="1:12" x14ac:dyDescent="0.25">
      <c r="A35" t="s">
        <v>64</v>
      </c>
      <c r="B35" t="s">
        <v>6</v>
      </c>
      <c r="C35" s="29">
        <v>44432.534722222219</v>
      </c>
      <c r="D35" s="33">
        <v>44438.604166666664</v>
      </c>
      <c r="E35">
        <v>21.5</v>
      </c>
      <c r="F35" s="9">
        <v>7.4</v>
      </c>
      <c r="G35" s="27">
        <v>224</v>
      </c>
      <c r="H35" s="27">
        <f t="shared" si="3"/>
        <v>156.79999999999998</v>
      </c>
      <c r="I35" s="3">
        <f t="shared" si="2"/>
        <v>0.7</v>
      </c>
      <c r="J35" s="3"/>
      <c r="K35" s="3"/>
      <c r="L35" s="3"/>
    </row>
    <row r="36" spans="1:12" x14ac:dyDescent="0.25">
      <c r="A36" t="s">
        <v>65</v>
      </c>
      <c r="B36" t="s">
        <v>6</v>
      </c>
      <c r="C36" s="29">
        <v>44434.614583333336</v>
      </c>
      <c r="D36" s="33">
        <v>44438.606249999997</v>
      </c>
      <c r="E36">
        <v>21.3</v>
      </c>
      <c r="F36" s="9">
        <v>7.43</v>
      </c>
      <c r="G36" s="27">
        <v>225</v>
      </c>
      <c r="H36" s="27">
        <f t="shared" si="3"/>
        <v>157.5</v>
      </c>
      <c r="I36" s="3">
        <f t="shared" si="2"/>
        <v>0.7</v>
      </c>
      <c r="J36" s="3"/>
      <c r="K36" s="3"/>
      <c r="L36" s="3"/>
    </row>
    <row r="37" spans="1:12" x14ac:dyDescent="0.25">
      <c r="A37" t="s">
        <v>66</v>
      </c>
      <c r="B37" t="s">
        <v>6</v>
      </c>
      <c r="C37" s="29">
        <v>44438.472222222219</v>
      </c>
      <c r="D37" s="33">
        <v>44438.607638888891</v>
      </c>
      <c r="E37">
        <v>21.4</v>
      </c>
      <c r="F37" s="9">
        <v>7.43</v>
      </c>
      <c r="G37" s="27">
        <v>226</v>
      </c>
      <c r="H37" s="27">
        <f t="shared" si="3"/>
        <v>158.19999999999999</v>
      </c>
      <c r="I37" s="3">
        <f t="shared" si="2"/>
        <v>0.7</v>
      </c>
      <c r="J37" s="3"/>
      <c r="K37" s="3"/>
      <c r="L37" s="3"/>
    </row>
    <row r="38" spans="1:12" s="4" customFormat="1" x14ac:dyDescent="0.25">
      <c r="A38" s="4" t="s">
        <v>67</v>
      </c>
      <c r="B38" s="4" t="s">
        <v>9</v>
      </c>
      <c r="C38" s="10">
        <v>44355.658333333333</v>
      </c>
      <c r="D38" s="10">
        <v>44364.723611111112</v>
      </c>
      <c r="E38" s="4">
        <v>21.4</v>
      </c>
      <c r="F38" s="8">
        <v>7.9</v>
      </c>
      <c r="G38" s="12">
        <v>82.8</v>
      </c>
      <c r="H38" s="12">
        <v>57.9</v>
      </c>
      <c r="I38" s="5">
        <f>H38/G38</f>
        <v>0.69927536231884058</v>
      </c>
      <c r="J38" s="5"/>
      <c r="K38" s="5"/>
      <c r="L38" s="5"/>
    </row>
    <row r="39" spans="1:12" s="4" customFormat="1" x14ac:dyDescent="0.25">
      <c r="A39" s="4" t="s">
        <v>68</v>
      </c>
      <c r="B39" s="4" t="s">
        <v>9</v>
      </c>
      <c r="C39" s="10">
        <v>44361.666666666664</v>
      </c>
      <c r="D39" s="10">
        <v>44364.723611111112</v>
      </c>
      <c r="E39" s="4">
        <v>20.2</v>
      </c>
      <c r="F39" s="8">
        <v>8.02</v>
      </c>
      <c r="G39" s="12">
        <v>97.5</v>
      </c>
      <c r="H39" s="12">
        <v>67.5</v>
      </c>
      <c r="I39" s="5">
        <f t="shared" ref="I39:I93" si="4">H39/G39</f>
        <v>0.69230769230769229</v>
      </c>
      <c r="J39" s="5"/>
      <c r="K39" s="5"/>
      <c r="L39" s="5"/>
    </row>
    <row r="40" spans="1:12" s="4" customFormat="1" x14ac:dyDescent="0.25">
      <c r="A40" s="4" t="s">
        <v>69</v>
      </c>
      <c r="B40" s="4" t="s">
        <v>9</v>
      </c>
      <c r="C40" s="10">
        <v>44368</v>
      </c>
      <c r="D40" s="10">
        <v>44368.76666666667</v>
      </c>
      <c r="E40" s="4">
        <v>20.6</v>
      </c>
      <c r="F40" s="8">
        <v>8.07</v>
      </c>
      <c r="G40" s="12">
        <v>80.7</v>
      </c>
      <c r="H40" s="12">
        <v>56.3</v>
      </c>
      <c r="I40" s="5">
        <f t="shared" si="4"/>
        <v>0.69764560099132589</v>
      </c>
      <c r="J40" s="5"/>
      <c r="K40" s="5"/>
      <c r="L40" s="5"/>
    </row>
    <row r="41" spans="1:12" s="4" customFormat="1" x14ac:dyDescent="0.25">
      <c r="A41" s="4" t="s">
        <v>70</v>
      </c>
      <c r="B41" s="4" t="s">
        <v>9</v>
      </c>
      <c r="C41" s="10">
        <v>44372.520833333336</v>
      </c>
      <c r="D41" s="10">
        <v>44382.678472222222</v>
      </c>
      <c r="E41" s="4">
        <v>21.6</v>
      </c>
      <c r="F41" s="8">
        <v>7.16</v>
      </c>
      <c r="G41" s="12">
        <v>79.8</v>
      </c>
      <c r="H41" s="12">
        <v>56.1</v>
      </c>
      <c r="I41" s="5">
        <f t="shared" si="4"/>
        <v>0.70300751879699253</v>
      </c>
      <c r="J41" s="5"/>
      <c r="K41" s="5"/>
      <c r="L41" s="5"/>
    </row>
    <row r="42" spans="1:12" s="4" customFormat="1" x14ac:dyDescent="0.25">
      <c r="A42" s="4" t="s">
        <v>71</v>
      </c>
      <c r="B42" s="4" t="s">
        <v>9</v>
      </c>
      <c r="C42" s="10">
        <v>44382.509027777778</v>
      </c>
      <c r="D42" s="10">
        <v>44382.682638888888</v>
      </c>
      <c r="E42" s="4">
        <v>21.8</v>
      </c>
      <c r="F42" s="8">
        <v>7.63</v>
      </c>
      <c r="G42" s="12">
        <v>77.2</v>
      </c>
      <c r="H42" s="12">
        <v>53.9</v>
      </c>
      <c r="I42" s="5">
        <f t="shared" si="4"/>
        <v>0.69818652849740925</v>
      </c>
      <c r="J42" s="5"/>
      <c r="K42" s="5"/>
      <c r="L42" s="5"/>
    </row>
    <row r="43" spans="1:12" s="4" customFormat="1" x14ac:dyDescent="0.25">
      <c r="A43" s="4" t="s">
        <v>72</v>
      </c>
      <c r="B43" s="4" t="s">
        <v>9</v>
      </c>
      <c r="C43" s="10">
        <v>44389.543055555558</v>
      </c>
      <c r="D43" s="10">
        <v>44389.60833333333</v>
      </c>
      <c r="E43" s="4">
        <v>24.4</v>
      </c>
      <c r="F43" s="8">
        <v>7.68</v>
      </c>
      <c r="G43" s="12">
        <v>77.599999999999994</v>
      </c>
      <c r="H43" s="12">
        <v>54.3</v>
      </c>
      <c r="I43" s="5">
        <f t="shared" si="4"/>
        <v>0.69974226804123718</v>
      </c>
      <c r="J43" s="5"/>
      <c r="K43" s="5"/>
      <c r="L43" s="5"/>
    </row>
    <row r="44" spans="1:12" s="4" customFormat="1" x14ac:dyDescent="0.25">
      <c r="A44" s="4" t="s">
        <v>73</v>
      </c>
      <c r="B44" s="4" t="s">
        <v>9</v>
      </c>
      <c r="C44" s="10">
        <v>44396.579861111109</v>
      </c>
      <c r="D44" s="10">
        <v>44397.5625</v>
      </c>
      <c r="E44" s="4">
        <v>21.3</v>
      </c>
      <c r="F44" s="8">
        <v>7.82</v>
      </c>
      <c r="G44" s="12">
        <v>71.3</v>
      </c>
      <c r="H44" s="12">
        <f>0.7*G44</f>
        <v>49.91</v>
      </c>
      <c r="I44" s="5">
        <f t="shared" si="4"/>
        <v>0.7</v>
      </c>
      <c r="J44" s="5"/>
      <c r="K44" s="5"/>
      <c r="L44" s="5"/>
    </row>
    <row r="45" spans="1:12" s="4" customFormat="1" x14ac:dyDescent="0.25">
      <c r="A45" s="4" t="s">
        <v>74</v>
      </c>
      <c r="B45" s="4" t="s">
        <v>9</v>
      </c>
      <c r="C45" s="10">
        <v>44404.427083333336</v>
      </c>
      <c r="D45" s="10">
        <v>44404.645833333336</v>
      </c>
      <c r="E45" s="4">
        <v>21.2</v>
      </c>
      <c r="F45" s="8">
        <v>7.94</v>
      </c>
      <c r="G45" s="12">
        <v>73.400000000000006</v>
      </c>
      <c r="H45" s="12">
        <f t="shared" ref="H45:H59" si="5">0.7*G45</f>
        <v>51.38</v>
      </c>
      <c r="I45" s="5">
        <f t="shared" si="4"/>
        <v>0.7</v>
      </c>
      <c r="J45" s="5"/>
      <c r="K45" s="5"/>
      <c r="L45" s="5"/>
    </row>
    <row r="46" spans="1:12" s="4" customFormat="1" x14ac:dyDescent="0.25">
      <c r="A46" s="4" t="s">
        <v>75</v>
      </c>
      <c r="B46" s="4" t="s">
        <v>9</v>
      </c>
      <c r="C46" s="10">
        <v>44410.416666666664</v>
      </c>
      <c r="D46" s="10">
        <v>44413.675000000003</v>
      </c>
      <c r="E46" s="4">
        <v>20.9</v>
      </c>
      <c r="F46" s="8">
        <v>7.7</v>
      </c>
      <c r="G46" s="12">
        <v>71</v>
      </c>
      <c r="H46" s="12">
        <f t="shared" si="5"/>
        <v>49.699999999999996</v>
      </c>
      <c r="I46" s="5">
        <f t="shared" si="4"/>
        <v>0.7</v>
      </c>
      <c r="J46" s="5"/>
      <c r="K46" s="5"/>
      <c r="L46" s="5"/>
    </row>
    <row r="47" spans="1:12" s="4" customFormat="1" x14ac:dyDescent="0.25">
      <c r="A47" s="4" t="s">
        <v>76</v>
      </c>
      <c r="B47" s="4" t="s">
        <v>9</v>
      </c>
      <c r="C47" s="10">
        <v>44417.395833333336</v>
      </c>
      <c r="D47" s="10">
        <v>44417.522916666669</v>
      </c>
      <c r="E47" s="4">
        <v>25.2</v>
      </c>
      <c r="F47" s="8">
        <v>7.64</v>
      </c>
      <c r="G47" s="12">
        <v>67.8</v>
      </c>
      <c r="H47" s="12">
        <f t="shared" si="5"/>
        <v>47.459999999999994</v>
      </c>
      <c r="I47" s="5">
        <f t="shared" si="4"/>
        <v>0.7</v>
      </c>
      <c r="J47" s="5"/>
      <c r="K47" s="5"/>
      <c r="L47" s="5"/>
    </row>
    <row r="48" spans="1:12" s="4" customFormat="1" x14ac:dyDescent="0.25">
      <c r="A48" s="4" t="s">
        <v>77</v>
      </c>
      <c r="B48" s="4" t="s">
        <v>9</v>
      </c>
      <c r="C48" s="10">
        <v>44421.395833333336</v>
      </c>
      <c r="D48" s="10">
        <v>44438.609722222223</v>
      </c>
      <c r="E48" s="12">
        <v>21.5</v>
      </c>
      <c r="F48" s="4">
        <v>7.5</v>
      </c>
      <c r="G48" s="12">
        <v>69.400000000000006</v>
      </c>
      <c r="H48" s="12">
        <f t="shared" si="5"/>
        <v>48.58</v>
      </c>
      <c r="I48" s="5">
        <f t="shared" si="4"/>
        <v>0.7</v>
      </c>
      <c r="J48" s="5"/>
      <c r="K48" s="5"/>
      <c r="L48" s="5"/>
    </row>
    <row r="49" spans="1:12" s="4" customFormat="1" x14ac:dyDescent="0.25">
      <c r="A49" s="4" t="s">
        <v>78</v>
      </c>
      <c r="B49" s="4" t="s">
        <v>9</v>
      </c>
      <c r="C49" s="10">
        <v>44425.418749999997</v>
      </c>
      <c r="D49" s="10">
        <v>44438.611805555556</v>
      </c>
      <c r="E49" s="4">
        <v>21.4</v>
      </c>
      <c r="F49" s="8">
        <v>7.28</v>
      </c>
      <c r="G49" s="12">
        <v>68.099999999999994</v>
      </c>
      <c r="H49" s="12">
        <f t="shared" si="5"/>
        <v>47.669999999999995</v>
      </c>
      <c r="I49" s="5">
        <f t="shared" si="4"/>
        <v>0.7</v>
      </c>
      <c r="J49" s="5"/>
      <c r="K49" s="5"/>
      <c r="L49" s="5"/>
    </row>
    <row r="50" spans="1:12" s="4" customFormat="1" x14ac:dyDescent="0.25">
      <c r="A50" s="4" t="s">
        <v>79</v>
      </c>
      <c r="B50" s="4" t="s">
        <v>9</v>
      </c>
      <c r="C50" s="10">
        <v>44428.375</v>
      </c>
      <c r="D50" s="10">
        <v>44438.613194444442</v>
      </c>
      <c r="E50" s="4">
        <v>21.5</v>
      </c>
      <c r="F50" s="8">
        <v>7.29</v>
      </c>
      <c r="G50" s="12">
        <v>72.599999999999994</v>
      </c>
      <c r="H50" s="12">
        <f t="shared" si="5"/>
        <v>50.819999999999993</v>
      </c>
      <c r="I50" s="5">
        <f t="shared" si="4"/>
        <v>0.7</v>
      </c>
      <c r="J50" s="5"/>
      <c r="K50" s="5"/>
      <c r="L50" s="5"/>
    </row>
    <row r="51" spans="1:12" s="4" customFormat="1" x14ac:dyDescent="0.25">
      <c r="A51" s="4" t="s">
        <v>80</v>
      </c>
      <c r="B51" s="4" t="s">
        <v>9</v>
      </c>
      <c r="C51" s="10">
        <v>44432.364583333336</v>
      </c>
      <c r="D51" s="10">
        <v>44438.615277777775</v>
      </c>
      <c r="E51" s="4">
        <v>21.5</v>
      </c>
      <c r="F51" s="8">
        <v>7.31</v>
      </c>
      <c r="G51" s="12">
        <v>69.599999999999994</v>
      </c>
      <c r="H51" s="12">
        <f t="shared" si="5"/>
        <v>48.719999999999992</v>
      </c>
      <c r="I51" s="5">
        <f t="shared" si="4"/>
        <v>0.7</v>
      </c>
      <c r="J51" s="5"/>
      <c r="K51" s="5"/>
      <c r="L51" s="5"/>
    </row>
    <row r="52" spans="1:12" s="4" customFormat="1" x14ac:dyDescent="0.25">
      <c r="A52" s="4" t="s">
        <v>81</v>
      </c>
      <c r="B52" s="4" t="s">
        <v>9</v>
      </c>
      <c r="C52" s="10">
        <v>44434.541666666664</v>
      </c>
      <c r="D52" s="10">
        <v>44438.615972222222</v>
      </c>
      <c r="E52" s="4">
        <v>21.3</v>
      </c>
      <c r="F52" s="8">
        <v>7.43</v>
      </c>
      <c r="G52" s="12">
        <v>66.5</v>
      </c>
      <c r="H52" s="12">
        <f t="shared" si="5"/>
        <v>46.55</v>
      </c>
      <c r="I52" s="5">
        <f t="shared" si="4"/>
        <v>0.7</v>
      </c>
      <c r="J52" s="5"/>
      <c r="K52" s="5"/>
      <c r="L52" s="5"/>
    </row>
    <row r="53" spans="1:12" s="4" customFormat="1" x14ac:dyDescent="0.25">
      <c r="A53" s="4" t="s">
        <v>82</v>
      </c>
      <c r="B53" s="4" t="s">
        <v>9</v>
      </c>
      <c r="C53" s="10">
        <v>44438.423611111109</v>
      </c>
      <c r="D53" s="10">
        <v>44438.617361111108</v>
      </c>
      <c r="E53" s="4">
        <v>21.3</v>
      </c>
      <c r="F53" s="8">
        <v>7.38</v>
      </c>
      <c r="G53" s="12">
        <v>65.5</v>
      </c>
      <c r="H53" s="12">
        <f t="shared" si="5"/>
        <v>45.849999999999994</v>
      </c>
      <c r="I53" s="5">
        <f t="shared" si="4"/>
        <v>0.7</v>
      </c>
      <c r="J53" s="5"/>
      <c r="K53" s="5"/>
      <c r="L53" s="5"/>
    </row>
    <row r="54" spans="1:12" x14ac:dyDescent="0.25">
      <c r="A54" t="s">
        <v>83</v>
      </c>
      <c r="B54" t="s">
        <v>84</v>
      </c>
      <c r="C54" s="29">
        <v>44421.388888888891</v>
      </c>
      <c r="D54" s="29">
        <v>44438.620833333334</v>
      </c>
      <c r="E54">
        <v>21.4</v>
      </c>
      <c r="F54" s="9">
        <v>6.7</v>
      </c>
      <c r="G54" s="13">
        <v>89.8</v>
      </c>
      <c r="H54" s="12">
        <f>0.7*G54</f>
        <v>62.859999999999992</v>
      </c>
      <c r="I54" s="5">
        <f t="shared" si="4"/>
        <v>0.7</v>
      </c>
      <c r="J54" s="3"/>
      <c r="K54" s="3"/>
      <c r="L54" s="3"/>
    </row>
    <row r="55" spans="1:12" x14ac:dyDescent="0.25">
      <c r="A55" t="s">
        <v>85</v>
      </c>
      <c r="B55" t="s">
        <v>84</v>
      </c>
      <c r="C55" s="29">
        <v>44425.413194444445</v>
      </c>
      <c r="D55" s="29">
        <v>44438.622916666667</v>
      </c>
      <c r="E55">
        <v>21.4</v>
      </c>
      <c r="F55" s="9">
        <v>6.79</v>
      </c>
      <c r="G55" s="13">
        <v>88.6</v>
      </c>
      <c r="H55" s="12">
        <f t="shared" si="5"/>
        <v>62.019999999999989</v>
      </c>
      <c r="I55" s="5">
        <f t="shared" si="4"/>
        <v>0.7</v>
      </c>
      <c r="J55" s="3"/>
      <c r="K55" s="3"/>
      <c r="L55" s="3"/>
    </row>
    <row r="56" spans="1:12" x14ac:dyDescent="0.25">
      <c r="A56" t="s">
        <v>86</v>
      </c>
      <c r="B56" t="s">
        <v>84</v>
      </c>
      <c r="C56" s="29">
        <v>44428.368055555555</v>
      </c>
      <c r="D56" s="29">
        <v>44438.625</v>
      </c>
      <c r="E56">
        <v>21.3</v>
      </c>
      <c r="F56" s="9">
        <v>6.95</v>
      </c>
      <c r="G56" s="13">
        <v>101.1</v>
      </c>
      <c r="H56" s="12">
        <f t="shared" si="5"/>
        <v>70.77</v>
      </c>
      <c r="I56" s="5">
        <f t="shared" si="4"/>
        <v>0.7</v>
      </c>
      <c r="J56" s="3"/>
      <c r="K56" s="3"/>
      <c r="L56" s="3"/>
    </row>
    <row r="57" spans="1:12" x14ac:dyDescent="0.25">
      <c r="A57" t="s">
        <v>87</v>
      </c>
      <c r="B57" t="s">
        <v>84</v>
      </c>
      <c r="C57" s="29">
        <v>44432.361111111109</v>
      </c>
      <c r="D57" s="29">
        <v>44438.626388888886</v>
      </c>
      <c r="E57">
        <v>21.3</v>
      </c>
      <c r="F57" s="9">
        <v>6.93</v>
      </c>
      <c r="G57" s="13">
        <v>85.3</v>
      </c>
      <c r="H57" s="12">
        <f t="shared" si="5"/>
        <v>59.709999999999994</v>
      </c>
      <c r="I57" s="5">
        <f t="shared" si="4"/>
        <v>0.7</v>
      </c>
      <c r="J57" s="3"/>
      <c r="K57" s="3"/>
      <c r="L57" s="3"/>
    </row>
    <row r="58" spans="1:12" x14ac:dyDescent="0.25">
      <c r="A58" t="s">
        <v>88</v>
      </c>
      <c r="B58" t="s">
        <v>84</v>
      </c>
      <c r="C58" s="29">
        <v>44434.534722222219</v>
      </c>
      <c r="D58" s="29">
        <v>44438.62777777778</v>
      </c>
      <c r="E58">
        <v>21.4</v>
      </c>
      <c r="F58" s="9">
        <v>7.03</v>
      </c>
      <c r="G58" s="13">
        <v>86.5</v>
      </c>
      <c r="H58" s="12">
        <f t="shared" si="5"/>
        <v>60.55</v>
      </c>
      <c r="I58" s="5">
        <f t="shared" si="4"/>
        <v>0.7</v>
      </c>
      <c r="J58" s="3"/>
      <c r="K58" s="3"/>
      <c r="L58" s="3"/>
    </row>
    <row r="59" spans="1:12" x14ac:dyDescent="0.25">
      <c r="A59" t="s">
        <v>89</v>
      </c>
      <c r="B59" t="s">
        <v>84</v>
      </c>
      <c r="C59" s="29">
        <v>44438.416666666664</v>
      </c>
      <c r="D59" s="29">
        <v>44438.629166666666</v>
      </c>
      <c r="E59">
        <v>21.3</v>
      </c>
      <c r="F59" s="9">
        <v>7.08</v>
      </c>
      <c r="G59" s="13">
        <v>80.400000000000006</v>
      </c>
      <c r="H59" s="12">
        <f t="shared" si="5"/>
        <v>56.28</v>
      </c>
      <c r="I59" s="5">
        <f t="shared" si="4"/>
        <v>0.7</v>
      </c>
      <c r="J59" s="3"/>
      <c r="K59" s="3"/>
      <c r="L59" s="3"/>
    </row>
    <row r="60" spans="1:12" s="4" customFormat="1" x14ac:dyDescent="0.25">
      <c r="A60" s="4" t="s">
        <v>90</v>
      </c>
      <c r="B60" s="4" t="s">
        <v>12</v>
      </c>
      <c r="C60" s="10">
        <v>44355.65</v>
      </c>
      <c r="D60" s="10">
        <v>44364.723611111112</v>
      </c>
      <c r="E60" s="4">
        <v>21.4</v>
      </c>
      <c r="F60" s="8">
        <v>7.91</v>
      </c>
      <c r="G60" s="28">
        <v>333</v>
      </c>
      <c r="H60" s="28">
        <v>232</v>
      </c>
      <c r="I60" s="5">
        <f t="shared" si="4"/>
        <v>0.69669669669669665</v>
      </c>
      <c r="J60" s="5"/>
      <c r="K60" s="5"/>
      <c r="L60" s="5"/>
    </row>
    <row r="61" spans="1:12" s="4" customFormat="1" x14ac:dyDescent="0.25">
      <c r="A61" s="4" t="s">
        <v>91</v>
      </c>
      <c r="B61" s="4" t="s">
        <v>12</v>
      </c>
      <c r="C61" s="10">
        <v>44361.65625</v>
      </c>
      <c r="D61" s="10">
        <v>44365.765972222223</v>
      </c>
      <c r="E61" s="4">
        <v>20.5</v>
      </c>
      <c r="F61" s="8">
        <v>7.79</v>
      </c>
      <c r="G61" s="28">
        <v>326</v>
      </c>
      <c r="H61" s="28">
        <v>228</v>
      </c>
      <c r="I61" s="5">
        <f t="shared" si="4"/>
        <v>0.69938650306748462</v>
      </c>
      <c r="J61" s="5"/>
      <c r="K61" s="5"/>
      <c r="L61" s="5"/>
    </row>
    <row r="62" spans="1:12" s="4" customFormat="1" x14ac:dyDescent="0.25">
      <c r="A62" s="4" t="s">
        <v>92</v>
      </c>
      <c r="B62" s="4" t="s">
        <v>12</v>
      </c>
      <c r="C62" s="10">
        <v>44368.548611111109</v>
      </c>
      <c r="D62" s="10">
        <v>44368.759027777778</v>
      </c>
      <c r="E62" s="4">
        <v>20.9</v>
      </c>
      <c r="F62" s="8">
        <v>7.76</v>
      </c>
      <c r="G62" s="28">
        <v>320</v>
      </c>
      <c r="H62" s="28">
        <v>225</v>
      </c>
      <c r="I62" s="5">
        <f t="shared" si="4"/>
        <v>0.703125</v>
      </c>
      <c r="J62" s="5"/>
      <c r="K62" s="5"/>
      <c r="L62" s="5"/>
    </row>
    <row r="63" spans="1:12" s="4" customFormat="1" x14ac:dyDescent="0.25">
      <c r="A63" s="4" t="s">
        <v>93</v>
      </c>
      <c r="B63" s="4" t="s">
        <v>12</v>
      </c>
      <c r="C63" s="10">
        <v>44372.506944444445</v>
      </c>
      <c r="D63" s="10">
        <v>44382.689583333333</v>
      </c>
      <c r="E63" s="4">
        <v>21.7</v>
      </c>
      <c r="F63" s="8">
        <v>7.34</v>
      </c>
      <c r="G63" s="28">
        <v>327</v>
      </c>
      <c r="H63" s="28">
        <v>228</v>
      </c>
      <c r="I63" s="5">
        <f t="shared" si="4"/>
        <v>0.69724770642201839</v>
      </c>
      <c r="J63" s="5"/>
      <c r="K63" s="5"/>
      <c r="L63" s="5"/>
    </row>
    <row r="64" spans="1:12" s="4" customFormat="1" x14ac:dyDescent="0.25">
      <c r="A64" s="4" t="s">
        <v>94</v>
      </c>
      <c r="B64" s="4" t="s">
        <v>12</v>
      </c>
      <c r="C64" s="10">
        <v>44382.575694444444</v>
      </c>
      <c r="D64" s="10">
        <v>44382.693055555559</v>
      </c>
      <c r="E64" s="4">
        <v>21.8</v>
      </c>
      <c r="F64" s="8">
        <v>7.63</v>
      </c>
      <c r="G64" s="28">
        <v>327</v>
      </c>
      <c r="H64" s="28">
        <v>228</v>
      </c>
      <c r="I64" s="5">
        <f t="shared" si="4"/>
        <v>0.69724770642201839</v>
      </c>
      <c r="J64" s="5"/>
      <c r="K64" s="5"/>
      <c r="L64" s="5"/>
    </row>
    <row r="65" spans="1:12" s="4" customFormat="1" x14ac:dyDescent="0.25">
      <c r="A65" s="4" t="s">
        <v>95</v>
      </c>
      <c r="B65" s="4" t="s">
        <v>12</v>
      </c>
      <c r="C65" s="10">
        <v>44389.531944444447</v>
      </c>
      <c r="D65" s="10">
        <v>44389.61041666667</v>
      </c>
      <c r="E65" s="4">
        <v>23.1</v>
      </c>
      <c r="F65" s="8">
        <v>7.62</v>
      </c>
      <c r="G65" s="28">
        <v>323</v>
      </c>
      <c r="H65" s="28">
        <v>226</v>
      </c>
      <c r="I65" s="5">
        <f t="shared" si="4"/>
        <v>0.69969040247678016</v>
      </c>
      <c r="J65" s="5"/>
      <c r="K65" s="5"/>
      <c r="L65" s="5"/>
    </row>
    <row r="66" spans="1:12" s="4" customFormat="1" x14ac:dyDescent="0.25">
      <c r="A66" s="4" t="s">
        <v>96</v>
      </c>
      <c r="B66" s="4" t="s">
        <v>12</v>
      </c>
      <c r="C66" s="10">
        <v>44396.5625</v>
      </c>
      <c r="D66" s="10">
        <v>44397.5625</v>
      </c>
      <c r="E66" s="4">
        <v>21.3</v>
      </c>
      <c r="F66" s="8">
        <v>7.63</v>
      </c>
      <c r="G66" s="28">
        <v>256.5</v>
      </c>
      <c r="H66" s="28">
        <f>0.7*G66</f>
        <v>179.54999999999998</v>
      </c>
      <c r="I66" s="5">
        <f t="shared" si="4"/>
        <v>0.7</v>
      </c>
      <c r="J66" s="5"/>
      <c r="K66" s="5"/>
      <c r="L66" s="5"/>
    </row>
    <row r="67" spans="1:12" s="4" customFormat="1" x14ac:dyDescent="0.25">
      <c r="A67" s="4" t="s">
        <v>97</v>
      </c>
      <c r="B67" s="4" t="s">
        <v>12</v>
      </c>
      <c r="C67" s="10">
        <v>44404.416666666664</v>
      </c>
      <c r="D67" s="10">
        <v>44404.645833333336</v>
      </c>
      <c r="E67" s="4">
        <v>21.1</v>
      </c>
      <c r="F67" s="8">
        <v>7.6</v>
      </c>
      <c r="G67" s="28">
        <v>257.5</v>
      </c>
      <c r="H67" s="28">
        <f t="shared" ref="H67:H75" si="6">0.7*G67</f>
        <v>180.25</v>
      </c>
      <c r="I67" s="5">
        <f t="shared" si="4"/>
        <v>0.7</v>
      </c>
      <c r="J67" s="5"/>
      <c r="K67" s="5"/>
      <c r="L67" s="5"/>
    </row>
    <row r="68" spans="1:12" s="4" customFormat="1" x14ac:dyDescent="0.25">
      <c r="A68" s="4" t="s">
        <v>98</v>
      </c>
      <c r="B68" s="4" t="s">
        <v>12</v>
      </c>
      <c r="C68" s="10">
        <v>44410.402777777781</v>
      </c>
      <c r="D68" s="10">
        <v>44413.677083333336</v>
      </c>
      <c r="E68" s="4">
        <v>21</v>
      </c>
      <c r="F68" s="8">
        <v>7.75</v>
      </c>
      <c r="G68" s="28">
        <v>258.60000000000002</v>
      </c>
      <c r="H68" s="28">
        <f t="shared" si="6"/>
        <v>181.02</v>
      </c>
      <c r="I68" s="5">
        <f t="shared" si="4"/>
        <v>0.7</v>
      </c>
      <c r="J68" s="5"/>
      <c r="K68" s="5"/>
      <c r="L68" s="5"/>
    </row>
    <row r="69" spans="1:12" s="4" customFormat="1" x14ac:dyDescent="0.25">
      <c r="A69" s="4" t="s">
        <v>99</v>
      </c>
      <c r="B69" s="4" t="s">
        <v>12</v>
      </c>
      <c r="C69" s="10">
        <v>44417.385416666664</v>
      </c>
      <c r="D69" s="10">
        <v>44417.526388888888</v>
      </c>
      <c r="E69" s="4">
        <v>23.7</v>
      </c>
      <c r="F69" s="8">
        <v>7.6</v>
      </c>
      <c r="G69" s="28">
        <v>246</v>
      </c>
      <c r="H69" s="28">
        <f t="shared" si="6"/>
        <v>172.2</v>
      </c>
      <c r="I69" s="5">
        <f t="shared" si="4"/>
        <v>0.7</v>
      </c>
      <c r="J69" s="5"/>
      <c r="K69" s="5"/>
      <c r="L69" s="5"/>
    </row>
    <row r="70" spans="1:12" s="4" customFormat="1" x14ac:dyDescent="0.25">
      <c r="A70" s="4" t="s">
        <v>100</v>
      </c>
      <c r="B70" s="4" t="s">
        <v>12</v>
      </c>
      <c r="C70" s="10">
        <v>44421.368055555555</v>
      </c>
      <c r="D70" s="10">
        <v>44438.632638888892</v>
      </c>
      <c r="E70" s="4">
        <v>21.2</v>
      </c>
      <c r="F70" s="8">
        <v>7.25</v>
      </c>
      <c r="G70" s="28">
        <v>206</v>
      </c>
      <c r="H70" s="28">
        <f t="shared" si="6"/>
        <v>144.19999999999999</v>
      </c>
      <c r="I70" s="5">
        <f t="shared" si="4"/>
        <v>0.7</v>
      </c>
      <c r="J70" s="5"/>
      <c r="K70" s="5"/>
      <c r="L70" s="5"/>
    </row>
    <row r="71" spans="1:12" s="4" customFormat="1" x14ac:dyDescent="0.25">
      <c r="A71" s="4" t="s">
        <v>101</v>
      </c>
      <c r="B71" s="4" t="s">
        <v>12</v>
      </c>
      <c r="C71" s="10">
        <v>44425.385416666664</v>
      </c>
      <c r="D71" s="10">
        <v>44438.634027777778</v>
      </c>
      <c r="E71" s="4">
        <v>21.2</v>
      </c>
      <c r="F71" s="8">
        <v>7.2</v>
      </c>
      <c r="G71" s="28">
        <v>302</v>
      </c>
      <c r="H71" s="28">
        <f t="shared" si="6"/>
        <v>211.39999999999998</v>
      </c>
      <c r="I71" s="5">
        <f t="shared" si="4"/>
        <v>0.7</v>
      </c>
      <c r="J71" s="5"/>
      <c r="K71" s="5"/>
      <c r="L71" s="5"/>
    </row>
    <row r="72" spans="1:12" s="4" customFormat="1" x14ac:dyDescent="0.25">
      <c r="A72" s="4" t="s">
        <v>102</v>
      </c>
      <c r="B72" s="4" t="s">
        <v>12</v>
      </c>
      <c r="C72" s="10">
        <v>44428.347222222219</v>
      </c>
      <c r="D72" s="10">
        <v>44438.635416666664</v>
      </c>
      <c r="E72" s="4">
        <v>21.3</v>
      </c>
      <c r="F72" s="8">
        <v>7.38</v>
      </c>
      <c r="G72" s="28">
        <v>208</v>
      </c>
      <c r="H72" s="28">
        <f t="shared" si="6"/>
        <v>145.6</v>
      </c>
      <c r="I72" s="5">
        <f t="shared" si="4"/>
        <v>0.7</v>
      </c>
      <c r="J72" s="5"/>
      <c r="K72" s="5"/>
      <c r="L72" s="5"/>
    </row>
    <row r="73" spans="1:12" s="4" customFormat="1" x14ac:dyDescent="0.25">
      <c r="A73" s="4" t="s">
        <v>103</v>
      </c>
      <c r="B73" s="4" t="s">
        <v>12</v>
      </c>
      <c r="C73" s="10">
        <v>44432.340277777781</v>
      </c>
      <c r="D73" s="10">
        <v>44438.637499999997</v>
      </c>
      <c r="E73" s="4">
        <v>21.4</v>
      </c>
      <c r="F73" s="8">
        <v>7.39</v>
      </c>
      <c r="G73" s="28">
        <v>221</v>
      </c>
      <c r="H73" s="28">
        <f t="shared" si="6"/>
        <v>154.69999999999999</v>
      </c>
      <c r="I73" s="5">
        <f t="shared" si="4"/>
        <v>0.7</v>
      </c>
      <c r="J73" s="5"/>
      <c r="K73" s="5"/>
      <c r="L73" s="5"/>
    </row>
    <row r="74" spans="1:12" s="4" customFormat="1" x14ac:dyDescent="0.25">
      <c r="A74" s="4" t="s">
        <v>104</v>
      </c>
      <c r="B74" s="4" t="s">
        <v>12</v>
      </c>
      <c r="C74" s="10">
        <v>44434.513888888891</v>
      </c>
      <c r="D74" s="10">
        <v>44438.640972222223</v>
      </c>
      <c r="E74" s="4">
        <v>21.4</v>
      </c>
      <c r="F74" s="8">
        <v>7.58</v>
      </c>
      <c r="G74" s="28">
        <v>206</v>
      </c>
      <c r="H74" s="28">
        <f t="shared" si="6"/>
        <v>144.19999999999999</v>
      </c>
      <c r="I74" s="5">
        <f t="shared" si="4"/>
        <v>0.7</v>
      </c>
      <c r="J74" s="5"/>
      <c r="K74" s="5"/>
      <c r="L74" s="5"/>
    </row>
    <row r="75" spans="1:12" s="4" customFormat="1" x14ac:dyDescent="0.25">
      <c r="A75" s="4" t="s">
        <v>105</v>
      </c>
      <c r="B75" s="4" t="s">
        <v>12</v>
      </c>
      <c r="C75" s="10">
        <v>44438.399305555555</v>
      </c>
      <c r="D75" s="10">
        <v>44438.64166666667</v>
      </c>
      <c r="E75" s="4">
        <v>21.4</v>
      </c>
      <c r="F75" s="8">
        <v>7.58</v>
      </c>
      <c r="G75" s="28">
        <v>212</v>
      </c>
      <c r="H75" s="28">
        <f t="shared" si="6"/>
        <v>148.39999999999998</v>
      </c>
      <c r="I75" s="5">
        <f t="shared" si="4"/>
        <v>0.69999999999999984</v>
      </c>
      <c r="J75" s="5"/>
      <c r="K75" s="5"/>
      <c r="L75" s="5"/>
    </row>
    <row r="76" spans="1:12" x14ac:dyDescent="0.25">
      <c r="A76" t="s">
        <v>106</v>
      </c>
      <c r="B76" t="s">
        <v>107</v>
      </c>
      <c r="C76" s="29">
        <v>44355.631944444445</v>
      </c>
      <c r="D76" s="29">
        <v>44364.723611111112</v>
      </c>
      <c r="E76">
        <v>21.1</v>
      </c>
      <c r="F76" s="9">
        <v>7.8</v>
      </c>
      <c r="G76" s="27">
        <v>320</v>
      </c>
      <c r="H76" s="27">
        <v>221</v>
      </c>
      <c r="I76" s="5">
        <f t="shared" si="4"/>
        <v>0.69062500000000004</v>
      </c>
    </row>
    <row r="77" spans="1:12" x14ac:dyDescent="0.25">
      <c r="A77" t="s">
        <v>108</v>
      </c>
      <c r="B77" t="s">
        <v>107</v>
      </c>
      <c r="C77" s="29">
        <v>44361.645833333336</v>
      </c>
      <c r="D77" s="29">
        <v>44365.765972222223</v>
      </c>
      <c r="E77">
        <v>20.6</v>
      </c>
      <c r="F77" s="9">
        <v>7.89</v>
      </c>
      <c r="G77" s="27">
        <v>304</v>
      </c>
      <c r="H77" s="27">
        <v>212</v>
      </c>
      <c r="I77" s="5">
        <f t="shared" si="4"/>
        <v>0.69736842105263153</v>
      </c>
      <c r="J77" s="3"/>
      <c r="K77" s="3"/>
      <c r="L77" s="3"/>
    </row>
    <row r="78" spans="1:12" x14ac:dyDescent="0.25">
      <c r="A78" t="s">
        <v>109</v>
      </c>
      <c r="B78" t="s">
        <v>107</v>
      </c>
      <c r="C78" s="29">
        <v>44368.520833333336</v>
      </c>
      <c r="D78" s="29">
        <v>44368.748611111114</v>
      </c>
      <c r="E78">
        <v>21.5</v>
      </c>
      <c r="F78">
        <v>7.65</v>
      </c>
      <c r="G78" s="27">
        <v>304</v>
      </c>
      <c r="H78" s="27">
        <v>212</v>
      </c>
      <c r="I78" s="5">
        <f t="shared" si="4"/>
        <v>0.69736842105263153</v>
      </c>
    </row>
    <row r="79" spans="1:12" x14ac:dyDescent="0.25">
      <c r="A79" t="s">
        <v>110</v>
      </c>
      <c r="B79" t="s">
        <v>107</v>
      </c>
      <c r="C79" s="29">
        <v>44372.986111111109</v>
      </c>
      <c r="D79" s="29">
        <v>44382.695833333331</v>
      </c>
      <c r="E79">
        <v>21.6</v>
      </c>
      <c r="F79">
        <v>7.36</v>
      </c>
      <c r="G79" s="34">
        <v>309</v>
      </c>
      <c r="H79" s="34">
        <v>216</v>
      </c>
      <c r="I79" s="5">
        <f t="shared" si="4"/>
        <v>0.69902912621359226</v>
      </c>
    </row>
    <row r="80" spans="1:12" x14ac:dyDescent="0.25">
      <c r="A80" t="s">
        <v>111</v>
      </c>
      <c r="B80" t="s">
        <v>107</v>
      </c>
      <c r="C80" s="29">
        <v>44382.480555555558</v>
      </c>
      <c r="D80" s="29">
        <v>44382.698611111111</v>
      </c>
      <c r="E80">
        <v>21.5</v>
      </c>
      <c r="F80">
        <v>7.62</v>
      </c>
      <c r="G80" s="34">
        <v>306</v>
      </c>
      <c r="H80" s="34">
        <v>213</v>
      </c>
      <c r="I80" s="5">
        <f t="shared" si="4"/>
        <v>0.69607843137254899</v>
      </c>
    </row>
    <row r="81" spans="1:9" x14ac:dyDescent="0.25">
      <c r="A81" t="s">
        <v>112</v>
      </c>
      <c r="B81" t="s">
        <v>107</v>
      </c>
      <c r="C81" s="29">
        <v>44389.508333333331</v>
      </c>
      <c r="D81" s="29">
        <v>44389.611805555556</v>
      </c>
      <c r="E81">
        <v>23.6</v>
      </c>
      <c r="F81">
        <v>7.62</v>
      </c>
      <c r="G81" s="34">
        <v>311</v>
      </c>
      <c r="H81" s="34">
        <v>217</v>
      </c>
      <c r="I81" s="5">
        <f t="shared" si="4"/>
        <v>0.69774919614147912</v>
      </c>
    </row>
    <row r="82" spans="1:9" x14ac:dyDescent="0.25">
      <c r="A82" t="s">
        <v>113</v>
      </c>
      <c r="B82" t="s">
        <v>107</v>
      </c>
      <c r="C82" s="29">
        <v>44396.552083333336</v>
      </c>
      <c r="D82" s="29">
        <v>44397.5625</v>
      </c>
      <c r="E82">
        <v>21.4</v>
      </c>
      <c r="F82">
        <v>7.68</v>
      </c>
      <c r="G82" s="34">
        <v>252.7</v>
      </c>
      <c r="H82" s="34">
        <f>G82*0.7</f>
        <v>176.89</v>
      </c>
      <c r="I82" s="5">
        <f t="shared" si="4"/>
        <v>0.7</v>
      </c>
    </row>
    <row r="83" spans="1:9" x14ac:dyDescent="0.25">
      <c r="A83" t="s">
        <v>114</v>
      </c>
      <c r="B83" t="s">
        <v>107</v>
      </c>
      <c r="C83" s="29">
        <v>44404.402777777781</v>
      </c>
      <c r="D83" s="29">
        <v>44404.645833333336</v>
      </c>
      <c r="E83">
        <v>21</v>
      </c>
      <c r="F83">
        <v>7.58</v>
      </c>
      <c r="G83" s="34">
        <v>252.6</v>
      </c>
      <c r="H83" s="34">
        <f t="shared" ref="H83:H93" si="7">G83*0.7</f>
        <v>176.82</v>
      </c>
      <c r="I83" s="5">
        <f t="shared" si="4"/>
        <v>0.7</v>
      </c>
    </row>
    <row r="84" spans="1:9" x14ac:dyDescent="0.25">
      <c r="A84" t="s">
        <v>115</v>
      </c>
      <c r="B84" t="s">
        <v>107</v>
      </c>
      <c r="C84" s="29">
        <v>44410.395833333336</v>
      </c>
      <c r="D84" s="29">
        <v>44413.679166666669</v>
      </c>
      <c r="E84">
        <v>21</v>
      </c>
      <c r="F84">
        <v>8.0299999999999994</v>
      </c>
      <c r="G84" s="34">
        <v>254.2</v>
      </c>
      <c r="H84" s="34">
        <f t="shared" si="7"/>
        <v>177.93999999999997</v>
      </c>
      <c r="I84" s="5">
        <f t="shared" si="4"/>
        <v>0.7</v>
      </c>
    </row>
    <row r="85" spans="1:9" x14ac:dyDescent="0.25">
      <c r="A85" t="s">
        <v>116</v>
      </c>
      <c r="B85" t="s">
        <v>107</v>
      </c>
      <c r="C85" s="29">
        <v>44417.378472222219</v>
      </c>
      <c r="D85" s="29">
        <v>44417.527777777781</v>
      </c>
      <c r="E85">
        <v>23.5</v>
      </c>
      <c r="F85">
        <v>7.71</v>
      </c>
      <c r="G85" s="34">
        <v>242.1</v>
      </c>
      <c r="H85" s="34">
        <f t="shared" si="7"/>
        <v>169.47</v>
      </c>
      <c r="I85" s="5">
        <f t="shared" si="4"/>
        <v>0.70000000000000007</v>
      </c>
    </row>
    <row r="86" spans="1:9" x14ac:dyDescent="0.25">
      <c r="A86" t="s">
        <v>117</v>
      </c>
      <c r="B86" t="s">
        <v>107</v>
      </c>
      <c r="C86" s="29">
        <v>44421.375</v>
      </c>
      <c r="D86" s="29">
        <v>44438.645138888889</v>
      </c>
      <c r="E86">
        <v>21.2</v>
      </c>
      <c r="F86">
        <v>7.34</v>
      </c>
      <c r="G86" s="34">
        <v>179</v>
      </c>
      <c r="H86" s="34">
        <f t="shared" si="7"/>
        <v>125.3</v>
      </c>
      <c r="I86" s="5">
        <f t="shared" si="4"/>
        <v>0.7</v>
      </c>
    </row>
    <row r="87" spans="1:9" x14ac:dyDescent="0.25">
      <c r="A87" t="s">
        <v>118</v>
      </c>
      <c r="B87" t="s">
        <v>107</v>
      </c>
      <c r="C87" s="29">
        <v>44425.392361111109</v>
      </c>
      <c r="D87" s="29">
        <v>44438.646527777775</v>
      </c>
      <c r="E87">
        <v>21.3</v>
      </c>
      <c r="F87">
        <v>7.38</v>
      </c>
      <c r="G87" s="34">
        <v>182</v>
      </c>
      <c r="H87" s="34">
        <f t="shared" si="7"/>
        <v>127.39999999999999</v>
      </c>
      <c r="I87" s="5">
        <f t="shared" si="4"/>
        <v>0.7</v>
      </c>
    </row>
    <row r="88" spans="1:9" x14ac:dyDescent="0.25">
      <c r="A88" t="s">
        <v>119</v>
      </c>
      <c r="B88" t="s">
        <v>107</v>
      </c>
      <c r="C88" s="29">
        <v>44428.357638888891</v>
      </c>
      <c r="D88" s="29">
        <v>44438.647222222222</v>
      </c>
      <c r="E88">
        <v>21.7</v>
      </c>
      <c r="F88">
        <v>7.47</v>
      </c>
      <c r="G88" s="34">
        <v>186</v>
      </c>
      <c r="H88" s="34">
        <f t="shared" si="7"/>
        <v>130.19999999999999</v>
      </c>
      <c r="I88" s="5">
        <f t="shared" si="4"/>
        <v>0.7</v>
      </c>
    </row>
    <row r="89" spans="1:9" x14ac:dyDescent="0.25">
      <c r="A89" t="s">
        <v>120</v>
      </c>
      <c r="B89" t="s">
        <v>107</v>
      </c>
      <c r="C89" s="29">
        <v>44432.347222222219</v>
      </c>
      <c r="D89" s="29">
        <v>44438.648611111108</v>
      </c>
      <c r="E89">
        <v>21.3</v>
      </c>
      <c r="F89">
        <v>7.49</v>
      </c>
      <c r="G89" s="34">
        <v>185</v>
      </c>
      <c r="H89" s="34">
        <f t="shared" si="7"/>
        <v>129.5</v>
      </c>
      <c r="I89" s="5">
        <f t="shared" si="4"/>
        <v>0.7</v>
      </c>
    </row>
    <row r="90" spans="1:9" x14ac:dyDescent="0.25">
      <c r="A90" t="s">
        <v>121</v>
      </c>
      <c r="B90" t="s">
        <v>107</v>
      </c>
      <c r="C90" s="29">
        <v>44434.520833333336</v>
      </c>
      <c r="D90" s="29">
        <v>44438.65</v>
      </c>
      <c r="E90">
        <v>21.4</v>
      </c>
      <c r="F90">
        <v>7.64</v>
      </c>
      <c r="G90" s="34">
        <v>173</v>
      </c>
      <c r="H90" s="34">
        <f t="shared" si="7"/>
        <v>121.1</v>
      </c>
      <c r="I90" s="5">
        <f t="shared" si="4"/>
        <v>0.7</v>
      </c>
    </row>
    <row r="91" spans="1:9" x14ac:dyDescent="0.25">
      <c r="A91" t="s">
        <v>122</v>
      </c>
      <c r="B91" t="s">
        <v>107</v>
      </c>
      <c r="C91" s="29">
        <v>44438.40625</v>
      </c>
      <c r="D91" s="29">
        <v>44438.650694444441</v>
      </c>
      <c r="E91">
        <v>21.2</v>
      </c>
      <c r="F91">
        <v>7.62</v>
      </c>
      <c r="G91" s="34">
        <v>174</v>
      </c>
      <c r="H91" s="34">
        <f t="shared" si="7"/>
        <v>121.8</v>
      </c>
      <c r="I91" s="5">
        <f t="shared" si="4"/>
        <v>0.7</v>
      </c>
    </row>
    <row r="92" spans="1:9" x14ac:dyDescent="0.25">
      <c r="A92" t="s">
        <v>123</v>
      </c>
      <c r="B92" t="s">
        <v>124</v>
      </c>
      <c r="C92" s="29">
        <v>44395.552083333336</v>
      </c>
      <c r="D92" s="29">
        <v>44397.5625</v>
      </c>
      <c r="E92">
        <v>21.3</v>
      </c>
      <c r="F92">
        <v>6.44</v>
      </c>
      <c r="G92">
        <v>7.1</v>
      </c>
      <c r="H92" s="34">
        <f t="shared" si="7"/>
        <v>4.97</v>
      </c>
      <c r="I92" s="5">
        <f t="shared" si="4"/>
        <v>0.7</v>
      </c>
    </row>
    <row r="93" spans="1:9" x14ac:dyDescent="0.25">
      <c r="A93" t="s">
        <v>125</v>
      </c>
      <c r="B93" t="s">
        <v>126</v>
      </c>
      <c r="C93" s="29">
        <v>44424.763888888891</v>
      </c>
      <c r="D93" s="29">
        <v>44438.65625</v>
      </c>
      <c r="E93">
        <v>21</v>
      </c>
      <c r="F93">
        <v>6.72</v>
      </c>
      <c r="G93">
        <v>9.6</v>
      </c>
      <c r="H93" s="34">
        <f t="shared" si="7"/>
        <v>6.72</v>
      </c>
      <c r="I93" s="5">
        <f t="shared" si="4"/>
        <v>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93"/>
  <sheetViews>
    <sheetView tabSelected="1" topLeftCell="I1" zoomScale="85" zoomScaleNormal="85" workbookViewId="0">
      <pane ySplit="3" topLeftCell="A19" activePane="bottomLeft" state="frozen"/>
      <selection pane="bottomLeft" activeCell="I21" activeCellId="1" sqref="C21:C37 I21:I37"/>
    </sheetView>
  </sheetViews>
  <sheetFormatPr defaultColWidth="9.140625" defaultRowHeight="15" x14ac:dyDescent="0.25"/>
  <cols>
    <col min="1" max="1" width="9.140625" style="7"/>
    <col min="2" max="2" width="16.42578125" style="7" customWidth="1"/>
    <col min="3" max="3" width="17.7109375" style="7" customWidth="1"/>
    <col min="4" max="4" width="17.42578125" style="35" bestFit="1" customWidth="1"/>
    <col min="5" max="9" width="9.140625" style="7"/>
    <col min="10" max="10" width="10.5703125" style="7" bestFit="1" customWidth="1"/>
    <col min="11" max="16384" width="9.140625" style="7"/>
  </cols>
  <sheetData>
    <row r="1" spans="1:15" s="20" customFormat="1" x14ac:dyDescent="0.25">
      <c r="B1" s="19" t="s">
        <v>23</v>
      </c>
      <c r="D1" s="38"/>
    </row>
    <row r="2" spans="1:15" s="20" customFormat="1" x14ac:dyDescent="0.25">
      <c r="B2" s="20" t="s">
        <v>127</v>
      </c>
      <c r="D2" s="38"/>
      <c r="N2" s="20" t="s">
        <v>128</v>
      </c>
    </row>
    <row r="3" spans="1:15" x14ac:dyDescent="0.25">
      <c r="A3" s="7" t="s">
        <v>25</v>
      </c>
      <c r="B3" s="7" t="s">
        <v>1</v>
      </c>
      <c r="C3" s="7" t="s">
        <v>26</v>
      </c>
      <c r="D3" s="35" t="s">
        <v>27</v>
      </c>
      <c r="E3" s="7" t="s">
        <v>129</v>
      </c>
      <c r="F3" s="7" t="s">
        <v>130</v>
      </c>
      <c r="G3" s="7" t="s">
        <v>131</v>
      </c>
      <c r="H3" s="7" t="s">
        <v>132</v>
      </c>
      <c r="I3" s="7" t="s">
        <v>133</v>
      </c>
      <c r="J3" s="7" t="s">
        <v>134</v>
      </c>
      <c r="K3" s="7" t="s">
        <v>135</v>
      </c>
      <c r="L3" s="7" t="s">
        <v>177</v>
      </c>
      <c r="N3" s="7" t="s">
        <v>133</v>
      </c>
      <c r="O3" s="7" t="s">
        <v>130</v>
      </c>
    </row>
    <row r="4" spans="1:15" x14ac:dyDescent="0.25">
      <c r="A4" s="7" t="s">
        <v>136</v>
      </c>
      <c r="B4" s="7" t="s">
        <v>3</v>
      </c>
      <c r="C4" s="30">
        <v>44320.541666666664</v>
      </c>
      <c r="D4" s="35">
        <v>44321.643055555556</v>
      </c>
      <c r="E4" s="7">
        <v>0.1552</v>
      </c>
      <c r="F4" s="7">
        <v>5.9191000000000003</v>
      </c>
      <c r="G4" s="7" t="s">
        <v>137</v>
      </c>
      <c r="H4" s="7" t="s">
        <v>137</v>
      </c>
      <c r="I4" s="7">
        <v>0.12230000000000001</v>
      </c>
      <c r="J4" s="7" t="s">
        <v>137</v>
      </c>
      <c r="K4" s="7" t="s">
        <v>137</v>
      </c>
    </row>
    <row r="5" spans="1:15" s="21" customFormat="1" x14ac:dyDescent="0.25">
      <c r="A5" s="21" t="s">
        <v>34</v>
      </c>
      <c r="B5" s="21" t="s">
        <v>3</v>
      </c>
      <c r="C5" s="25">
        <v>44355.547222222223</v>
      </c>
      <c r="D5" s="37">
        <v>44358.993055555555</v>
      </c>
      <c r="E5" s="22">
        <v>0.18820000000000001</v>
      </c>
      <c r="F5" s="22">
        <v>4.67</v>
      </c>
      <c r="G5" s="22" t="s">
        <v>137</v>
      </c>
      <c r="H5" s="22" t="s">
        <v>137</v>
      </c>
      <c r="I5" s="22">
        <v>0.21299999999999999</v>
      </c>
      <c r="J5" s="22" t="s">
        <v>137</v>
      </c>
      <c r="K5" s="22" t="s">
        <v>137</v>
      </c>
    </row>
    <row r="6" spans="1:15" s="21" customFormat="1" x14ac:dyDescent="0.25">
      <c r="A6" s="21" t="s">
        <v>35</v>
      </c>
      <c r="B6" s="21" t="s">
        <v>3</v>
      </c>
      <c r="C6" s="25">
        <v>44361.722222222219</v>
      </c>
      <c r="D6" s="37">
        <v>44362.045138888891</v>
      </c>
      <c r="E6" s="22">
        <v>5.1700000000000003E-2</v>
      </c>
      <c r="F6" s="22">
        <v>3.8784000000000001</v>
      </c>
      <c r="G6" s="22" t="s">
        <v>137</v>
      </c>
      <c r="H6" s="22" t="s">
        <v>137</v>
      </c>
      <c r="I6" s="22">
        <v>0.19289999999999999</v>
      </c>
      <c r="J6" s="22" t="s">
        <v>137</v>
      </c>
      <c r="K6" s="22" t="s">
        <v>137</v>
      </c>
    </row>
    <row r="7" spans="1:15" s="21" customFormat="1" x14ac:dyDescent="0.25">
      <c r="A7" s="21" t="s">
        <v>36</v>
      </c>
      <c r="B7" s="21" t="s">
        <v>138</v>
      </c>
      <c r="C7" s="23">
        <v>44368.470833333333</v>
      </c>
      <c r="D7" s="37">
        <v>44368.759722222225</v>
      </c>
      <c r="E7" s="22">
        <v>5.57E-2</v>
      </c>
      <c r="F7" s="22">
        <v>3.8761999999999999</v>
      </c>
      <c r="G7" s="22" t="s">
        <v>137</v>
      </c>
      <c r="H7" s="22" t="s">
        <v>137</v>
      </c>
      <c r="I7" s="22" t="s">
        <v>137</v>
      </c>
      <c r="J7" s="22" t="s">
        <v>137</v>
      </c>
      <c r="K7" s="22" t="s">
        <v>137</v>
      </c>
    </row>
    <row r="8" spans="1:15" s="21" customFormat="1" x14ac:dyDescent="0.25">
      <c r="A8" s="21" t="s">
        <v>37</v>
      </c>
      <c r="B8" s="21" t="s">
        <v>138</v>
      </c>
      <c r="C8" s="23">
        <v>44372.944444444445</v>
      </c>
      <c r="D8" s="37">
        <v>44372.76666666667</v>
      </c>
      <c r="E8" s="22" t="s">
        <v>137</v>
      </c>
      <c r="F8" s="22">
        <v>5.0590999999999999</v>
      </c>
      <c r="G8" s="22" t="s">
        <v>137</v>
      </c>
      <c r="H8" s="22" t="s">
        <v>137</v>
      </c>
      <c r="I8" s="22" t="s">
        <v>137</v>
      </c>
      <c r="J8" s="22" t="s">
        <v>137</v>
      </c>
      <c r="K8" s="22" t="s">
        <v>137</v>
      </c>
    </row>
    <row r="9" spans="1:15" s="21" customFormat="1" x14ac:dyDescent="0.25">
      <c r="A9" s="21" t="s">
        <v>38</v>
      </c>
      <c r="B9" s="21" t="s">
        <v>3</v>
      </c>
      <c r="C9" s="25">
        <v>44382.425694444442</v>
      </c>
      <c r="D9" s="37">
        <v>44382.618055555555</v>
      </c>
      <c r="E9" s="22">
        <v>8.6099999999999996E-2</v>
      </c>
      <c r="F9" s="22">
        <v>5.7431999999999999</v>
      </c>
      <c r="G9" s="22" t="s">
        <v>137</v>
      </c>
      <c r="H9" s="22" t="s">
        <v>137</v>
      </c>
      <c r="I9" s="22" t="s">
        <v>137</v>
      </c>
      <c r="J9" s="22" t="s">
        <v>137</v>
      </c>
      <c r="K9" s="22" t="s">
        <v>137</v>
      </c>
    </row>
    <row r="10" spans="1:15" s="21" customFormat="1" x14ac:dyDescent="0.25">
      <c r="A10" s="21" t="s">
        <v>39</v>
      </c>
      <c r="B10" s="21" t="s">
        <v>3</v>
      </c>
      <c r="C10" s="25">
        <v>44389.426388888889</v>
      </c>
      <c r="D10" s="37">
        <v>44389.623611111114</v>
      </c>
      <c r="E10" s="22">
        <v>4.7E-2</v>
      </c>
      <c r="F10" s="22">
        <v>2.7345000000000002</v>
      </c>
      <c r="G10" s="22" t="s">
        <v>137</v>
      </c>
      <c r="H10" s="22" t="s">
        <v>137</v>
      </c>
      <c r="I10" s="22">
        <v>0.28539999999999999</v>
      </c>
      <c r="J10" s="22" t="s">
        <v>137</v>
      </c>
      <c r="K10" s="22" t="s">
        <v>137</v>
      </c>
    </row>
    <row r="11" spans="1:15" s="21" customFormat="1" x14ac:dyDescent="0.25">
      <c r="A11" s="21" t="s">
        <v>40</v>
      </c>
      <c r="B11" s="21" t="s">
        <v>3</v>
      </c>
      <c r="C11" s="10">
        <v>44396.4375</v>
      </c>
      <c r="D11" s="37">
        <v>44396.909722222219</v>
      </c>
      <c r="E11" s="22">
        <v>5.3199999999999997E-2</v>
      </c>
      <c r="F11" s="22">
        <v>3.0387</v>
      </c>
      <c r="G11" s="22" t="s">
        <v>137</v>
      </c>
      <c r="H11" s="22" t="s">
        <v>137</v>
      </c>
      <c r="I11" s="22" t="s">
        <v>137</v>
      </c>
      <c r="J11" s="22" t="s">
        <v>137</v>
      </c>
      <c r="K11" s="22" t="s">
        <v>137</v>
      </c>
      <c r="L11" s="21">
        <f>+L9</f>
        <v>0</v>
      </c>
    </row>
    <row r="12" spans="1:15" s="21" customFormat="1" x14ac:dyDescent="0.25">
      <c r="A12" s="21" t="s">
        <v>41</v>
      </c>
      <c r="B12" s="21" t="s">
        <v>3</v>
      </c>
      <c r="C12" s="10">
        <v>44404.472222222219</v>
      </c>
      <c r="D12" s="37">
        <v>44404.775000000001</v>
      </c>
      <c r="E12" s="22" t="s">
        <v>137</v>
      </c>
      <c r="F12" s="22">
        <v>2.9361999999999999</v>
      </c>
      <c r="G12" s="22" t="s">
        <v>137</v>
      </c>
      <c r="H12" s="22" t="s">
        <v>137</v>
      </c>
      <c r="I12" s="22" t="s">
        <v>137</v>
      </c>
      <c r="J12" s="22" t="s">
        <v>137</v>
      </c>
      <c r="K12" s="22" t="s">
        <v>137</v>
      </c>
      <c r="N12" s="21">
        <v>0.1</v>
      </c>
      <c r="O12" s="21">
        <v>12.7</v>
      </c>
    </row>
    <row r="13" spans="1:15" s="21" customFormat="1" x14ac:dyDescent="0.25">
      <c r="A13" s="21" t="s">
        <v>42</v>
      </c>
      <c r="B13" s="21" t="s">
        <v>3</v>
      </c>
      <c r="C13" s="10">
        <v>44410.447916666664</v>
      </c>
      <c r="D13" s="37">
        <v>44412.777777777781</v>
      </c>
      <c r="E13" s="22">
        <v>0.1081</v>
      </c>
      <c r="F13" s="22">
        <v>4.0743999999999998</v>
      </c>
      <c r="G13" s="22" t="s">
        <v>137</v>
      </c>
      <c r="H13" s="22" t="s">
        <v>137</v>
      </c>
      <c r="I13" s="22" t="s">
        <v>137</v>
      </c>
      <c r="J13" s="22" t="s">
        <v>137</v>
      </c>
      <c r="K13" s="22" t="s">
        <v>137</v>
      </c>
    </row>
    <row r="14" spans="1:15" s="21" customFormat="1" x14ac:dyDescent="0.25">
      <c r="A14" s="4" t="s">
        <v>43</v>
      </c>
      <c r="B14" s="31" t="s">
        <v>3</v>
      </c>
      <c r="C14" s="32">
        <v>44417.447916666664</v>
      </c>
      <c r="D14" s="37">
        <v>44417.572916666664</v>
      </c>
      <c r="E14" s="22">
        <v>0.05</v>
      </c>
      <c r="F14" s="22">
        <v>4.6288999999999998</v>
      </c>
      <c r="G14" s="22" t="s">
        <v>137</v>
      </c>
      <c r="H14" s="22" t="s">
        <v>137</v>
      </c>
      <c r="I14" s="22" t="s">
        <v>137</v>
      </c>
      <c r="J14" s="22" t="s">
        <v>137</v>
      </c>
      <c r="K14" s="22" t="s">
        <v>139</v>
      </c>
    </row>
    <row r="15" spans="1:15" s="21" customFormat="1" x14ac:dyDescent="0.25">
      <c r="A15" s="4" t="s">
        <v>44</v>
      </c>
      <c r="B15" s="31" t="s">
        <v>3</v>
      </c>
      <c r="C15" s="32">
        <v>44420.609722222223</v>
      </c>
      <c r="D15" s="37">
        <v>44421.511111111111</v>
      </c>
      <c r="E15" s="22">
        <v>0.1419</v>
      </c>
      <c r="F15" s="22">
        <v>4.1874000000000002</v>
      </c>
      <c r="G15" s="22" t="s">
        <v>137</v>
      </c>
      <c r="H15" s="22" t="s">
        <v>137</v>
      </c>
      <c r="I15" s="22" t="s">
        <v>137</v>
      </c>
      <c r="J15" s="22" t="s">
        <v>137</v>
      </c>
      <c r="K15" s="22" t="s">
        <v>139</v>
      </c>
    </row>
    <row r="16" spans="1:15" s="21" customFormat="1" x14ac:dyDescent="0.25">
      <c r="A16" s="4" t="s">
        <v>45</v>
      </c>
      <c r="B16" s="31" t="s">
        <v>3</v>
      </c>
      <c r="C16" s="32">
        <v>44425.493055555555</v>
      </c>
      <c r="D16" s="37">
        <v>44426.715277777781</v>
      </c>
      <c r="E16" s="21" t="s">
        <v>137</v>
      </c>
      <c r="F16" s="21">
        <v>5.2332000000000001</v>
      </c>
      <c r="G16" s="22" t="s">
        <v>137</v>
      </c>
      <c r="H16" s="22" t="s">
        <v>137</v>
      </c>
      <c r="I16" s="22" t="s">
        <v>137</v>
      </c>
      <c r="J16" s="22" t="s">
        <v>137</v>
      </c>
      <c r="K16" s="22" t="s">
        <v>139</v>
      </c>
    </row>
    <row r="17" spans="1:15" s="21" customFormat="1" x14ac:dyDescent="0.25">
      <c r="A17" s="4" t="s">
        <v>46</v>
      </c>
      <c r="B17" s="31" t="s">
        <v>3</v>
      </c>
      <c r="C17" s="32">
        <v>44428.40625</v>
      </c>
      <c r="D17" s="37">
        <v>44428.593055555553</v>
      </c>
      <c r="E17" s="22" t="s">
        <v>137</v>
      </c>
      <c r="F17" s="22">
        <v>4.5961999999999996</v>
      </c>
      <c r="G17" s="22" t="s">
        <v>137</v>
      </c>
      <c r="H17" s="22" t="s">
        <v>137</v>
      </c>
      <c r="I17" s="22" t="s">
        <v>137</v>
      </c>
      <c r="J17" s="22" t="s">
        <v>137</v>
      </c>
      <c r="K17" s="22" t="s">
        <v>139</v>
      </c>
    </row>
    <row r="18" spans="1:15" s="21" customFormat="1" x14ac:dyDescent="0.25">
      <c r="A18" s="4" t="s">
        <v>47</v>
      </c>
      <c r="B18" s="31" t="s">
        <v>3</v>
      </c>
      <c r="C18" s="32">
        <v>44432.392361111109</v>
      </c>
      <c r="D18" s="37">
        <v>44432.619444444441</v>
      </c>
      <c r="E18" s="22">
        <v>4.58E-2</v>
      </c>
      <c r="F18" s="22">
        <v>5.0522</v>
      </c>
      <c r="G18" s="22" t="s">
        <v>137</v>
      </c>
      <c r="H18" s="22" t="s">
        <v>137</v>
      </c>
      <c r="I18" s="22" t="s">
        <v>137</v>
      </c>
      <c r="J18" s="22" t="s">
        <v>137</v>
      </c>
      <c r="K18" s="22" t="s">
        <v>139</v>
      </c>
    </row>
    <row r="19" spans="1:15" s="21" customFormat="1" x14ac:dyDescent="0.25">
      <c r="A19" s="4" t="s">
        <v>48</v>
      </c>
      <c r="B19" s="31" t="s">
        <v>3</v>
      </c>
      <c r="C19" s="32">
        <v>44434.569444444445</v>
      </c>
      <c r="D19" s="37">
        <v>44435.749305555553</v>
      </c>
      <c r="E19" s="22" t="s">
        <v>137</v>
      </c>
      <c r="F19" s="22">
        <v>4.9494999999999996</v>
      </c>
      <c r="G19" s="22" t="s">
        <v>137</v>
      </c>
      <c r="H19" s="22" t="s">
        <v>137</v>
      </c>
      <c r="I19" s="22" t="s">
        <v>137</v>
      </c>
      <c r="J19" s="22" t="s">
        <v>137</v>
      </c>
      <c r="K19" s="22" t="s">
        <v>139</v>
      </c>
    </row>
    <row r="20" spans="1:15" s="21" customFormat="1" x14ac:dyDescent="0.25">
      <c r="A20" s="4" t="s">
        <v>49</v>
      </c>
      <c r="B20" s="31" t="s">
        <v>3</v>
      </c>
      <c r="C20" s="32">
        <v>44438.361111111109</v>
      </c>
      <c r="D20" s="37">
        <v>44438.564583333333</v>
      </c>
      <c r="E20" s="22">
        <v>8.2699999999999996E-2</v>
      </c>
      <c r="F20" s="22">
        <v>5.1917999999999997</v>
      </c>
      <c r="G20" s="22" t="s">
        <v>137</v>
      </c>
      <c r="H20" s="22" t="s">
        <v>137</v>
      </c>
      <c r="I20" s="22" t="s">
        <v>137</v>
      </c>
      <c r="J20" s="22" t="s">
        <v>137</v>
      </c>
      <c r="K20" s="22" t="s">
        <v>139</v>
      </c>
    </row>
    <row r="21" spans="1:15" x14ac:dyDescent="0.25">
      <c r="A21" t="s">
        <v>50</v>
      </c>
      <c r="B21" t="s">
        <v>6</v>
      </c>
      <c r="C21" s="36">
        <v>44320.53125</v>
      </c>
      <c r="D21" s="35">
        <v>44321.704861111109</v>
      </c>
      <c r="E21" s="24">
        <f>0.7821*2</f>
        <v>1.5642</v>
      </c>
      <c r="F21" s="24">
        <v>14.7559</v>
      </c>
      <c r="G21" s="24" t="s">
        <v>137</v>
      </c>
      <c r="H21" s="24" t="s">
        <v>137</v>
      </c>
      <c r="I21" s="24">
        <v>7.8398000000000003</v>
      </c>
      <c r="J21" s="24" t="s">
        <v>137</v>
      </c>
      <c r="K21" s="24">
        <v>0</v>
      </c>
      <c r="L21" s="26">
        <v>0</v>
      </c>
    </row>
    <row r="22" spans="1:15" x14ac:dyDescent="0.25">
      <c r="A22" t="s">
        <v>51</v>
      </c>
      <c r="B22" t="s">
        <v>6</v>
      </c>
      <c r="C22" s="11">
        <v>44355.572222222225</v>
      </c>
      <c r="D22" s="35">
        <v>44359.005555555559</v>
      </c>
      <c r="E22" s="24">
        <v>1.3</v>
      </c>
      <c r="F22" s="24">
        <v>11.1981</v>
      </c>
      <c r="G22" s="24" t="s">
        <v>137</v>
      </c>
      <c r="H22" s="24" t="s">
        <v>137</v>
      </c>
      <c r="I22" s="24">
        <v>7.3822999999999999</v>
      </c>
      <c r="J22" s="24">
        <v>1.8107</v>
      </c>
      <c r="K22" s="24">
        <v>44.595700000000001</v>
      </c>
      <c r="L22" s="26">
        <f>K22/F22</f>
        <v>3.9824345201418097</v>
      </c>
    </row>
    <row r="23" spans="1:15" x14ac:dyDescent="0.25">
      <c r="A23" t="s">
        <v>52</v>
      </c>
      <c r="B23" t="s">
        <v>6</v>
      </c>
      <c r="C23" s="29">
        <v>44361.847222222219</v>
      </c>
      <c r="D23" s="35">
        <v>44362.057638888888</v>
      </c>
      <c r="E23" s="24">
        <f>0.4911*1.8</f>
        <v>0.88397999999999999</v>
      </c>
      <c r="F23" s="24">
        <v>8.1579999999999995</v>
      </c>
      <c r="G23" s="24">
        <v>0.59740000000000004</v>
      </c>
      <c r="H23" s="24" t="s">
        <v>137</v>
      </c>
      <c r="I23" s="24">
        <v>5.1840000000000002</v>
      </c>
      <c r="J23" s="24">
        <v>2.2803</v>
      </c>
      <c r="K23" s="24">
        <v>29.4832</v>
      </c>
      <c r="L23" s="26">
        <f t="shared" ref="L23:L37" si="0">K23/F23</f>
        <v>3.6140230448639374</v>
      </c>
    </row>
    <row r="24" spans="1:15" x14ac:dyDescent="0.25">
      <c r="A24" t="s">
        <v>53</v>
      </c>
      <c r="B24" t="s">
        <v>6</v>
      </c>
      <c r="C24" s="29">
        <v>44368.673611111109</v>
      </c>
      <c r="D24" s="35">
        <v>44368.772222222222</v>
      </c>
      <c r="E24" s="24">
        <v>0.50890000000000002</v>
      </c>
      <c r="F24" s="24">
        <v>8.5643999999999991</v>
      </c>
      <c r="G24" s="24" t="s">
        <v>137</v>
      </c>
      <c r="H24" s="24" t="s">
        <v>137</v>
      </c>
      <c r="I24" s="24">
        <v>5.1757999999999997</v>
      </c>
      <c r="J24" s="24">
        <v>1.3937999999999999</v>
      </c>
      <c r="K24" s="24">
        <v>31.492899999999999</v>
      </c>
      <c r="L24" s="26">
        <f t="shared" si="0"/>
        <v>3.6771869599738456</v>
      </c>
    </row>
    <row r="25" spans="1:15" x14ac:dyDescent="0.25">
      <c r="A25" t="s">
        <v>54</v>
      </c>
      <c r="B25" t="s">
        <v>6</v>
      </c>
      <c r="C25" s="29">
        <v>44372.684027777781</v>
      </c>
      <c r="D25" s="35">
        <v>44372.779166666667</v>
      </c>
      <c r="E25" s="24">
        <v>0.1333</v>
      </c>
      <c r="F25" s="24">
        <v>3.9777</v>
      </c>
      <c r="G25" s="24" t="s">
        <v>137</v>
      </c>
      <c r="H25" s="24" t="s">
        <v>137</v>
      </c>
      <c r="I25" s="24">
        <v>0.96040000000000003</v>
      </c>
      <c r="J25" s="24" t="s">
        <v>137</v>
      </c>
      <c r="K25" s="24">
        <v>3.3079999999999998</v>
      </c>
      <c r="L25" s="26">
        <f t="shared" si="0"/>
        <v>0.83163637277823865</v>
      </c>
    </row>
    <row r="26" spans="1:15" x14ac:dyDescent="0.25">
      <c r="A26" t="s">
        <v>55</v>
      </c>
      <c r="B26" t="s">
        <v>6</v>
      </c>
      <c r="C26" s="29">
        <v>44382.565972222219</v>
      </c>
      <c r="D26" s="35">
        <v>44382.629861111112</v>
      </c>
      <c r="E26" s="24">
        <v>0.36549999999999999</v>
      </c>
      <c r="F26" s="24">
        <v>6.9474</v>
      </c>
      <c r="G26" s="24" t="s">
        <v>137</v>
      </c>
      <c r="H26" s="7">
        <v>0.23150000000000001</v>
      </c>
      <c r="I26" s="24">
        <v>4.4016999999999999</v>
      </c>
      <c r="J26" s="24">
        <v>1.077</v>
      </c>
      <c r="K26" s="24">
        <v>22.627199999999998</v>
      </c>
      <c r="L26" s="26">
        <f t="shared" si="0"/>
        <v>3.2569306503152258</v>
      </c>
    </row>
    <row r="27" spans="1:15" x14ac:dyDescent="0.25">
      <c r="A27" t="s">
        <v>56</v>
      </c>
      <c r="B27" t="s">
        <v>6</v>
      </c>
      <c r="C27" s="29">
        <v>44389.590277777781</v>
      </c>
      <c r="D27" s="35">
        <v>44389.636111111111</v>
      </c>
      <c r="E27" s="24">
        <v>0.1678</v>
      </c>
      <c r="F27" s="24">
        <v>4.5815000000000001</v>
      </c>
      <c r="G27" s="24" t="s">
        <v>137</v>
      </c>
      <c r="H27" s="7">
        <v>0.44769999999999999</v>
      </c>
      <c r="I27" s="24">
        <v>1.7942</v>
      </c>
      <c r="J27" s="24">
        <v>0.5696</v>
      </c>
      <c r="K27" s="24">
        <v>6.9850000000000003</v>
      </c>
      <c r="L27" s="26">
        <f t="shared" si="0"/>
        <v>1.524609843937575</v>
      </c>
    </row>
    <row r="28" spans="1:15" x14ac:dyDescent="0.25">
      <c r="A28" t="s">
        <v>57</v>
      </c>
      <c r="B28" t="s">
        <v>6</v>
      </c>
      <c r="C28" s="29">
        <v>44396.649305555555</v>
      </c>
      <c r="D28" s="35">
        <v>44396.921527777777</v>
      </c>
      <c r="E28" s="24">
        <v>0.30080000000000001</v>
      </c>
      <c r="F28" s="24">
        <v>4.0540000000000003</v>
      </c>
      <c r="G28" s="24" t="s">
        <v>137</v>
      </c>
      <c r="H28" s="7" t="s">
        <v>137</v>
      </c>
      <c r="I28" s="24">
        <v>1.6808000000000001</v>
      </c>
      <c r="J28" s="24" t="s">
        <v>137</v>
      </c>
      <c r="K28" s="24">
        <v>8.0648999999999997</v>
      </c>
      <c r="L28" s="26">
        <f t="shared" si="0"/>
        <v>1.9893685249136652</v>
      </c>
    </row>
    <row r="29" spans="1:15" x14ac:dyDescent="0.25">
      <c r="A29" t="s">
        <v>58</v>
      </c>
      <c r="B29" t="s">
        <v>6</v>
      </c>
      <c r="C29" s="29">
        <v>44404.625</v>
      </c>
      <c r="D29" s="35">
        <v>44404.787499999999</v>
      </c>
      <c r="E29" s="24">
        <v>0.66239999999999999</v>
      </c>
      <c r="F29" s="24">
        <v>3.9832000000000001</v>
      </c>
      <c r="G29" s="24" t="s">
        <v>137</v>
      </c>
      <c r="H29" s="7" t="s">
        <v>137</v>
      </c>
      <c r="I29" s="24">
        <v>0.74060000000000004</v>
      </c>
      <c r="J29" s="24" t="s">
        <v>137</v>
      </c>
      <c r="K29" s="24">
        <v>2.3912</v>
      </c>
      <c r="L29" s="26">
        <f t="shared" si="0"/>
        <v>0.60032134966860817</v>
      </c>
      <c r="N29" s="7">
        <v>0.2</v>
      </c>
      <c r="O29" s="7">
        <v>15.5</v>
      </c>
    </row>
    <row r="30" spans="1:15" x14ac:dyDescent="0.25">
      <c r="A30" t="s">
        <v>59</v>
      </c>
      <c r="B30" t="s">
        <v>6</v>
      </c>
      <c r="C30" s="29">
        <v>44410.635416666664</v>
      </c>
      <c r="D30" s="35">
        <v>44412.791666666664</v>
      </c>
      <c r="E30" s="7">
        <v>0.47270000000000001</v>
      </c>
      <c r="F30" s="7">
        <v>4.1501999999999999</v>
      </c>
      <c r="G30" s="7" t="s">
        <v>137</v>
      </c>
      <c r="H30" s="7" t="s">
        <v>137</v>
      </c>
      <c r="I30" s="7">
        <v>1.0297000000000001</v>
      </c>
      <c r="J30" s="7">
        <v>0.44350000000000001</v>
      </c>
      <c r="K30" s="7">
        <v>1.0297000000000001</v>
      </c>
      <c r="L30" s="26">
        <f t="shared" si="0"/>
        <v>0.24810852489036675</v>
      </c>
    </row>
    <row r="31" spans="1:15" x14ac:dyDescent="0.25">
      <c r="A31" t="s">
        <v>60</v>
      </c>
      <c r="B31" t="s">
        <v>6</v>
      </c>
      <c r="C31" s="29">
        <v>44417.5</v>
      </c>
      <c r="D31" s="35">
        <v>44417.585416666669</v>
      </c>
      <c r="E31" s="7">
        <v>0.27450000000000002</v>
      </c>
      <c r="F31" s="7">
        <v>4.5053999999999998</v>
      </c>
      <c r="G31" s="7" t="s">
        <v>137</v>
      </c>
      <c r="H31" s="7" t="s">
        <v>137</v>
      </c>
      <c r="I31" s="7">
        <v>1.6788000000000001</v>
      </c>
      <c r="J31" s="7" t="s">
        <v>137</v>
      </c>
      <c r="K31" s="7">
        <v>6.5907</v>
      </c>
      <c r="L31" s="26">
        <f t="shared" si="0"/>
        <v>1.4628445864962045</v>
      </c>
    </row>
    <row r="32" spans="1:15" x14ac:dyDescent="0.25">
      <c r="A32" t="s">
        <v>61</v>
      </c>
      <c r="B32" t="s">
        <v>6</v>
      </c>
      <c r="C32" s="29">
        <v>44421.4375</v>
      </c>
      <c r="D32" s="35">
        <v>44421.522916666669</v>
      </c>
      <c r="E32" s="7">
        <v>0.1343</v>
      </c>
      <c r="F32" s="7">
        <v>3.3254999999999999</v>
      </c>
      <c r="G32" s="7" t="s">
        <v>137</v>
      </c>
      <c r="H32" s="7" t="s">
        <v>137</v>
      </c>
      <c r="I32" s="7">
        <v>0.7147</v>
      </c>
      <c r="J32" s="7" t="s">
        <v>137</v>
      </c>
      <c r="K32" s="7">
        <v>2.133</v>
      </c>
      <c r="L32" s="26">
        <f t="shared" si="0"/>
        <v>0.6414073071718539</v>
      </c>
    </row>
    <row r="33" spans="1:15" x14ac:dyDescent="0.25">
      <c r="A33" t="s">
        <v>62</v>
      </c>
      <c r="B33" t="s">
        <v>6</v>
      </c>
      <c r="C33" s="29">
        <v>44425.604166666664</v>
      </c>
      <c r="D33" s="35">
        <v>44426.727777777778</v>
      </c>
      <c r="E33" s="7">
        <v>0.22409999999999999</v>
      </c>
      <c r="F33" s="7">
        <v>5.6631999999999998</v>
      </c>
      <c r="G33" s="7" t="s">
        <v>137</v>
      </c>
      <c r="H33" s="7" t="s">
        <v>137</v>
      </c>
      <c r="I33" s="7">
        <v>1.1223000000000001</v>
      </c>
      <c r="J33" s="7" t="s">
        <v>137</v>
      </c>
      <c r="K33" s="7">
        <v>4.0995999999999997</v>
      </c>
      <c r="L33" s="26">
        <f t="shared" si="0"/>
        <v>0.72390168102839381</v>
      </c>
    </row>
    <row r="34" spans="1:15" x14ac:dyDescent="0.25">
      <c r="A34" t="s">
        <v>63</v>
      </c>
      <c r="B34" t="s">
        <v>6</v>
      </c>
      <c r="C34" s="29">
        <v>44428.479166666664</v>
      </c>
      <c r="D34" s="35">
        <v>44428.605555555558</v>
      </c>
      <c r="E34" s="7">
        <v>0.25519999999999998</v>
      </c>
      <c r="F34" s="7">
        <v>3.7877999999999998</v>
      </c>
      <c r="G34" s="7" t="s">
        <v>137</v>
      </c>
      <c r="H34" s="7" t="s">
        <v>137</v>
      </c>
      <c r="I34" s="7">
        <v>0.87709999999999999</v>
      </c>
      <c r="J34" s="7" t="s">
        <v>137</v>
      </c>
      <c r="K34" s="7">
        <v>2.8304999999999998</v>
      </c>
      <c r="L34" s="26">
        <f t="shared" si="0"/>
        <v>0.74726754316489785</v>
      </c>
    </row>
    <row r="35" spans="1:15" x14ac:dyDescent="0.25">
      <c r="A35" t="s">
        <v>64</v>
      </c>
      <c r="B35" t="s">
        <v>6</v>
      </c>
      <c r="C35" s="29">
        <v>44432.534722222219</v>
      </c>
      <c r="D35" s="35">
        <v>44432.631944444445</v>
      </c>
      <c r="E35" s="7">
        <v>0.20949999999999999</v>
      </c>
      <c r="F35" s="7">
        <v>3.1858</v>
      </c>
      <c r="G35" s="7" t="s">
        <v>137</v>
      </c>
      <c r="H35" s="7" t="s">
        <v>137</v>
      </c>
      <c r="I35" s="7">
        <v>0.79920000000000002</v>
      </c>
      <c r="J35" s="7" t="s">
        <v>137</v>
      </c>
      <c r="K35" s="7">
        <v>2.5767000000000002</v>
      </c>
      <c r="L35" s="26">
        <f t="shared" si="0"/>
        <v>0.80880783476677764</v>
      </c>
    </row>
    <row r="36" spans="1:15" x14ac:dyDescent="0.25">
      <c r="A36" t="s">
        <v>65</v>
      </c>
      <c r="B36" t="s">
        <v>6</v>
      </c>
      <c r="C36" s="29">
        <v>44434.614583333336</v>
      </c>
      <c r="D36" s="35">
        <v>44435.761805555558</v>
      </c>
      <c r="E36" s="7" t="s">
        <v>137</v>
      </c>
      <c r="F36" s="7">
        <v>3.5411999999999999</v>
      </c>
      <c r="G36" s="7" t="s">
        <v>137</v>
      </c>
      <c r="H36" s="7" t="s">
        <v>137</v>
      </c>
      <c r="I36" s="7" t="s">
        <v>137</v>
      </c>
      <c r="J36" s="7" t="s">
        <v>137</v>
      </c>
      <c r="K36" s="7">
        <v>2.5981999999999998</v>
      </c>
      <c r="L36" s="26">
        <f t="shared" si="0"/>
        <v>0.73370608833163897</v>
      </c>
    </row>
    <row r="37" spans="1:15" x14ac:dyDescent="0.25">
      <c r="A37" t="s">
        <v>66</v>
      </c>
      <c r="B37" t="s">
        <v>6</v>
      </c>
      <c r="C37" s="29">
        <v>44438.472222222219</v>
      </c>
      <c r="D37" s="35">
        <v>44438.57708333333</v>
      </c>
      <c r="E37" s="7">
        <v>0.1875</v>
      </c>
      <c r="F37" s="7">
        <v>4.5199999999999996</v>
      </c>
      <c r="G37" s="7" t="s">
        <v>137</v>
      </c>
      <c r="H37" s="7" t="s">
        <v>137</v>
      </c>
      <c r="I37" s="7">
        <v>1.0387</v>
      </c>
      <c r="J37" s="7" t="s">
        <v>137</v>
      </c>
      <c r="K37" s="7">
        <v>3.2696999999999998</v>
      </c>
      <c r="L37" s="26">
        <f t="shared" si="0"/>
        <v>0.7233849557522124</v>
      </c>
    </row>
    <row r="38" spans="1:15" s="21" customFormat="1" x14ac:dyDescent="0.25">
      <c r="A38" s="4" t="s">
        <v>67</v>
      </c>
      <c r="B38" s="4" t="s">
        <v>9</v>
      </c>
      <c r="C38" s="10">
        <v>44355.658333333333</v>
      </c>
      <c r="D38" s="37">
        <v>44359.018055555556</v>
      </c>
      <c r="E38" s="22">
        <v>0.15570000000000001</v>
      </c>
      <c r="F38" s="22">
        <v>2.8855</v>
      </c>
      <c r="G38" s="22" t="s">
        <v>137</v>
      </c>
      <c r="H38" s="22" t="s">
        <v>137</v>
      </c>
      <c r="I38" s="22">
        <v>0.2155</v>
      </c>
      <c r="J38" s="22" t="s">
        <v>137</v>
      </c>
      <c r="K38" s="22" t="s">
        <v>137</v>
      </c>
    </row>
    <row r="39" spans="1:15" s="21" customFormat="1" x14ac:dyDescent="0.25">
      <c r="A39" s="4" t="s">
        <v>69</v>
      </c>
      <c r="B39" s="4" t="s">
        <v>9</v>
      </c>
      <c r="C39" s="10">
        <v>44361.666666666664</v>
      </c>
      <c r="D39" s="37">
        <v>44362.069444444445</v>
      </c>
      <c r="E39" s="22" t="s">
        <v>137</v>
      </c>
      <c r="F39" s="22">
        <v>2.1196000000000002</v>
      </c>
      <c r="G39" s="22" t="s">
        <v>137</v>
      </c>
      <c r="H39" s="22" t="s">
        <v>137</v>
      </c>
      <c r="I39" s="22" t="s">
        <v>137</v>
      </c>
      <c r="J39" s="22" t="s">
        <v>137</v>
      </c>
      <c r="K39" s="22" t="s">
        <v>137</v>
      </c>
    </row>
    <row r="40" spans="1:15" s="21" customFormat="1" x14ac:dyDescent="0.25">
      <c r="A40" s="4" t="s">
        <v>69</v>
      </c>
      <c r="B40" s="4" t="s">
        <v>9</v>
      </c>
      <c r="C40" s="10">
        <v>44368</v>
      </c>
      <c r="D40" s="37">
        <v>44368.784722222219</v>
      </c>
      <c r="E40" s="22">
        <v>5.3600000000000002E-2</v>
      </c>
      <c r="F40" s="22">
        <v>2.3877000000000002</v>
      </c>
      <c r="G40" s="22" t="s">
        <v>137</v>
      </c>
      <c r="H40" s="22" t="s">
        <v>137</v>
      </c>
      <c r="I40" s="22" t="s">
        <v>137</v>
      </c>
      <c r="J40" s="22" t="s">
        <v>137</v>
      </c>
      <c r="K40" s="22" t="s">
        <v>137</v>
      </c>
    </row>
    <row r="41" spans="1:15" s="21" customFormat="1" x14ac:dyDescent="0.25">
      <c r="A41" s="4" t="s">
        <v>70</v>
      </c>
      <c r="B41" s="4" t="s">
        <v>9</v>
      </c>
      <c r="C41" s="10">
        <v>44372.520833333336</v>
      </c>
      <c r="D41" s="37">
        <v>44372.791666666664</v>
      </c>
      <c r="E41" s="22" t="s">
        <v>137</v>
      </c>
      <c r="F41" s="22">
        <v>2.3066</v>
      </c>
      <c r="G41" s="22" t="s">
        <v>137</v>
      </c>
      <c r="H41" s="22" t="s">
        <v>137</v>
      </c>
      <c r="I41" s="22" t="s">
        <v>137</v>
      </c>
      <c r="J41" s="22" t="s">
        <v>137</v>
      </c>
      <c r="K41" s="22" t="s">
        <v>137</v>
      </c>
    </row>
    <row r="42" spans="1:15" s="21" customFormat="1" x14ac:dyDescent="0.25">
      <c r="A42" s="4" t="s">
        <v>71</v>
      </c>
      <c r="B42" s="4" t="s">
        <v>9</v>
      </c>
      <c r="C42" s="10">
        <v>44382.509027777778</v>
      </c>
      <c r="D42" s="37">
        <v>44382.642361111109</v>
      </c>
      <c r="E42" s="22">
        <v>7.6399999999999996E-2</v>
      </c>
      <c r="F42" s="22">
        <v>2.3132999999999999</v>
      </c>
      <c r="G42" s="22" t="s">
        <v>137</v>
      </c>
      <c r="H42" s="22" t="s">
        <v>137</v>
      </c>
      <c r="I42" s="22" t="s">
        <v>137</v>
      </c>
      <c r="J42" s="22" t="s">
        <v>137</v>
      </c>
      <c r="K42" s="22" t="s">
        <v>137</v>
      </c>
    </row>
    <row r="43" spans="1:15" s="21" customFormat="1" x14ac:dyDescent="0.25">
      <c r="A43" s="4" t="s">
        <v>72</v>
      </c>
      <c r="B43" s="4" t="s">
        <v>9</v>
      </c>
      <c r="C43" s="10">
        <v>44389.543055555558</v>
      </c>
      <c r="D43" s="37">
        <v>44389.648611111108</v>
      </c>
      <c r="E43" s="22">
        <v>4.1099999999999998E-2</v>
      </c>
      <c r="F43" s="22">
        <v>2.3163999999999998</v>
      </c>
      <c r="G43" s="22" t="s">
        <v>137</v>
      </c>
      <c r="H43" s="22" t="s">
        <v>137</v>
      </c>
      <c r="I43" s="22" t="s">
        <v>137</v>
      </c>
      <c r="J43" s="22" t="s">
        <v>137</v>
      </c>
      <c r="K43" s="22" t="s">
        <v>137</v>
      </c>
    </row>
    <row r="44" spans="1:15" s="21" customFormat="1" x14ac:dyDescent="0.25">
      <c r="A44" s="4" t="s">
        <v>73</v>
      </c>
      <c r="B44" s="4" t="s">
        <v>9</v>
      </c>
      <c r="C44" s="10">
        <v>44396.579861111109</v>
      </c>
      <c r="D44" s="37">
        <v>44396.934027777781</v>
      </c>
      <c r="E44" s="22" t="s">
        <v>137</v>
      </c>
      <c r="F44" s="22">
        <v>1.8275999999999999</v>
      </c>
      <c r="G44" s="22" t="s">
        <v>137</v>
      </c>
      <c r="H44" s="22" t="s">
        <v>137</v>
      </c>
      <c r="I44" s="22" t="s">
        <v>137</v>
      </c>
      <c r="J44" s="22" t="s">
        <v>137</v>
      </c>
      <c r="K44" s="22" t="s">
        <v>137</v>
      </c>
    </row>
    <row r="45" spans="1:15" s="21" customFormat="1" x14ac:dyDescent="0.25">
      <c r="A45" s="4" t="s">
        <v>74</v>
      </c>
      <c r="B45" s="4" t="s">
        <v>9</v>
      </c>
      <c r="C45" s="10">
        <v>44404.427083333336</v>
      </c>
      <c r="D45" s="37">
        <v>44404.800000000003</v>
      </c>
      <c r="E45" s="22">
        <v>2.8299999999999999E-2</v>
      </c>
      <c r="F45" s="22">
        <v>1.6548</v>
      </c>
      <c r="G45" s="22" t="s">
        <v>137</v>
      </c>
      <c r="H45" s="22" t="s">
        <v>137</v>
      </c>
      <c r="I45" s="22" t="s">
        <v>137</v>
      </c>
      <c r="J45" s="22" t="s">
        <v>137</v>
      </c>
      <c r="K45" s="22" t="s">
        <v>137</v>
      </c>
      <c r="N45" s="21">
        <v>0.1</v>
      </c>
      <c r="O45" s="21">
        <v>8.6</v>
      </c>
    </row>
    <row r="46" spans="1:15" s="21" customFormat="1" x14ac:dyDescent="0.25">
      <c r="A46" s="4" t="s">
        <v>75</v>
      </c>
      <c r="B46" s="4" t="s">
        <v>9</v>
      </c>
      <c r="C46" s="10">
        <v>44410.416666666664</v>
      </c>
      <c r="D46" s="37">
        <v>44412.803472222222</v>
      </c>
      <c r="E46" s="22">
        <v>3.7199999999999997E-2</v>
      </c>
      <c r="F46" s="22">
        <v>2.0087000000000002</v>
      </c>
      <c r="G46" s="22" t="s">
        <v>137</v>
      </c>
      <c r="H46" s="22" t="s">
        <v>137</v>
      </c>
      <c r="I46" s="22" t="s">
        <v>137</v>
      </c>
      <c r="J46" s="22" t="s">
        <v>137</v>
      </c>
      <c r="K46" s="22" t="s">
        <v>137</v>
      </c>
    </row>
    <row r="47" spans="1:15" s="21" customFormat="1" x14ac:dyDescent="0.25">
      <c r="A47" s="4" t="s">
        <v>76</v>
      </c>
      <c r="B47" s="4" t="s">
        <v>9</v>
      </c>
      <c r="C47" s="10">
        <v>44417.395833333336</v>
      </c>
      <c r="D47" s="37">
        <v>44417.597916666666</v>
      </c>
      <c r="E47" s="22">
        <v>5.5E-2</v>
      </c>
      <c r="F47" s="22">
        <v>2.0966</v>
      </c>
      <c r="G47" s="22" t="s">
        <v>137</v>
      </c>
      <c r="H47" s="22" t="s">
        <v>137</v>
      </c>
      <c r="I47" s="22" t="s">
        <v>137</v>
      </c>
      <c r="J47" s="22" t="s">
        <v>137</v>
      </c>
      <c r="K47" s="22" t="s">
        <v>137</v>
      </c>
    </row>
    <row r="48" spans="1:15" s="21" customFormat="1" x14ac:dyDescent="0.25">
      <c r="A48" s="4" t="s">
        <v>77</v>
      </c>
      <c r="B48" s="4" t="s">
        <v>9</v>
      </c>
      <c r="C48" s="10">
        <v>44421.395833333336</v>
      </c>
      <c r="D48" s="37">
        <v>44421.54791666667</v>
      </c>
      <c r="E48" s="22" t="s">
        <v>137</v>
      </c>
      <c r="F48" s="22">
        <v>1.7717000000000001</v>
      </c>
      <c r="G48" s="22" t="s">
        <v>137</v>
      </c>
      <c r="H48" s="22" t="s">
        <v>137</v>
      </c>
      <c r="I48" s="22" t="s">
        <v>137</v>
      </c>
      <c r="J48" s="22" t="s">
        <v>137</v>
      </c>
      <c r="K48" s="22" t="s">
        <v>137</v>
      </c>
    </row>
    <row r="49" spans="1:11" s="21" customFormat="1" x14ac:dyDescent="0.25">
      <c r="A49" s="4" t="s">
        <v>78</v>
      </c>
      <c r="B49" s="4" t="s">
        <v>9</v>
      </c>
      <c r="C49" s="10">
        <v>44425.418749999997</v>
      </c>
      <c r="D49" s="37">
        <v>44426.752083333333</v>
      </c>
      <c r="E49" s="21">
        <v>9.8500000000000004E-2</v>
      </c>
      <c r="F49" s="21">
        <v>3.1808999999999998</v>
      </c>
      <c r="G49" s="21" t="s">
        <v>137</v>
      </c>
      <c r="H49" s="21" t="s">
        <v>137</v>
      </c>
      <c r="I49" s="21">
        <v>0.1573</v>
      </c>
      <c r="J49" s="21" t="s">
        <v>137</v>
      </c>
      <c r="K49" s="21" t="s">
        <v>139</v>
      </c>
    </row>
    <row r="50" spans="1:11" s="21" customFormat="1" x14ac:dyDescent="0.25">
      <c r="A50" s="4" t="s">
        <v>79</v>
      </c>
      <c r="B50" s="4" t="s">
        <v>9</v>
      </c>
      <c r="C50" s="10">
        <v>44428.375</v>
      </c>
      <c r="D50" s="37">
        <v>44428.630555555559</v>
      </c>
      <c r="E50" s="22">
        <v>6.08E-2</v>
      </c>
      <c r="F50" s="22">
        <v>1.9512</v>
      </c>
      <c r="G50" s="22" t="s">
        <v>137</v>
      </c>
      <c r="H50" s="22" t="s">
        <v>137</v>
      </c>
      <c r="I50" s="22" t="s">
        <v>137</v>
      </c>
      <c r="J50" s="22" t="s">
        <v>137</v>
      </c>
      <c r="K50" s="22" t="s">
        <v>139</v>
      </c>
    </row>
    <row r="51" spans="1:11" s="21" customFormat="1" x14ac:dyDescent="0.25">
      <c r="A51" s="4" t="s">
        <v>80</v>
      </c>
      <c r="B51" s="4" t="s">
        <v>9</v>
      </c>
      <c r="C51" s="10">
        <v>44432.364583333336</v>
      </c>
      <c r="D51" s="37">
        <v>44432.65625</v>
      </c>
      <c r="E51" s="22" t="s">
        <v>137</v>
      </c>
      <c r="F51" s="22">
        <v>1.72</v>
      </c>
      <c r="G51" s="22" t="s">
        <v>137</v>
      </c>
      <c r="H51" s="22" t="s">
        <v>137</v>
      </c>
      <c r="I51" s="22" t="s">
        <v>137</v>
      </c>
      <c r="J51" s="22" t="s">
        <v>137</v>
      </c>
      <c r="K51" s="22" t="s">
        <v>139</v>
      </c>
    </row>
    <row r="52" spans="1:11" s="21" customFormat="1" x14ac:dyDescent="0.25">
      <c r="A52" s="4" t="s">
        <v>81</v>
      </c>
      <c r="B52" s="4" t="s">
        <v>9</v>
      </c>
      <c r="C52" s="10">
        <v>44434.541666666664</v>
      </c>
      <c r="D52" s="37">
        <v>44435.786111111112</v>
      </c>
      <c r="E52" s="22" t="s">
        <v>137</v>
      </c>
      <c r="F52" s="22">
        <v>1.8894</v>
      </c>
      <c r="G52" s="22" t="s">
        <v>137</v>
      </c>
      <c r="H52" s="22" t="s">
        <v>137</v>
      </c>
      <c r="I52" s="22" t="s">
        <v>137</v>
      </c>
      <c r="J52" s="22" t="s">
        <v>137</v>
      </c>
      <c r="K52" s="22" t="s">
        <v>139</v>
      </c>
    </row>
    <row r="53" spans="1:11" s="21" customFormat="1" x14ac:dyDescent="0.25">
      <c r="A53" s="4" t="s">
        <v>82</v>
      </c>
      <c r="B53" s="4" t="s">
        <v>9</v>
      </c>
      <c r="C53" s="10">
        <v>44438.423611111109</v>
      </c>
      <c r="D53" s="37">
        <v>44438.602083333331</v>
      </c>
      <c r="E53" s="22" t="s">
        <v>137</v>
      </c>
      <c r="F53" s="22">
        <v>2.2519999999999998</v>
      </c>
      <c r="G53" s="22" t="s">
        <v>137</v>
      </c>
      <c r="H53" s="22" t="s">
        <v>137</v>
      </c>
      <c r="I53" s="22" t="s">
        <v>137</v>
      </c>
      <c r="J53" s="22" t="s">
        <v>137</v>
      </c>
      <c r="K53" s="22" t="s">
        <v>139</v>
      </c>
    </row>
    <row r="54" spans="1:11" x14ac:dyDescent="0.25">
      <c r="A54" t="s">
        <v>83</v>
      </c>
      <c r="B54" t="s">
        <v>84</v>
      </c>
      <c r="C54" s="29">
        <v>44421.388888888891</v>
      </c>
      <c r="D54" s="35">
        <v>44421.560416666667</v>
      </c>
      <c r="E54" s="7" t="s">
        <v>137</v>
      </c>
      <c r="F54" s="7">
        <v>1.4991000000000001</v>
      </c>
      <c r="G54" s="7" t="s">
        <v>137</v>
      </c>
      <c r="H54" s="7" t="s">
        <v>137</v>
      </c>
      <c r="I54" s="7" t="s">
        <v>137</v>
      </c>
      <c r="J54" s="7" t="s">
        <v>137</v>
      </c>
      <c r="K54" s="7" t="s">
        <v>139</v>
      </c>
    </row>
    <row r="55" spans="1:11" x14ac:dyDescent="0.25">
      <c r="A55" t="s">
        <v>85</v>
      </c>
      <c r="B55" t="s">
        <v>84</v>
      </c>
      <c r="C55" s="29">
        <v>44425.413194444445</v>
      </c>
      <c r="D55" s="35">
        <v>44426.76458333333</v>
      </c>
      <c r="E55" s="7">
        <v>0.1263</v>
      </c>
      <c r="F55" s="7">
        <v>3.0047000000000001</v>
      </c>
      <c r="G55" s="7" t="s">
        <v>137</v>
      </c>
      <c r="H55" s="7" t="s">
        <v>137</v>
      </c>
      <c r="I55" s="7">
        <v>0.20899999999999999</v>
      </c>
      <c r="J55" s="7" t="s">
        <v>137</v>
      </c>
      <c r="K55" s="7">
        <v>0.72940000000000005</v>
      </c>
    </row>
    <row r="56" spans="1:11" x14ac:dyDescent="0.25">
      <c r="A56" t="s">
        <v>86</v>
      </c>
      <c r="B56" t="s">
        <v>84</v>
      </c>
      <c r="C56" s="29">
        <v>44428.368055555555</v>
      </c>
      <c r="D56" s="35">
        <v>44428.642361111109</v>
      </c>
      <c r="E56" s="7" t="s">
        <v>137</v>
      </c>
      <c r="F56" s="7">
        <v>1.8608</v>
      </c>
      <c r="G56" s="7" t="s">
        <v>137</v>
      </c>
      <c r="H56" s="7" t="s">
        <v>137</v>
      </c>
      <c r="I56" s="7" t="s">
        <v>137</v>
      </c>
      <c r="J56" s="7" t="s">
        <v>137</v>
      </c>
      <c r="K56" s="7">
        <v>0.48060000000000003</v>
      </c>
    </row>
    <row r="57" spans="1:11" x14ac:dyDescent="0.25">
      <c r="A57" t="s">
        <v>87</v>
      </c>
      <c r="B57" t="s">
        <v>84</v>
      </c>
      <c r="C57" s="29">
        <v>44432.361111111109</v>
      </c>
      <c r="D57" s="35">
        <v>44432.668749999997</v>
      </c>
      <c r="E57" s="7" t="s">
        <v>137</v>
      </c>
      <c r="F57" s="7">
        <v>1.4850000000000001</v>
      </c>
      <c r="G57" s="7" t="s">
        <v>137</v>
      </c>
      <c r="H57" s="7" t="s">
        <v>137</v>
      </c>
      <c r="I57" s="7" t="s">
        <v>137</v>
      </c>
      <c r="J57" s="7" t="s">
        <v>137</v>
      </c>
      <c r="K57" s="7">
        <v>1.0365</v>
      </c>
    </row>
    <row r="58" spans="1:11" x14ac:dyDescent="0.25">
      <c r="A58" t="s">
        <v>88</v>
      </c>
      <c r="B58" t="s">
        <v>84</v>
      </c>
      <c r="C58" s="29">
        <v>44434.534722222219</v>
      </c>
      <c r="D58" s="35">
        <v>44435.798611111109</v>
      </c>
      <c r="E58" s="7" t="s">
        <v>137</v>
      </c>
      <c r="F58" s="7">
        <v>1.4892000000000001</v>
      </c>
      <c r="G58" s="7" t="s">
        <v>137</v>
      </c>
      <c r="H58" s="7" t="s">
        <v>137</v>
      </c>
      <c r="I58" s="7" t="s">
        <v>137</v>
      </c>
      <c r="J58" s="7" t="s">
        <v>137</v>
      </c>
      <c r="K58" s="7">
        <v>0.85129999999999995</v>
      </c>
    </row>
    <row r="59" spans="1:11" x14ac:dyDescent="0.25">
      <c r="A59" t="s">
        <v>89</v>
      </c>
      <c r="B59" t="s">
        <v>84</v>
      </c>
      <c r="C59" s="29">
        <v>44438.416666666664</v>
      </c>
      <c r="D59" s="35">
        <v>44438.613888888889</v>
      </c>
      <c r="E59" s="7" t="s">
        <v>137</v>
      </c>
      <c r="F59" s="7">
        <v>1.6561999999999999</v>
      </c>
      <c r="G59" s="7" t="s">
        <v>137</v>
      </c>
      <c r="H59" s="7" t="s">
        <v>137</v>
      </c>
      <c r="I59" s="7" t="s">
        <v>137</v>
      </c>
      <c r="J59" s="7" t="s">
        <v>137</v>
      </c>
      <c r="K59" s="7" t="s">
        <v>139</v>
      </c>
    </row>
    <row r="60" spans="1:11" x14ac:dyDescent="0.25">
      <c r="A60" s="4" t="s">
        <v>90</v>
      </c>
      <c r="B60" s="4" t="s">
        <v>12</v>
      </c>
      <c r="C60" s="10">
        <v>44355.65</v>
      </c>
      <c r="D60" s="35">
        <v>44359.030555555553</v>
      </c>
      <c r="E60" s="24">
        <v>0.1711</v>
      </c>
      <c r="F60" s="24">
        <v>8.2993000000000006</v>
      </c>
      <c r="G60" s="24" t="s">
        <v>137</v>
      </c>
      <c r="H60" s="24">
        <v>0.3216</v>
      </c>
      <c r="I60" s="24">
        <v>2.8214999999999999</v>
      </c>
      <c r="J60" s="24" t="s">
        <v>137</v>
      </c>
      <c r="K60" s="24">
        <v>10.132300000000001</v>
      </c>
    </row>
    <row r="61" spans="1:11" x14ac:dyDescent="0.25">
      <c r="A61" s="4" t="s">
        <v>91</v>
      </c>
      <c r="B61" s="4" t="s">
        <v>12</v>
      </c>
      <c r="C61" s="10">
        <v>44361.65625</v>
      </c>
      <c r="D61" s="35">
        <v>44362.081944444442</v>
      </c>
      <c r="E61" s="24">
        <v>9.98E-2</v>
      </c>
      <c r="F61" s="24">
        <v>6.1071999999999997</v>
      </c>
      <c r="G61" s="24" t="s">
        <v>137</v>
      </c>
      <c r="H61" s="24" t="s">
        <v>137</v>
      </c>
      <c r="I61" s="24">
        <v>1.5178</v>
      </c>
      <c r="J61" s="24" t="s">
        <v>137</v>
      </c>
      <c r="K61" s="24">
        <v>7.3959999999999999</v>
      </c>
    </row>
    <row r="62" spans="1:11" x14ac:dyDescent="0.25">
      <c r="A62" s="4" t="s">
        <v>92</v>
      </c>
      <c r="B62" s="4" t="s">
        <v>12</v>
      </c>
      <c r="C62" s="10">
        <v>44368.548611111109</v>
      </c>
      <c r="D62" s="35">
        <v>44368.797222222223</v>
      </c>
      <c r="E62" s="24">
        <v>0.1404</v>
      </c>
      <c r="F62" s="24">
        <v>6.3743999999999996</v>
      </c>
      <c r="G62" s="24" t="s">
        <v>137</v>
      </c>
      <c r="H62" s="24">
        <v>0.2676</v>
      </c>
      <c r="I62" s="24">
        <v>2.1775000000000002</v>
      </c>
      <c r="J62" s="24" t="s">
        <v>137</v>
      </c>
      <c r="K62" s="24">
        <v>7.8834</v>
      </c>
    </row>
    <row r="63" spans="1:11" x14ac:dyDescent="0.25">
      <c r="A63" s="4" t="s">
        <v>93</v>
      </c>
      <c r="B63" s="4" t="s">
        <v>12</v>
      </c>
      <c r="C63" s="10">
        <v>44372.506944444445</v>
      </c>
      <c r="D63" s="35">
        <v>44372.804166666669</v>
      </c>
      <c r="E63" s="24">
        <v>0.14380000000000001</v>
      </c>
      <c r="F63" s="24">
        <v>6.1825000000000001</v>
      </c>
      <c r="G63" s="24" t="s">
        <v>137</v>
      </c>
      <c r="H63" s="24" t="s">
        <v>137</v>
      </c>
      <c r="I63" s="24">
        <v>1.7808999999999999</v>
      </c>
      <c r="J63" s="24" t="s">
        <v>137</v>
      </c>
      <c r="K63" s="24">
        <v>7.5396999999999998</v>
      </c>
    </row>
    <row r="64" spans="1:11" x14ac:dyDescent="0.25">
      <c r="A64" s="4" t="s">
        <v>94</v>
      </c>
      <c r="B64" s="4" t="s">
        <v>12</v>
      </c>
      <c r="C64" s="10">
        <v>44382.492361111108</v>
      </c>
      <c r="D64" s="35">
        <v>44382.654861111114</v>
      </c>
      <c r="E64" s="24">
        <v>0.1246</v>
      </c>
      <c r="F64" s="24">
        <v>6.3041</v>
      </c>
      <c r="G64" s="24" t="s">
        <v>137</v>
      </c>
      <c r="H64" s="24">
        <v>0.3513</v>
      </c>
      <c r="I64" s="24">
        <v>2.0337999999999998</v>
      </c>
      <c r="J64" s="24" t="s">
        <v>137</v>
      </c>
      <c r="K64" s="24">
        <v>8.7591000000000001</v>
      </c>
    </row>
    <row r="65" spans="1:28" x14ac:dyDescent="0.25">
      <c r="A65" s="4" t="s">
        <v>95</v>
      </c>
      <c r="B65" s="4" t="s">
        <v>12</v>
      </c>
      <c r="C65" s="10">
        <v>44389.531944444447</v>
      </c>
      <c r="D65" s="35">
        <v>44389.660416666666</v>
      </c>
      <c r="E65" s="24">
        <v>0.1575</v>
      </c>
      <c r="F65" s="24">
        <v>6.6292999999999997</v>
      </c>
      <c r="G65" s="24" t="s">
        <v>137</v>
      </c>
      <c r="H65" s="24">
        <v>0.46479999999999999</v>
      </c>
      <c r="I65" s="24">
        <v>1.9318</v>
      </c>
      <c r="J65" s="24" t="s">
        <v>137</v>
      </c>
      <c r="K65" s="24">
        <v>7.9672999999999998</v>
      </c>
    </row>
    <row r="66" spans="1:28" x14ac:dyDescent="0.25">
      <c r="A66" s="4" t="s">
        <v>96</v>
      </c>
      <c r="B66" s="4" t="s">
        <v>12</v>
      </c>
      <c r="C66" s="10">
        <v>44396.5625</v>
      </c>
      <c r="D66" s="35">
        <v>44396.945833333331</v>
      </c>
      <c r="E66" s="24">
        <v>0.1177</v>
      </c>
      <c r="F66" s="24">
        <v>5.3844000000000003</v>
      </c>
      <c r="G66" s="24" t="s">
        <v>137</v>
      </c>
      <c r="H66" s="7" t="s">
        <v>137</v>
      </c>
      <c r="I66" s="24">
        <v>1.6371</v>
      </c>
      <c r="J66" s="24" t="s">
        <v>137</v>
      </c>
      <c r="K66" s="24">
        <v>7.1188000000000002</v>
      </c>
    </row>
    <row r="67" spans="1:28" x14ac:dyDescent="0.25">
      <c r="A67" s="4" t="s">
        <v>97</v>
      </c>
      <c r="B67" s="4" t="s">
        <v>12</v>
      </c>
      <c r="C67" s="10">
        <v>44404.416666666664</v>
      </c>
      <c r="D67" s="35">
        <v>44404.8125</v>
      </c>
      <c r="E67" s="24">
        <v>9.1200000000000003E-2</v>
      </c>
      <c r="F67" s="24">
        <v>4.6394000000000002</v>
      </c>
      <c r="G67" s="24" t="s">
        <v>137</v>
      </c>
      <c r="H67" s="7" t="s">
        <v>137</v>
      </c>
      <c r="I67" s="24">
        <v>1.3559000000000001</v>
      </c>
      <c r="J67" s="24" t="s">
        <v>137</v>
      </c>
      <c r="K67" s="24">
        <v>6.0355999999999996</v>
      </c>
      <c r="N67" s="7">
        <v>0.5</v>
      </c>
      <c r="O67" s="7">
        <v>19.8</v>
      </c>
    </row>
    <row r="68" spans="1:28" s="21" customFormat="1" x14ac:dyDescent="0.25">
      <c r="A68" s="4" t="s">
        <v>98</v>
      </c>
      <c r="B68" s="4" t="s">
        <v>12</v>
      </c>
      <c r="C68" s="10">
        <v>44410.402777777781</v>
      </c>
      <c r="D68" s="35">
        <v>44412.815972222219</v>
      </c>
      <c r="E68" s="7">
        <v>9.6500000000000002E-2</v>
      </c>
      <c r="F68" s="7">
        <v>5.6132999999999997</v>
      </c>
      <c r="G68" s="7" t="s">
        <v>137</v>
      </c>
      <c r="H68" s="7" t="s">
        <v>137</v>
      </c>
      <c r="I68" s="7">
        <v>1.6758</v>
      </c>
      <c r="J68" s="7" t="s">
        <v>137</v>
      </c>
      <c r="K68" s="7">
        <v>7.3353000000000002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s="21" customFormat="1" x14ac:dyDescent="0.25">
      <c r="A69" s="4" t="s">
        <v>99</v>
      </c>
      <c r="B69" s="4" t="s">
        <v>12</v>
      </c>
      <c r="C69" s="10">
        <v>44417.385416666664</v>
      </c>
      <c r="D69" s="35">
        <v>44417.61041666667</v>
      </c>
      <c r="E69" s="7">
        <v>0.10290000000000001</v>
      </c>
      <c r="F69" s="7">
        <v>6.0243000000000002</v>
      </c>
      <c r="G69" s="7" t="s">
        <v>137</v>
      </c>
      <c r="H69" s="7" t="s">
        <v>137</v>
      </c>
      <c r="I69" s="7">
        <v>1.7467999999999999</v>
      </c>
      <c r="J69" s="7">
        <v>1.0134000000000001</v>
      </c>
      <c r="K69" s="7">
        <v>0.3705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s="21" customFormat="1" x14ac:dyDescent="0.25">
      <c r="A70" s="4" t="s">
        <v>100</v>
      </c>
      <c r="B70" s="4" t="s">
        <v>12</v>
      </c>
      <c r="C70" s="10">
        <v>44421.368055555555</v>
      </c>
      <c r="D70" s="35">
        <v>44421.585416666669</v>
      </c>
      <c r="E70" s="7">
        <v>0.10780000000000001</v>
      </c>
      <c r="F70" s="7">
        <v>4.5853999999999999</v>
      </c>
      <c r="G70" s="7" t="s">
        <v>137</v>
      </c>
      <c r="H70" s="7" t="s">
        <v>137</v>
      </c>
      <c r="I70" s="7">
        <v>1.6187</v>
      </c>
      <c r="J70" s="7" t="s">
        <v>137</v>
      </c>
      <c r="K70" s="7">
        <v>6.5121000000000002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s="21" customFormat="1" x14ac:dyDescent="0.25">
      <c r="A71" s="4" t="s">
        <v>101</v>
      </c>
      <c r="B71" s="4" t="s">
        <v>12</v>
      </c>
      <c r="C71" s="10">
        <v>44425.385416666664</v>
      </c>
      <c r="D71" s="35">
        <v>44426.789583333331</v>
      </c>
      <c r="E71" s="7">
        <v>0.11600000000000001</v>
      </c>
      <c r="F71" s="7">
        <v>6.8578999999999999</v>
      </c>
      <c r="G71" s="7" t="s">
        <v>137</v>
      </c>
      <c r="H71" s="7" t="s">
        <v>137</v>
      </c>
      <c r="I71" s="7">
        <v>1.3689</v>
      </c>
      <c r="J71" s="7" t="s">
        <v>137</v>
      </c>
      <c r="K71" s="7">
        <v>64.496099999999998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s="21" customFormat="1" x14ac:dyDescent="0.25">
      <c r="A72" s="4" t="s">
        <v>102</v>
      </c>
      <c r="B72" s="4" t="s">
        <v>12</v>
      </c>
      <c r="C72" s="10">
        <v>44428.347222222219</v>
      </c>
      <c r="D72" s="35">
        <v>44428.667361111111</v>
      </c>
      <c r="E72" s="7" t="s">
        <v>137</v>
      </c>
      <c r="F72" s="7">
        <v>4.6707000000000001</v>
      </c>
      <c r="G72" s="7" t="s">
        <v>137</v>
      </c>
      <c r="H72" s="7" t="s">
        <v>137</v>
      </c>
      <c r="I72" s="7">
        <v>1.3102</v>
      </c>
      <c r="J72" s="7" t="s">
        <v>137</v>
      </c>
      <c r="K72" s="7">
        <v>6.6772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s="21" customFormat="1" x14ac:dyDescent="0.25">
      <c r="A73" s="4" t="s">
        <v>103</v>
      </c>
      <c r="B73" s="4" t="s">
        <v>12</v>
      </c>
      <c r="C73" s="10">
        <v>44432.340277777781</v>
      </c>
      <c r="D73" s="35">
        <v>44432.693749999999</v>
      </c>
      <c r="E73" s="7">
        <v>0.1348</v>
      </c>
      <c r="F73" s="7">
        <v>4.577</v>
      </c>
      <c r="G73" s="7" t="s">
        <v>137</v>
      </c>
      <c r="H73" s="7" t="s">
        <v>137</v>
      </c>
      <c r="I73" s="7">
        <v>1.1122000000000001</v>
      </c>
      <c r="J73" s="7" t="s">
        <v>137</v>
      </c>
      <c r="K73" s="7">
        <v>6.6147999999999998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s="21" customFormat="1" x14ac:dyDescent="0.25">
      <c r="A74" s="4" t="s">
        <v>104</v>
      </c>
      <c r="B74" s="4" t="s">
        <v>12</v>
      </c>
      <c r="C74" s="10">
        <v>44434.513888888891</v>
      </c>
      <c r="D74" s="35">
        <v>44435.823611111111</v>
      </c>
      <c r="E74" s="7">
        <v>0.2437</v>
      </c>
      <c r="F74" s="7">
        <v>5.4367999999999999</v>
      </c>
      <c r="G74" s="7" t="s">
        <v>137</v>
      </c>
      <c r="H74" s="7" t="s">
        <v>137</v>
      </c>
      <c r="I74" s="7">
        <v>1.8854</v>
      </c>
      <c r="J74" s="7" t="s">
        <v>137</v>
      </c>
      <c r="K74" s="7">
        <v>7.8738000000000001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s="21" customFormat="1" x14ac:dyDescent="0.25">
      <c r="A75" s="4" t="s">
        <v>105</v>
      </c>
      <c r="B75" s="4" t="s">
        <v>12</v>
      </c>
      <c r="C75" s="10">
        <v>44438.399305555555</v>
      </c>
      <c r="D75" s="35">
        <v>44438.638888888891</v>
      </c>
      <c r="E75" s="7" t="s">
        <v>137</v>
      </c>
      <c r="F75" s="7">
        <v>5.7077</v>
      </c>
      <c r="G75" s="7" t="s">
        <v>137</v>
      </c>
      <c r="H75" s="7" t="s">
        <v>137</v>
      </c>
      <c r="I75" s="7">
        <v>1.7572000000000001</v>
      </c>
      <c r="J75" s="7" t="s">
        <v>137</v>
      </c>
      <c r="K75" s="7">
        <v>10.3636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s="21" customFormat="1" x14ac:dyDescent="0.25">
      <c r="A76" t="s">
        <v>106</v>
      </c>
      <c r="B76" t="s">
        <v>107</v>
      </c>
      <c r="C76" s="29">
        <v>44355.631944444445</v>
      </c>
      <c r="D76" s="37">
        <v>44359.043055555558</v>
      </c>
      <c r="E76" s="21">
        <v>0.13719999999999999</v>
      </c>
      <c r="F76" s="22">
        <v>7.34</v>
      </c>
      <c r="G76" s="21" t="s">
        <v>137</v>
      </c>
      <c r="H76" s="21">
        <v>0.2492</v>
      </c>
      <c r="I76" s="21">
        <v>1.9326000000000001</v>
      </c>
      <c r="J76" s="21" t="s">
        <v>137</v>
      </c>
      <c r="K76" s="21">
        <v>9.7798999999999996</v>
      </c>
    </row>
    <row r="77" spans="1:28" s="21" customFormat="1" x14ac:dyDescent="0.25">
      <c r="A77" t="s">
        <v>108</v>
      </c>
      <c r="B77" t="s">
        <v>107</v>
      </c>
      <c r="C77" s="29">
        <v>44361.645833333336</v>
      </c>
      <c r="D77" s="37">
        <v>44362.094444444447</v>
      </c>
      <c r="E77" s="22">
        <v>8.2500000000000004E-2</v>
      </c>
      <c r="F77" s="22">
        <v>5.1013999999999999</v>
      </c>
      <c r="G77" s="21" t="s">
        <v>137</v>
      </c>
      <c r="H77" s="22" t="s">
        <v>137</v>
      </c>
      <c r="I77" s="22">
        <v>0.83230000000000004</v>
      </c>
      <c r="J77" s="21" t="s">
        <v>137</v>
      </c>
      <c r="K77" s="22">
        <v>6.9847999999999999</v>
      </c>
    </row>
    <row r="78" spans="1:28" s="21" customFormat="1" x14ac:dyDescent="0.25">
      <c r="A78" t="s">
        <v>109</v>
      </c>
      <c r="B78" t="s">
        <v>107</v>
      </c>
      <c r="C78" s="29">
        <v>44368.520833333336</v>
      </c>
      <c r="D78" s="37">
        <v>44368.809027777781</v>
      </c>
      <c r="E78" s="22">
        <v>0.13619999999999999</v>
      </c>
      <c r="F78" s="22">
        <v>5.7807000000000004</v>
      </c>
      <c r="G78" s="21" t="s">
        <v>137</v>
      </c>
      <c r="H78" s="22">
        <v>0.43730000000000002</v>
      </c>
      <c r="I78" s="22">
        <v>1.2149000000000001</v>
      </c>
      <c r="J78" s="21" t="s">
        <v>137</v>
      </c>
      <c r="K78" s="22">
        <v>7.9923000000000002</v>
      </c>
    </row>
    <row r="79" spans="1:28" s="21" customFormat="1" x14ac:dyDescent="0.25">
      <c r="A79" t="s">
        <v>110</v>
      </c>
      <c r="B79" t="s">
        <v>107</v>
      </c>
      <c r="C79" s="29">
        <v>44372.986111111109</v>
      </c>
      <c r="D79" s="37">
        <v>44372.815972222219</v>
      </c>
      <c r="E79" s="22">
        <v>0.14419999999999999</v>
      </c>
      <c r="F79" s="22">
        <v>5.8059000000000003</v>
      </c>
      <c r="G79" s="21" t="s">
        <v>137</v>
      </c>
      <c r="H79" s="22" t="s">
        <v>137</v>
      </c>
      <c r="I79" s="22">
        <v>0.93679999999999997</v>
      </c>
      <c r="J79" s="21" t="s">
        <v>137</v>
      </c>
      <c r="K79" s="22">
        <v>7.9211999999999998</v>
      </c>
    </row>
    <row r="80" spans="1:28" s="21" customFormat="1" x14ac:dyDescent="0.25">
      <c r="A80" t="s">
        <v>111</v>
      </c>
      <c r="B80" t="s">
        <v>107</v>
      </c>
      <c r="C80" s="29">
        <v>44382.480555555558</v>
      </c>
      <c r="D80" s="37">
        <v>44382.667361111111</v>
      </c>
      <c r="E80" s="22">
        <v>0.12180000000000001</v>
      </c>
      <c r="F80" s="22">
        <v>6.5617999999999999</v>
      </c>
      <c r="G80" s="21" t="s">
        <v>137</v>
      </c>
      <c r="H80" s="22" t="s">
        <v>137</v>
      </c>
      <c r="I80" s="22">
        <v>1.294</v>
      </c>
      <c r="J80" s="21" t="s">
        <v>137</v>
      </c>
      <c r="K80" s="22">
        <v>8.1433</v>
      </c>
    </row>
    <row r="81" spans="1:28" s="21" customFormat="1" x14ac:dyDescent="0.25">
      <c r="A81" t="s">
        <v>112</v>
      </c>
      <c r="B81" t="s">
        <v>107</v>
      </c>
      <c r="C81" s="29">
        <v>44389.508333333331</v>
      </c>
      <c r="D81" s="37">
        <v>44389.67291666667</v>
      </c>
      <c r="E81" s="22">
        <v>0.1109</v>
      </c>
      <c r="F81" s="22">
        <v>5.7884000000000002</v>
      </c>
      <c r="G81" s="21" t="s">
        <v>137</v>
      </c>
      <c r="H81" s="22" t="s">
        <v>137</v>
      </c>
      <c r="I81" s="22">
        <v>1.1962999999999999</v>
      </c>
      <c r="J81" s="21" t="s">
        <v>137</v>
      </c>
      <c r="K81" s="22">
        <v>7.9282000000000004</v>
      </c>
    </row>
    <row r="82" spans="1:28" s="21" customFormat="1" x14ac:dyDescent="0.25">
      <c r="A82" t="s">
        <v>113</v>
      </c>
      <c r="B82" t="s">
        <v>107</v>
      </c>
      <c r="C82" s="29">
        <v>44396.552083333336</v>
      </c>
      <c r="D82" s="37">
        <v>44396.958333333336</v>
      </c>
      <c r="E82" s="22">
        <v>9.11E-2</v>
      </c>
      <c r="F82" s="22">
        <v>4.7793000000000001</v>
      </c>
      <c r="G82" s="21" t="s">
        <v>137</v>
      </c>
      <c r="H82" s="22" t="s">
        <v>137</v>
      </c>
      <c r="I82" s="22">
        <v>1.1586000000000001</v>
      </c>
      <c r="J82" s="21" t="s">
        <v>137</v>
      </c>
      <c r="K82" s="22">
        <v>6.9360999999999997</v>
      </c>
    </row>
    <row r="83" spans="1:28" s="21" customFormat="1" x14ac:dyDescent="0.25">
      <c r="A83" t="s">
        <v>114</v>
      </c>
      <c r="B83" t="s">
        <v>107</v>
      </c>
      <c r="C83" s="29">
        <v>44404.402777777781</v>
      </c>
      <c r="D83" s="37">
        <v>44404.824999999997</v>
      </c>
      <c r="E83" s="22">
        <v>8.72E-2</v>
      </c>
      <c r="F83" s="22">
        <v>4.1470000000000002</v>
      </c>
      <c r="G83" s="21">
        <v>1.6500000000000001E-2</v>
      </c>
      <c r="H83" s="22" t="s">
        <v>137</v>
      </c>
      <c r="I83" s="22">
        <v>0.92020000000000002</v>
      </c>
      <c r="J83" s="21">
        <v>0.51300000000000001</v>
      </c>
      <c r="K83" s="22">
        <v>6.3479999999999999</v>
      </c>
      <c r="N83" s="21">
        <v>0.4</v>
      </c>
      <c r="O83" s="21">
        <v>18.2</v>
      </c>
    </row>
    <row r="84" spans="1:28" x14ac:dyDescent="0.25">
      <c r="A84" t="s">
        <v>115</v>
      </c>
      <c r="B84" t="s">
        <v>107</v>
      </c>
      <c r="C84" s="29">
        <v>44410.395833333336</v>
      </c>
      <c r="D84" s="37">
        <v>44412.826388888891</v>
      </c>
      <c r="E84" s="22">
        <v>7.6200000000000004E-2</v>
      </c>
      <c r="F84" s="22">
        <v>5.2210000000000001</v>
      </c>
      <c r="G84" s="21" t="s">
        <v>137</v>
      </c>
      <c r="H84" s="22" t="s">
        <v>137</v>
      </c>
      <c r="I84" s="22">
        <v>1.1286</v>
      </c>
      <c r="J84" s="21" t="s">
        <v>137</v>
      </c>
      <c r="K84" s="22">
        <v>7.4108999999999998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r="85" spans="1:28" x14ac:dyDescent="0.25">
      <c r="A85" t="s">
        <v>116</v>
      </c>
      <c r="B85" t="s">
        <v>107</v>
      </c>
      <c r="C85" s="29">
        <v>44417.378472222219</v>
      </c>
      <c r="D85" s="37">
        <v>44417.622916666667</v>
      </c>
      <c r="E85" s="22">
        <v>0.10630000000000001</v>
      </c>
      <c r="F85" s="22">
        <v>5.0970000000000004</v>
      </c>
      <c r="G85" s="21">
        <v>0.37809999999999999</v>
      </c>
      <c r="H85" s="22" t="s">
        <v>137</v>
      </c>
      <c r="I85" s="22">
        <v>0.96869000000000005</v>
      </c>
      <c r="J85" s="21" t="s">
        <v>137</v>
      </c>
      <c r="K85" s="22">
        <v>7.1493000000000002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r="86" spans="1:28" x14ac:dyDescent="0.25">
      <c r="A86" t="s">
        <v>117</v>
      </c>
      <c r="B86" t="s">
        <v>107</v>
      </c>
      <c r="C86" s="29">
        <v>44421.375</v>
      </c>
      <c r="D86" s="37">
        <v>44421.597222222219</v>
      </c>
      <c r="E86" s="22" t="s">
        <v>137</v>
      </c>
      <c r="F86" s="22">
        <v>4.2797000000000001</v>
      </c>
      <c r="G86" s="21" t="s">
        <v>137</v>
      </c>
      <c r="H86" s="22" t="s">
        <v>137</v>
      </c>
      <c r="I86" s="22">
        <v>0.87419999999999998</v>
      </c>
      <c r="J86" s="21" t="s">
        <v>137</v>
      </c>
      <c r="K86" s="22">
        <v>6.0060000000000002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r="87" spans="1:28" x14ac:dyDescent="0.25">
      <c r="A87" t="s">
        <v>118</v>
      </c>
      <c r="B87" t="s">
        <v>107</v>
      </c>
      <c r="C87" s="29">
        <v>44425.392361111109</v>
      </c>
      <c r="D87" s="37">
        <v>44426.802083333336</v>
      </c>
      <c r="E87" s="21">
        <v>9.7699999999999995E-2</v>
      </c>
      <c r="F87" s="21">
        <v>6.6211000000000002</v>
      </c>
      <c r="G87" s="21" t="s">
        <v>137</v>
      </c>
      <c r="H87" s="21" t="s">
        <v>137</v>
      </c>
      <c r="I87" s="21">
        <v>1.1641999999999999</v>
      </c>
      <c r="J87" s="21" t="s">
        <v>137</v>
      </c>
      <c r="K87" s="21">
        <v>10.399699999999999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r="88" spans="1:28" x14ac:dyDescent="0.25">
      <c r="A88" t="s">
        <v>119</v>
      </c>
      <c r="B88" t="s">
        <v>107</v>
      </c>
      <c r="C88" s="29">
        <v>44428.357638888891</v>
      </c>
      <c r="D88" s="37">
        <v>44428.679861111108</v>
      </c>
      <c r="E88" s="22">
        <v>0.12959999999999999</v>
      </c>
      <c r="F88" s="22">
        <v>4.5777000000000001</v>
      </c>
      <c r="G88" s="21" t="s">
        <v>137</v>
      </c>
      <c r="H88" s="22" t="s">
        <v>137</v>
      </c>
      <c r="I88" s="22">
        <v>0.84160000000000001</v>
      </c>
      <c r="J88" s="21" t="s">
        <v>137</v>
      </c>
      <c r="K88" s="22">
        <v>7.3164999999999996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8" x14ac:dyDescent="0.25">
      <c r="A89" t="s">
        <v>120</v>
      </c>
      <c r="B89" t="s">
        <v>107</v>
      </c>
      <c r="C89" s="29">
        <v>44432.347222222219</v>
      </c>
      <c r="D89" s="37">
        <v>44432.706250000003</v>
      </c>
      <c r="E89" s="22">
        <v>0.10009999999999999</v>
      </c>
      <c r="F89" s="22">
        <v>4.1872999999999996</v>
      </c>
      <c r="G89" s="21" t="s">
        <v>137</v>
      </c>
      <c r="H89" s="22" t="s">
        <v>137</v>
      </c>
      <c r="I89" s="22">
        <v>0.878</v>
      </c>
      <c r="J89" s="21" t="s">
        <v>137</v>
      </c>
      <c r="K89" s="22">
        <v>6.3308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</row>
    <row r="90" spans="1:28" x14ac:dyDescent="0.25">
      <c r="A90" t="s">
        <v>121</v>
      </c>
      <c r="B90" t="s">
        <v>107</v>
      </c>
      <c r="C90" s="29">
        <v>44434.520833333336</v>
      </c>
      <c r="D90" s="37">
        <v>44435.836111111108</v>
      </c>
      <c r="E90" s="22">
        <v>9.8599999999999993E-2</v>
      </c>
      <c r="F90" s="22">
        <v>4.7539999999999996</v>
      </c>
      <c r="G90" s="21" t="s">
        <v>137</v>
      </c>
      <c r="H90" s="22" t="s">
        <v>137</v>
      </c>
      <c r="I90" s="22">
        <v>1.2332000000000001</v>
      </c>
      <c r="J90" s="21" t="s">
        <v>137</v>
      </c>
      <c r="K90" s="22">
        <v>6.9755000000000003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r="91" spans="1:28" x14ac:dyDescent="0.25">
      <c r="A91" t="s">
        <v>122</v>
      </c>
      <c r="B91" t="s">
        <v>107</v>
      </c>
      <c r="C91" s="29">
        <v>44438.40625</v>
      </c>
      <c r="D91" s="37">
        <v>44438.651388888888</v>
      </c>
      <c r="E91" s="22" t="s">
        <v>137</v>
      </c>
      <c r="F91" s="22">
        <v>4.6318000000000001</v>
      </c>
      <c r="G91" s="21" t="s">
        <v>137</v>
      </c>
      <c r="H91" s="22" t="s">
        <v>137</v>
      </c>
      <c r="I91" s="22">
        <v>1.2164999999999999</v>
      </c>
      <c r="J91" s="21" t="s">
        <v>137</v>
      </c>
      <c r="K91" s="22">
        <v>8.3917000000000002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r="92" spans="1:28" x14ac:dyDescent="0.25">
      <c r="A92" t="s">
        <v>123</v>
      </c>
      <c r="B92" t="s">
        <v>124</v>
      </c>
      <c r="C92" s="29">
        <v>44395.552083333336</v>
      </c>
      <c r="D92" s="35">
        <v>44396.896527777775</v>
      </c>
      <c r="E92" s="7" t="s">
        <v>137</v>
      </c>
      <c r="F92" s="7">
        <v>0.13600000000000001</v>
      </c>
      <c r="G92" s="7" t="s">
        <v>137</v>
      </c>
      <c r="H92" s="7" t="s">
        <v>137</v>
      </c>
      <c r="I92" s="7">
        <v>0.2019</v>
      </c>
      <c r="J92" s="7" t="s">
        <v>137</v>
      </c>
      <c r="K92" s="7" t="s">
        <v>137</v>
      </c>
    </row>
    <row r="93" spans="1:28" x14ac:dyDescent="0.25">
      <c r="A93" t="s">
        <v>125</v>
      </c>
      <c r="B93" t="s">
        <v>126</v>
      </c>
      <c r="C93" s="29">
        <v>44424.763888888891</v>
      </c>
      <c r="D93" s="35">
        <v>44426.826388888891</v>
      </c>
      <c r="E93" s="7" t="s">
        <v>137</v>
      </c>
      <c r="F93" s="7" t="s">
        <v>137</v>
      </c>
      <c r="G93" s="7" t="s">
        <v>137</v>
      </c>
      <c r="H93" s="7" t="s">
        <v>137</v>
      </c>
      <c r="I93" s="7" t="s">
        <v>137</v>
      </c>
      <c r="J93" s="7" t="s">
        <v>137</v>
      </c>
      <c r="K93" s="7" t="s">
        <v>137</v>
      </c>
    </row>
  </sheetData>
  <sortState xmlns:xlrd2="http://schemas.microsoft.com/office/spreadsheetml/2017/richdata2" ref="B3:D3">
    <sortCondition ref="D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93"/>
  <sheetViews>
    <sheetView zoomScaleNormal="100" workbookViewId="0">
      <pane xSplit="1" ySplit="3" topLeftCell="B71" activePane="bottomRight" state="frozen"/>
      <selection pane="topRight"/>
      <selection pane="bottomLeft"/>
      <selection pane="bottomRight" activeCell="I6" sqref="I6"/>
    </sheetView>
  </sheetViews>
  <sheetFormatPr defaultRowHeight="15" x14ac:dyDescent="0.25"/>
  <cols>
    <col min="2" max="2" width="17.28515625" customWidth="1"/>
    <col min="3" max="3" width="16.85546875" customWidth="1"/>
    <col min="4" max="4" width="15.42578125" customWidth="1"/>
  </cols>
  <sheetData>
    <row r="1" spans="1:11" x14ac:dyDescent="0.25">
      <c r="A1" s="20"/>
      <c r="B1" s="19" t="s">
        <v>140</v>
      </c>
      <c r="C1" s="20"/>
      <c r="D1" s="38"/>
      <c r="E1" s="20"/>
      <c r="F1" s="20"/>
      <c r="G1" s="20"/>
      <c r="H1" s="20"/>
      <c r="I1" s="20"/>
      <c r="J1" s="20"/>
      <c r="K1" s="20"/>
    </row>
    <row r="2" spans="1:11" x14ac:dyDescent="0.25">
      <c r="A2" s="20"/>
      <c r="B2" s="20" t="s">
        <v>127</v>
      </c>
      <c r="C2" s="20"/>
      <c r="D2" s="38"/>
      <c r="E2" s="20"/>
      <c r="F2" s="20"/>
      <c r="G2" s="20"/>
      <c r="H2" s="20"/>
      <c r="I2" s="20"/>
      <c r="J2" s="20"/>
      <c r="K2" s="20"/>
    </row>
    <row r="3" spans="1:11" x14ac:dyDescent="0.25">
      <c r="A3" s="7" t="s">
        <v>25</v>
      </c>
      <c r="B3" s="7" t="s">
        <v>1</v>
      </c>
      <c r="C3" s="7" t="s">
        <v>26</v>
      </c>
      <c r="D3" s="35" t="s">
        <v>27</v>
      </c>
      <c r="E3" s="7" t="s">
        <v>141</v>
      </c>
      <c r="F3" s="7" t="s">
        <v>142</v>
      </c>
      <c r="G3" t="s">
        <v>143</v>
      </c>
      <c r="H3" s="7" t="s">
        <v>144</v>
      </c>
      <c r="I3" s="7" t="s">
        <v>145</v>
      </c>
      <c r="J3" s="7" t="s">
        <v>146</v>
      </c>
      <c r="K3" s="7"/>
    </row>
    <row r="4" spans="1:11" x14ac:dyDescent="0.25">
      <c r="A4" s="7" t="s">
        <v>136</v>
      </c>
      <c r="B4" s="7" t="s">
        <v>3</v>
      </c>
      <c r="C4" s="30">
        <v>44320.541666666664</v>
      </c>
      <c r="D4" s="35"/>
      <c r="E4" s="7"/>
      <c r="F4" s="7"/>
      <c r="G4" s="7"/>
      <c r="H4" s="7"/>
      <c r="I4" s="7"/>
      <c r="J4" s="7"/>
      <c r="K4" s="7"/>
    </row>
    <row r="5" spans="1:11" x14ac:dyDescent="0.25">
      <c r="A5" s="21" t="s">
        <v>34</v>
      </c>
      <c r="B5" s="21" t="s">
        <v>3</v>
      </c>
      <c r="C5" s="25">
        <v>44355.547222222223</v>
      </c>
      <c r="D5" s="37">
        <v>44452.75277777778</v>
      </c>
      <c r="E5" s="22" t="s">
        <v>137</v>
      </c>
      <c r="F5" s="22">
        <v>1.8180000000000001</v>
      </c>
      <c r="G5" s="22" t="s">
        <v>139</v>
      </c>
      <c r="H5" s="22">
        <v>0.94899999999999995</v>
      </c>
      <c r="I5" s="22">
        <v>0.96599999999999997</v>
      </c>
      <c r="J5" s="22">
        <v>2.3929999999999998</v>
      </c>
      <c r="K5" s="22"/>
    </row>
    <row r="6" spans="1:11" x14ac:dyDescent="0.25">
      <c r="A6" s="21" t="s">
        <v>35</v>
      </c>
      <c r="B6" s="21" t="s">
        <v>3</v>
      </c>
      <c r="C6" s="25">
        <v>44361.722222222219</v>
      </c>
      <c r="D6" s="37">
        <v>44452.841666666667</v>
      </c>
      <c r="E6" s="22" t="s">
        <v>137</v>
      </c>
      <c r="F6" s="22">
        <v>2.2749999999999999</v>
      </c>
      <c r="G6" s="22" t="s">
        <v>139</v>
      </c>
      <c r="H6" s="22">
        <v>0.73299999999999998</v>
      </c>
      <c r="I6" s="22">
        <v>1.0229999999999999</v>
      </c>
      <c r="J6" s="22">
        <v>2.46</v>
      </c>
      <c r="K6" s="22"/>
    </row>
    <row r="7" spans="1:11" x14ac:dyDescent="0.25">
      <c r="A7" s="21" t="s">
        <v>36</v>
      </c>
      <c r="B7" s="21" t="s">
        <v>138</v>
      </c>
      <c r="C7" s="37">
        <v>44368.470833333333</v>
      </c>
      <c r="D7" s="37">
        <v>44456.897222222222</v>
      </c>
      <c r="E7" s="22" t="s">
        <v>137</v>
      </c>
      <c r="F7" s="22">
        <v>2.4390000000000001</v>
      </c>
      <c r="G7" s="22" t="s">
        <v>139</v>
      </c>
      <c r="H7" s="22">
        <v>0.77800000000000002</v>
      </c>
      <c r="I7" s="22">
        <v>1.1970000000000001</v>
      </c>
      <c r="J7" s="22">
        <v>2.6560000000000001</v>
      </c>
      <c r="K7" s="22"/>
    </row>
    <row r="8" spans="1:11" x14ac:dyDescent="0.25">
      <c r="A8" s="21" t="s">
        <v>37</v>
      </c>
      <c r="B8" s="21" t="s">
        <v>138</v>
      </c>
      <c r="C8" s="37">
        <v>44372.944444444445</v>
      </c>
      <c r="D8" s="37">
        <v>44456.998611111114</v>
      </c>
      <c r="E8" s="22" t="s">
        <v>137</v>
      </c>
      <c r="F8" s="22">
        <v>4.056</v>
      </c>
      <c r="G8" s="22" t="s">
        <v>139</v>
      </c>
      <c r="H8" s="22">
        <v>2.8490000000000002</v>
      </c>
      <c r="I8" s="22">
        <v>1.5429999999999999</v>
      </c>
      <c r="J8" s="22">
        <v>3.4990000000000001</v>
      </c>
      <c r="K8" s="22"/>
    </row>
    <row r="9" spans="1:11" x14ac:dyDescent="0.25">
      <c r="A9" s="21" t="s">
        <v>38</v>
      </c>
      <c r="B9" s="21" t="s">
        <v>3</v>
      </c>
      <c r="C9" s="25">
        <v>44382.425694444442</v>
      </c>
      <c r="D9" s="37">
        <v>44460.45</v>
      </c>
      <c r="E9" s="22" t="s">
        <v>137</v>
      </c>
      <c r="F9" s="22">
        <v>3.3660000000000001</v>
      </c>
      <c r="G9" s="22" t="s">
        <v>139</v>
      </c>
      <c r="H9" s="22">
        <v>2.7480000000000002</v>
      </c>
      <c r="I9" s="22">
        <v>3.2040000000000002</v>
      </c>
      <c r="J9" s="22">
        <v>1.0840000000000001</v>
      </c>
      <c r="K9" s="22"/>
    </row>
    <row r="10" spans="1:11" x14ac:dyDescent="0.25">
      <c r="A10" s="21" t="s">
        <v>39</v>
      </c>
      <c r="B10" s="21" t="s">
        <v>3</v>
      </c>
      <c r="C10" s="25">
        <v>44389.426388888889</v>
      </c>
      <c r="D10" s="37">
        <v>44460.543055555558</v>
      </c>
      <c r="E10" s="22" t="s">
        <v>137</v>
      </c>
      <c r="F10" s="22">
        <v>1.665</v>
      </c>
      <c r="G10" s="22" t="s">
        <v>139</v>
      </c>
      <c r="H10" s="22">
        <v>0.40500000000000003</v>
      </c>
      <c r="I10" s="22">
        <v>2.3210000000000002</v>
      </c>
      <c r="J10" s="22">
        <v>0.86599999999999999</v>
      </c>
      <c r="K10" s="22"/>
    </row>
    <row r="11" spans="1:11" x14ac:dyDescent="0.25">
      <c r="A11" s="21" t="s">
        <v>40</v>
      </c>
      <c r="B11" s="21" t="s">
        <v>3</v>
      </c>
      <c r="C11" s="10">
        <v>44396.4375</v>
      </c>
      <c r="D11" s="37">
        <v>44460.651388888888</v>
      </c>
      <c r="E11" s="22">
        <v>8.0000000000000002E-3</v>
      </c>
      <c r="F11" s="22">
        <v>2.3879999999999999</v>
      </c>
      <c r="G11" s="22" t="s">
        <v>139</v>
      </c>
      <c r="H11" s="22">
        <v>0.66</v>
      </c>
      <c r="I11" s="22">
        <v>0.98699999999999999</v>
      </c>
      <c r="J11" s="22">
        <v>2.581</v>
      </c>
      <c r="K11" s="22"/>
    </row>
    <row r="12" spans="1:11" x14ac:dyDescent="0.25">
      <c r="A12" s="21" t="s">
        <v>41</v>
      </c>
      <c r="B12" s="21" t="s">
        <v>3</v>
      </c>
      <c r="C12" s="10">
        <v>44404.472222222219</v>
      </c>
      <c r="D12" s="37">
        <v>44460.744444444441</v>
      </c>
      <c r="E12" s="22" t="s">
        <v>137</v>
      </c>
      <c r="F12" s="22">
        <v>2.3809999999999998</v>
      </c>
      <c r="G12" s="22" t="s">
        <v>139</v>
      </c>
      <c r="H12" s="22">
        <v>0.77</v>
      </c>
      <c r="I12" s="22">
        <v>0.97</v>
      </c>
      <c r="J12" s="22">
        <v>2.585</v>
      </c>
      <c r="K12" s="22"/>
    </row>
    <row r="13" spans="1:11" x14ac:dyDescent="0.25">
      <c r="A13" s="21" t="s">
        <v>42</v>
      </c>
      <c r="B13" s="21" t="s">
        <v>3</v>
      </c>
      <c r="C13" s="10">
        <v>44410.447916666664</v>
      </c>
      <c r="D13" s="37">
        <v>37156.503472222219</v>
      </c>
      <c r="E13" s="22" t="s">
        <v>137</v>
      </c>
      <c r="F13" s="22">
        <v>2.5390000000000001</v>
      </c>
      <c r="G13" s="22" t="s">
        <v>139</v>
      </c>
      <c r="H13" s="22">
        <v>1.3360000000000001</v>
      </c>
      <c r="I13" s="22">
        <v>0.93200000000000005</v>
      </c>
      <c r="J13" s="22">
        <v>2.5209999999999999</v>
      </c>
      <c r="K13" s="22"/>
    </row>
    <row r="14" spans="1:11" x14ac:dyDescent="0.25">
      <c r="A14" s="4" t="s">
        <v>43</v>
      </c>
      <c r="B14" s="31" t="s">
        <v>3</v>
      </c>
      <c r="C14" s="32">
        <v>44417.447916666664</v>
      </c>
      <c r="D14" s="37">
        <v>44461.595833333333</v>
      </c>
      <c r="E14" s="21" t="s">
        <v>137</v>
      </c>
      <c r="F14" s="21">
        <v>2.706</v>
      </c>
      <c r="G14" s="21" t="s">
        <v>139</v>
      </c>
      <c r="H14" s="21">
        <v>2.024</v>
      </c>
      <c r="I14" s="21">
        <v>1.165</v>
      </c>
      <c r="J14" s="21">
        <v>3.117</v>
      </c>
      <c r="K14" s="22"/>
    </row>
    <row r="15" spans="1:11" x14ac:dyDescent="0.25">
      <c r="A15" s="4" t="s">
        <v>44</v>
      </c>
      <c r="B15" s="31" t="s">
        <v>3</v>
      </c>
      <c r="C15" s="32">
        <v>44420.609722222223</v>
      </c>
      <c r="D15" s="37">
        <v>44461.704861111109</v>
      </c>
      <c r="E15" s="22" t="s">
        <v>137</v>
      </c>
      <c r="F15" s="22">
        <v>3.0369999999999999</v>
      </c>
      <c r="G15" s="22">
        <v>0.36599999999999999</v>
      </c>
      <c r="H15" s="22">
        <v>2.2429999999999999</v>
      </c>
      <c r="I15" s="22">
        <v>0.93799999999999994</v>
      </c>
      <c r="J15" s="22">
        <v>2.81</v>
      </c>
      <c r="K15" s="22"/>
    </row>
    <row r="16" spans="1:11" x14ac:dyDescent="0.25">
      <c r="A16" s="4" t="s">
        <v>45</v>
      </c>
      <c r="B16" s="31" t="s">
        <v>3</v>
      </c>
      <c r="C16" s="32">
        <v>44425.493055555555</v>
      </c>
      <c r="D16" s="37">
        <v>44426.868055555555</v>
      </c>
      <c r="E16" s="21" t="s">
        <v>137</v>
      </c>
      <c r="F16" s="21">
        <v>2.411</v>
      </c>
      <c r="G16" s="22" t="s">
        <v>137</v>
      </c>
      <c r="H16" s="22">
        <v>0.58799999999999997</v>
      </c>
      <c r="I16" s="22">
        <v>0.74299999999999999</v>
      </c>
      <c r="J16" s="22">
        <v>2.1869999999999998</v>
      </c>
      <c r="K16" s="22"/>
    </row>
    <row r="17" spans="1:11" x14ac:dyDescent="0.25">
      <c r="A17" s="4" t="s">
        <v>46</v>
      </c>
      <c r="B17" s="31" t="s">
        <v>3</v>
      </c>
      <c r="C17" s="32">
        <v>44428.40625</v>
      </c>
      <c r="D17" s="37">
        <v>44428.625694444447</v>
      </c>
      <c r="E17" s="22" t="s">
        <v>137</v>
      </c>
      <c r="F17" s="22">
        <v>4.0570000000000004</v>
      </c>
      <c r="G17" s="22">
        <v>6.9000000000000006E-2</v>
      </c>
      <c r="H17" s="22">
        <v>1.413</v>
      </c>
      <c r="I17" s="22">
        <v>1.1599999999999999</v>
      </c>
      <c r="J17" s="22">
        <v>3.177</v>
      </c>
      <c r="K17" s="22"/>
    </row>
    <row r="18" spans="1:11" x14ac:dyDescent="0.25">
      <c r="A18" s="4" t="s">
        <v>47</v>
      </c>
      <c r="B18" s="31" t="s">
        <v>3</v>
      </c>
      <c r="C18" s="32">
        <v>44432.392361111109</v>
      </c>
      <c r="D18" s="37">
        <v>44432.590277777781</v>
      </c>
      <c r="E18" s="22" t="s">
        <v>137</v>
      </c>
      <c r="F18" s="22">
        <v>7.0460000000000003</v>
      </c>
      <c r="G18" s="22" t="s">
        <v>137</v>
      </c>
      <c r="H18" s="22">
        <v>2.8742999999999999</v>
      </c>
      <c r="I18" s="22">
        <v>3.5630000000000002</v>
      </c>
      <c r="J18" s="22">
        <v>7.1230000000000002</v>
      </c>
      <c r="K18" s="22"/>
    </row>
    <row r="19" spans="1:11" x14ac:dyDescent="0.25">
      <c r="A19" s="4" t="s">
        <v>48</v>
      </c>
      <c r="B19" s="31" t="s">
        <v>3</v>
      </c>
      <c r="C19" s="32">
        <v>44434.569444444445</v>
      </c>
      <c r="D19" s="37">
        <v>44435.729166666664</v>
      </c>
      <c r="E19" s="22" t="s">
        <v>137</v>
      </c>
      <c r="F19" s="22">
        <v>5.1849999999999996</v>
      </c>
      <c r="G19" s="22" t="s">
        <v>139</v>
      </c>
      <c r="H19" s="22">
        <v>1.3140000000000001</v>
      </c>
      <c r="I19" s="22">
        <v>2.0710000000000002</v>
      </c>
      <c r="J19" s="22">
        <v>4.9470000000000001</v>
      </c>
      <c r="K19" s="22"/>
    </row>
    <row r="20" spans="1:11" x14ac:dyDescent="0.25">
      <c r="A20" s="4" t="s">
        <v>49</v>
      </c>
      <c r="B20" s="31" t="s">
        <v>3</v>
      </c>
      <c r="C20" s="32">
        <v>44438.361111111109</v>
      </c>
      <c r="D20" s="37">
        <v>44438.542361111111</v>
      </c>
      <c r="E20" s="22" t="s">
        <v>137</v>
      </c>
      <c r="F20" s="22">
        <v>4.5170000000000003</v>
      </c>
      <c r="G20" s="22" t="s">
        <v>139</v>
      </c>
      <c r="H20" s="22">
        <v>0.435</v>
      </c>
      <c r="I20" s="22">
        <v>1.7809999999999999</v>
      </c>
      <c r="J20" s="22">
        <v>4.649</v>
      </c>
      <c r="K20" s="22"/>
    </row>
    <row r="21" spans="1:11" x14ac:dyDescent="0.25">
      <c r="A21" t="s">
        <v>50</v>
      </c>
      <c r="B21" t="s">
        <v>6</v>
      </c>
      <c r="C21" s="36">
        <v>44320.53125</v>
      </c>
      <c r="D21" s="35"/>
      <c r="E21" s="24"/>
      <c r="F21" s="24"/>
      <c r="G21" s="24"/>
      <c r="H21" s="24"/>
      <c r="I21" s="24"/>
      <c r="J21" s="24"/>
      <c r="K21" s="24"/>
    </row>
    <row r="22" spans="1:11" x14ac:dyDescent="0.25">
      <c r="A22" t="s">
        <v>51</v>
      </c>
      <c r="B22" t="s">
        <v>6</v>
      </c>
      <c r="C22" s="11">
        <v>44355.572222222225</v>
      </c>
      <c r="D22" s="35">
        <v>44452.765277777777</v>
      </c>
      <c r="E22" s="24" t="s">
        <v>137</v>
      </c>
      <c r="F22" s="24">
        <v>16.942</v>
      </c>
      <c r="G22" s="24" t="s">
        <v>139</v>
      </c>
      <c r="H22" s="24">
        <v>4.0860000000000003</v>
      </c>
      <c r="I22" s="24">
        <v>0.96499999999999997</v>
      </c>
      <c r="J22" s="24">
        <v>23.783999999999999</v>
      </c>
      <c r="K22" s="24"/>
    </row>
    <row r="23" spans="1:11" x14ac:dyDescent="0.25">
      <c r="A23" t="s">
        <v>52</v>
      </c>
      <c r="B23" t="s">
        <v>6</v>
      </c>
      <c r="C23" s="29">
        <v>44361.847222222219</v>
      </c>
      <c r="D23" s="35">
        <v>44452.854166666664</v>
      </c>
      <c r="E23" s="24" t="s">
        <v>137</v>
      </c>
      <c r="F23" s="24">
        <v>16.106999999999999</v>
      </c>
      <c r="G23" s="24" t="s">
        <v>139</v>
      </c>
      <c r="H23" s="24">
        <v>4.3810000000000002</v>
      </c>
      <c r="I23" s="24">
        <v>1.4490000000000001</v>
      </c>
      <c r="J23" s="24">
        <v>30.762</v>
      </c>
      <c r="K23" s="24"/>
    </row>
    <row r="24" spans="1:11" x14ac:dyDescent="0.25">
      <c r="A24" t="s">
        <v>53</v>
      </c>
      <c r="B24" t="s">
        <v>6</v>
      </c>
      <c r="C24" s="29">
        <v>44368.673611111109</v>
      </c>
      <c r="D24" s="35">
        <v>44456.913888888892</v>
      </c>
      <c r="E24" s="24" t="s">
        <v>137</v>
      </c>
      <c r="F24" s="24">
        <v>15.145</v>
      </c>
      <c r="G24" s="24" t="s">
        <v>139</v>
      </c>
      <c r="H24" s="24">
        <v>3.395</v>
      </c>
      <c r="I24" s="24">
        <v>1.2410000000000001</v>
      </c>
      <c r="J24" s="24">
        <v>31.03</v>
      </c>
      <c r="K24" s="24"/>
    </row>
    <row r="25" spans="1:11" x14ac:dyDescent="0.25">
      <c r="A25" t="s">
        <v>54</v>
      </c>
      <c r="B25" t="s">
        <v>6</v>
      </c>
      <c r="C25" s="29">
        <v>44372.684027777781</v>
      </c>
      <c r="D25" s="35">
        <v>44457.015972222223</v>
      </c>
      <c r="E25" s="24" t="s">
        <v>137</v>
      </c>
      <c r="F25" s="24">
        <v>4.2380000000000004</v>
      </c>
      <c r="G25" s="24" t="s">
        <v>139</v>
      </c>
      <c r="H25" s="24">
        <v>0.85899999999999999</v>
      </c>
      <c r="I25" s="24">
        <v>2.5049999999999999</v>
      </c>
      <c r="J25" s="24">
        <v>69.736999999999995</v>
      </c>
      <c r="K25" s="24"/>
    </row>
    <row r="26" spans="1:11" x14ac:dyDescent="0.25">
      <c r="A26" t="s">
        <v>55</v>
      </c>
      <c r="B26" t="s">
        <v>6</v>
      </c>
      <c r="C26" s="29">
        <v>44382.565972222219</v>
      </c>
      <c r="D26" s="35">
        <v>44460.465277777781</v>
      </c>
      <c r="E26" s="24" t="s">
        <v>137</v>
      </c>
      <c r="F26" s="24">
        <v>11.74</v>
      </c>
      <c r="G26" s="24" t="s">
        <v>137</v>
      </c>
      <c r="H26" s="7">
        <v>6.2549999999999999</v>
      </c>
      <c r="I26" s="24">
        <v>1.579</v>
      </c>
      <c r="J26" s="24">
        <v>39.313000000000002</v>
      </c>
      <c r="K26" s="24" t="s">
        <v>147</v>
      </c>
    </row>
    <row r="27" spans="1:11" x14ac:dyDescent="0.25">
      <c r="A27" t="s">
        <v>56</v>
      </c>
      <c r="B27" t="s">
        <v>6</v>
      </c>
      <c r="C27" s="29">
        <v>44389.590277777781</v>
      </c>
      <c r="D27" s="35">
        <v>44460.558333333334</v>
      </c>
      <c r="E27" s="24" t="s">
        <v>137</v>
      </c>
      <c r="F27" s="24">
        <v>5.7229999999999999</v>
      </c>
      <c r="G27" s="24" t="s">
        <v>139</v>
      </c>
      <c r="H27" s="7">
        <v>1.254</v>
      </c>
      <c r="I27" s="24">
        <v>2.2189999999999999</v>
      </c>
      <c r="J27" s="24">
        <v>63.997999999999998</v>
      </c>
      <c r="K27" s="24"/>
    </row>
    <row r="28" spans="1:11" x14ac:dyDescent="0.25">
      <c r="A28" t="s">
        <v>57</v>
      </c>
      <c r="B28" t="s">
        <v>6</v>
      </c>
      <c r="C28" s="29">
        <v>44396.649305555555</v>
      </c>
      <c r="D28" s="35">
        <v>44460.666666666664</v>
      </c>
      <c r="E28" s="24" t="s">
        <v>137</v>
      </c>
      <c r="F28" s="24">
        <v>6.7990000000000004</v>
      </c>
      <c r="G28" s="24" t="s">
        <v>139</v>
      </c>
      <c r="H28" s="7">
        <v>1.474</v>
      </c>
      <c r="I28" s="24">
        <v>2.15</v>
      </c>
      <c r="J28" s="24">
        <v>59.432000000000002</v>
      </c>
      <c r="K28" s="24"/>
    </row>
    <row r="29" spans="1:11" x14ac:dyDescent="0.25">
      <c r="A29" t="s">
        <v>58</v>
      </c>
      <c r="B29" t="s">
        <v>6</v>
      </c>
      <c r="C29" s="29">
        <v>44404.625</v>
      </c>
      <c r="D29" s="35">
        <v>44460.760416666664</v>
      </c>
      <c r="E29" s="24" t="s">
        <v>137</v>
      </c>
      <c r="F29" s="24">
        <v>5.6070000000000002</v>
      </c>
      <c r="G29" s="24" t="s">
        <v>139</v>
      </c>
      <c r="H29" s="7">
        <v>1.9510000000000001</v>
      </c>
      <c r="I29" s="24">
        <v>2.4750000000000001</v>
      </c>
      <c r="J29" s="24">
        <v>70.061000000000007</v>
      </c>
      <c r="K29" s="24"/>
    </row>
    <row r="30" spans="1:11" x14ac:dyDescent="0.25">
      <c r="A30" t="s">
        <v>59</v>
      </c>
      <c r="B30" t="s">
        <v>6</v>
      </c>
      <c r="C30" s="29">
        <v>44410.635416666664</v>
      </c>
      <c r="D30" s="35">
        <v>44461.518750000003</v>
      </c>
      <c r="E30" s="7" t="s">
        <v>137</v>
      </c>
      <c r="F30" s="7">
        <v>4.7720000000000002</v>
      </c>
      <c r="G30" s="7" t="s">
        <v>139</v>
      </c>
      <c r="H30" s="7">
        <v>1.341</v>
      </c>
      <c r="I30" s="7">
        <v>2.3530000000000002</v>
      </c>
      <c r="J30" s="7">
        <v>67.888000000000005</v>
      </c>
      <c r="K30" s="7"/>
    </row>
    <row r="31" spans="1:11" x14ac:dyDescent="0.25">
      <c r="A31" t="s">
        <v>60</v>
      </c>
      <c r="B31" t="s">
        <v>6</v>
      </c>
      <c r="C31" s="29">
        <v>44417.5</v>
      </c>
      <c r="D31" s="35">
        <v>44461.611805555556</v>
      </c>
      <c r="E31" s="7" t="s">
        <v>137</v>
      </c>
      <c r="F31" s="7">
        <v>5.58</v>
      </c>
      <c r="G31" s="7" t="s">
        <v>139</v>
      </c>
      <c r="H31" s="7">
        <v>1.407</v>
      </c>
      <c r="I31" s="7">
        <v>2.1880000000000002</v>
      </c>
      <c r="J31" s="7">
        <v>63.637</v>
      </c>
      <c r="K31" s="7"/>
    </row>
    <row r="32" spans="1:11" x14ac:dyDescent="0.25">
      <c r="A32" t="s">
        <v>61</v>
      </c>
      <c r="B32" t="s">
        <v>6</v>
      </c>
      <c r="C32" s="29">
        <v>44421.4375</v>
      </c>
      <c r="D32" s="6">
        <v>44461.720138888886</v>
      </c>
      <c r="E32" t="s">
        <v>137</v>
      </c>
      <c r="F32">
        <v>3.8380000000000001</v>
      </c>
      <c r="G32" t="s">
        <v>139</v>
      </c>
      <c r="H32">
        <v>0.78</v>
      </c>
      <c r="I32">
        <v>2.4740000000000002</v>
      </c>
      <c r="J32">
        <v>70.337999999999994</v>
      </c>
      <c r="K32" s="7"/>
    </row>
    <row r="33" spans="1:11" x14ac:dyDescent="0.25">
      <c r="A33" t="s">
        <v>62</v>
      </c>
      <c r="B33" t="s">
        <v>6</v>
      </c>
      <c r="C33" s="29">
        <v>44425.604166666664</v>
      </c>
      <c r="D33" s="35">
        <v>44426.881249999999</v>
      </c>
      <c r="E33" s="7" t="s">
        <v>137</v>
      </c>
      <c r="F33" s="7">
        <v>4.1950000000000003</v>
      </c>
      <c r="G33" s="7">
        <v>0.11600000000000001</v>
      </c>
      <c r="H33" s="7">
        <v>0.73099999999999998</v>
      </c>
      <c r="I33" s="7">
        <v>2.4119999999999999</v>
      </c>
      <c r="J33" s="7">
        <v>71.861000000000004</v>
      </c>
      <c r="K33" s="7"/>
    </row>
    <row r="34" spans="1:11" x14ac:dyDescent="0.25">
      <c r="A34" t="s">
        <v>63</v>
      </c>
      <c r="B34" t="s">
        <v>6</v>
      </c>
      <c r="C34" s="29">
        <v>44428.479166666664</v>
      </c>
      <c r="D34" s="35">
        <v>44428.638194444444</v>
      </c>
      <c r="E34" s="7" t="s">
        <v>137</v>
      </c>
      <c r="F34" s="7">
        <v>4.54</v>
      </c>
      <c r="G34" s="7">
        <v>0.124</v>
      </c>
      <c r="H34" s="7">
        <v>1.1240000000000001</v>
      </c>
      <c r="I34" s="7">
        <v>2.395</v>
      </c>
      <c r="J34" s="7">
        <v>70.616</v>
      </c>
      <c r="K34" s="7"/>
    </row>
    <row r="35" spans="1:11" x14ac:dyDescent="0.25">
      <c r="A35" t="s">
        <v>64</v>
      </c>
      <c r="B35" t="s">
        <v>6</v>
      </c>
      <c r="C35" s="29">
        <v>44432.534722222219</v>
      </c>
      <c r="D35" s="35">
        <v>44432.602777777778</v>
      </c>
      <c r="E35" s="7">
        <v>2.609</v>
      </c>
      <c r="F35" s="7">
        <v>4.2610000000000001</v>
      </c>
      <c r="G35" s="7">
        <v>0.124</v>
      </c>
      <c r="H35" s="7">
        <v>0.92500000000000004</v>
      </c>
      <c r="I35" s="7">
        <v>4.069</v>
      </c>
      <c r="J35" s="7">
        <v>69.128</v>
      </c>
      <c r="K35" s="7"/>
    </row>
    <row r="36" spans="1:11" x14ac:dyDescent="0.25">
      <c r="A36" t="s">
        <v>65</v>
      </c>
      <c r="B36" t="s">
        <v>6</v>
      </c>
      <c r="C36" s="29">
        <v>44434.614583333336</v>
      </c>
      <c r="D36" s="35">
        <v>44435.742361111108</v>
      </c>
      <c r="E36" s="7">
        <v>5.0000000000000001E-3</v>
      </c>
      <c r="F36" s="7">
        <v>4.1909999999999998</v>
      </c>
      <c r="G36" s="7">
        <v>0.112</v>
      </c>
      <c r="H36" s="7">
        <v>0.84099999999999997</v>
      </c>
      <c r="I36" s="7">
        <v>2.5750000000000002</v>
      </c>
      <c r="J36" s="7">
        <v>69.512</v>
      </c>
      <c r="K36" s="7"/>
    </row>
    <row r="37" spans="1:11" x14ac:dyDescent="0.25">
      <c r="A37" t="s">
        <v>66</v>
      </c>
      <c r="B37" t="s">
        <v>6</v>
      </c>
      <c r="C37" s="29">
        <v>44438.472222222219</v>
      </c>
      <c r="D37" s="35">
        <v>44438.555555555555</v>
      </c>
      <c r="E37" t="s">
        <v>137</v>
      </c>
      <c r="F37" s="7">
        <v>3.9159999999999999</v>
      </c>
      <c r="G37" s="7">
        <v>8.1000000000000003E-2</v>
      </c>
      <c r="H37" s="7">
        <v>0.73599999999999999</v>
      </c>
      <c r="I37" s="7">
        <v>2.5489999999999999</v>
      </c>
      <c r="J37" s="7">
        <v>69.742999999999995</v>
      </c>
      <c r="K37" s="7"/>
    </row>
    <row r="38" spans="1:11" x14ac:dyDescent="0.25">
      <c r="A38" s="4" t="s">
        <v>67</v>
      </c>
      <c r="B38" s="4" t="s">
        <v>9</v>
      </c>
      <c r="C38" s="10">
        <v>44355.658333333333</v>
      </c>
      <c r="D38" s="37">
        <v>44452.777777777781</v>
      </c>
      <c r="E38" s="22" t="s">
        <v>137</v>
      </c>
      <c r="F38" s="22">
        <v>2.2519999999999998</v>
      </c>
      <c r="G38" s="22">
        <v>0.114</v>
      </c>
      <c r="H38" s="22">
        <v>0.91100000000000003</v>
      </c>
      <c r="I38" s="22">
        <v>1.2430000000000001</v>
      </c>
      <c r="J38" s="22">
        <v>14.738</v>
      </c>
      <c r="K38" s="22"/>
    </row>
    <row r="39" spans="1:11" x14ac:dyDescent="0.25">
      <c r="A39" s="4" t="s">
        <v>68</v>
      </c>
      <c r="B39" s="4" t="s">
        <v>9</v>
      </c>
      <c r="C39" s="10">
        <v>44361.666666666664</v>
      </c>
      <c r="D39" s="37">
        <v>44452.867361111108</v>
      </c>
      <c r="E39" s="22" t="s">
        <v>137</v>
      </c>
      <c r="F39" s="22">
        <v>2.2970000000000002</v>
      </c>
      <c r="G39" s="22" t="s">
        <v>137</v>
      </c>
      <c r="H39" s="22">
        <v>0.80100000000000005</v>
      </c>
      <c r="I39" s="22">
        <v>1.24</v>
      </c>
      <c r="J39" s="22">
        <v>14.565</v>
      </c>
      <c r="K39" s="22"/>
    </row>
    <row r="40" spans="1:11" x14ac:dyDescent="0.25">
      <c r="A40" s="4" t="s">
        <v>69</v>
      </c>
      <c r="B40" s="4" t="s">
        <v>9</v>
      </c>
      <c r="C40" s="10">
        <v>44368</v>
      </c>
      <c r="D40" s="37">
        <v>44456.931250000001</v>
      </c>
      <c r="E40" s="22" t="s">
        <v>137</v>
      </c>
      <c r="F40" s="22">
        <v>2.1240000000000001</v>
      </c>
      <c r="G40" s="22" t="s">
        <v>137</v>
      </c>
      <c r="H40" s="22">
        <v>0.53100000000000003</v>
      </c>
      <c r="I40" s="22">
        <v>1.25</v>
      </c>
      <c r="J40" s="22">
        <v>14.170999999999999</v>
      </c>
      <c r="K40" s="22"/>
    </row>
    <row r="41" spans="1:11" x14ac:dyDescent="0.25">
      <c r="A41" s="4" t="s">
        <v>70</v>
      </c>
      <c r="B41" s="4" t="s">
        <v>9</v>
      </c>
      <c r="C41" s="10">
        <v>44372.520833333336</v>
      </c>
      <c r="D41" s="37">
        <v>44457.032638888886</v>
      </c>
      <c r="E41" s="22" t="s">
        <v>137</v>
      </c>
      <c r="F41" s="22">
        <v>2.1269999999999998</v>
      </c>
      <c r="G41" s="22" t="s">
        <v>137</v>
      </c>
      <c r="H41" s="22">
        <v>0.626</v>
      </c>
      <c r="I41" s="22">
        <v>1.2070000000000001</v>
      </c>
      <c r="J41" s="22">
        <v>13.972</v>
      </c>
      <c r="K41" s="22"/>
    </row>
    <row r="42" spans="1:11" x14ac:dyDescent="0.25">
      <c r="A42" s="4" t="s">
        <v>71</v>
      </c>
      <c r="B42" s="4" t="s">
        <v>9</v>
      </c>
      <c r="C42" s="10">
        <v>44382.509027777778</v>
      </c>
      <c r="D42" s="37">
        <v>44460.480555555558</v>
      </c>
      <c r="E42" s="22" t="s">
        <v>137</v>
      </c>
      <c r="F42" s="22">
        <v>2.1230000000000002</v>
      </c>
      <c r="G42" s="22" t="s">
        <v>139</v>
      </c>
      <c r="H42" s="22">
        <v>0.71599999999999997</v>
      </c>
      <c r="I42" s="22">
        <v>1.246</v>
      </c>
      <c r="J42" s="22">
        <v>13.795</v>
      </c>
      <c r="K42" s="22"/>
    </row>
    <row r="43" spans="1:11" x14ac:dyDescent="0.25">
      <c r="A43" s="4" t="s">
        <v>72</v>
      </c>
      <c r="B43" s="4" t="s">
        <v>9</v>
      </c>
      <c r="C43" s="10">
        <v>44389.543055555558</v>
      </c>
      <c r="D43" s="37">
        <v>44460.573611111111</v>
      </c>
      <c r="E43" s="22" t="s">
        <v>137</v>
      </c>
      <c r="F43" s="22">
        <v>2.085</v>
      </c>
      <c r="G43" s="22" t="s">
        <v>139</v>
      </c>
      <c r="H43" s="22">
        <v>0.78800000000000003</v>
      </c>
      <c r="I43" s="22">
        <v>1.17</v>
      </c>
      <c r="J43" s="22">
        <v>13.625</v>
      </c>
      <c r="K43" s="22"/>
    </row>
    <row r="44" spans="1:11" x14ac:dyDescent="0.25">
      <c r="A44" s="4" t="s">
        <v>73</v>
      </c>
      <c r="B44" s="4" t="s">
        <v>9</v>
      </c>
      <c r="C44" s="10">
        <v>44396.579861111109</v>
      </c>
      <c r="D44" s="37">
        <v>44460.682638888888</v>
      </c>
      <c r="E44" s="22" t="s">
        <v>137</v>
      </c>
      <c r="F44" s="22">
        <v>2.089</v>
      </c>
      <c r="G44" s="22" t="s">
        <v>139</v>
      </c>
      <c r="H44" s="22">
        <v>0.59199999999999997</v>
      </c>
      <c r="I44" s="22">
        <v>1.1579999999999999</v>
      </c>
      <c r="J44" s="22">
        <v>13.292999999999999</v>
      </c>
      <c r="K44" s="22"/>
    </row>
    <row r="45" spans="1:11" x14ac:dyDescent="0.25">
      <c r="A45" s="4" t="s">
        <v>74</v>
      </c>
      <c r="B45" s="4" t="s">
        <v>9</v>
      </c>
      <c r="C45" s="10">
        <v>44404.427083333336</v>
      </c>
      <c r="D45" s="37">
        <v>44460.775694444441</v>
      </c>
      <c r="E45" s="22" t="s">
        <v>137</v>
      </c>
      <c r="F45" s="22">
        <v>2.1280000000000001</v>
      </c>
      <c r="G45" s="22" t="s">
        <v>139</v>
      </c>
      <c r="H45" s="22">
        <v>0.59699999999999998</v>
      </c>
      <c r="I45" s="22">
        <v>1.147</v>
      </c>
      <c r="J45" s="22">
        <v>13.387</v>
      </c>
      <c r="K45" s="22"/>
    </row>
    <row r="46" spans="1:11" x14ac:dyDescent="0.25">
      <c r="A46" s="4" t="s">
        <v>75</v>
      </c>
      <c r="B46" s="4" t="s">
        <v>9</v>
      </c>
      <c r="C46" s="10">
        <v>44410.416666666664</v>
      </c>
      <c r="D46" s="37">
        <v>44461.53402777778</v>
      </c>
      <c r="E46" s="22" t="s">
        <v>137</v>
      </c>
      <c r="F46" s="22">
        <v>2.0659999999999998</v>
      </c>
      <c r="G46" s="22" t="s">
        <v>139</v>
      </c>
      <c r="H46" s="22">
        <v>0.72899999999999998</v>
      </c>
      <c r="I46" s="22">
        <v>1.236</v>
      </c>
      <c r="J46" s="22">
        <v>12.847</v>
      </c>
      <c r="K46" s="22"/>
    </row>
    <row r="47" spans="1:11" x14ac:dyDescent="0.25">
      <c r="A47" s="4" t="s">
        <v>76</v>
      </c>
      <c r="B47" s="4" t="s">
        <v>9</v>
      </c>
      <c r="C47" s="10">
        <v>44417.395833333336</v>
      </c>
      <c r="D47" s="37">
        <v>44461.627083333333</v>
      </c>
      <c r="E47" s="22" t="s">
        <v>137</v>
      </c>
      <c r="F47" s="22">
        <v>2.0419999999999998</v>
      </c>
      <c r="G47" s="22" t="s">
        <v>139</v>
      </c>
      <c r="H47" s="22">
        <v>0.63900000000000001</v>
      </c>
      <c r="I47" s="22">
        <v>1.244</v>
      </c>
      <c r="J47" s="22">
        <v>12.765000000000001</v>
      </c>
      <c r="K47" s="22"/>
    </row>
    <row r="48" spans="1:11" x14ac:dyDescent="0.25">
      <c r="A48" s="4" t="s">
        <v>77</v>
      </c>
      <c r="B48" s="4" t="s">
        <v>9</v>
      </c>
      <c r="C48" s="10">
        <v>44421.395833333336</v>
      </c>
      <c r="D48" s="37">
        <v>44461.73541666667</v>
      </c>
      <c r="E48" s="22" t="s">
        <v>137</v>
      </c>
      <c r="F48" s="22">
        <v>2.06</v>
      </c>
      <c r="G48" s="22" t="s">
        <v>139</v>
      </c>
      <c r="H48" s="22">
        <v>0.55500000000000005</v>
      </c>
      <c r="I48" s="22">
        <v>1.175</v>
      </c>
      <c r="J48" s="22">
        <v>12.898</v>
      </c>
      <c r="K48" s="22"/>
    </row>
    <row r="49" spans="1:11" x14ac:dyDescent="0.25">
      <c r="A49" s="4" t="s">
        <v>78</v>
      </c>
      <c r="B49" s="4" t="s">
        <v>9</v>
      </c>
      <c r="C49" s="10">
        <v>44425.418749999997</v>
      </c>
      <c r="D49" s="37">
        <v>44426.90625</v>
      </c>
      <c r="E49" s="21" t="s">
        <v>137</v>
      </c>
      <c r="F49" s="21">
        <v>2.0579999999999998</v>
      </c>
      <c r="G49" s="21">
        <v>0.03</v>
      </c>
      <c r="H49" s="21">
        <v>0.54800000000000004</v>
      </c>
      <c r="I49" s="21">
        <v>1.0580000000000001</v>
      </c>
      <c r="J49" s="21">
        <v>12.545</v>
      </c>
      <c r="K49" s="21"/>
    </row>
    <row r="50" spans="1:11" x14ac:dyDescent="0.25">
      <c r="A50" s="4" t="s">
        <v>79</v>
      </c>
      <c r="B50" s="4" t="s">
        <v>9</v>
      </c>
      <c r="C50" s="10">
        <v>44428.375</v>
      </c>
      <c r="D50" s="37" t="s">
        <v>148</v>
      </c>
      <c r="E50" s="22" t="s">
        <v>137</v>
      </c>
      <c r="F50" s="22">
        <v>2.1389999999999998</v>
      </c>
      <c r="G50" s="22">
        <v>4.0000000000000001E-3</v>
      </c>
      <c r="H50" s="22">
        <v>0.58599999999999997</v>
      </c>
      <c r="I50" s="22">
        <v>1.046</v>
      </c>
      <c r="J50" s="22">
        <v>12.585000000000001</v>
      </c>
      <c r="K50" s="22"/>
    </row>
    <row r="51" spans="1:11" x14ac:dyDescent="0.25">
      <c r="A51" s="4" t="s">
        <v>80</v>
      </c>
      <c r="B51" s="4" t="s">
        <v>9</v>
      </c>
      <c r="C51" s="10">
        <v>44432.364583333336</v>
      </c>
      <c r="D51" s="37">
        <v>44432.615972222222</v>
      </c>
      <c r="E51" s="22" t="s">
        <v>137</v>
      </c>
      <c r="F51" s="22">
        <v>2.0049999999999999</v>
      </c>
      <c r="G51" s="22" t="s">
        <v>139</v>
      </c>
      <c r="H51" s="22">
        <v>0.51500000000000001</v>
      </c>
      <c r="I51" s="22">
        <v>2.6150000000000002</v>
      </c>
      <c r="J51" s="22">
        <v>14.173</v>
      </c>
      <c r="K51" s="22"/>
    </row>
    <row r="52" spans="1:11" x14ac:dyDescent="0.25">
      <c r="A52" s="4" t="s">
        <v>81</v>
      </c>
      <c r="B52" s="4" t="s">
        <v>9</v>
      </c>
      <c r="C52" s="10">
        <v>44434.541666666664</v>
      </c>
      <c r="D52" s="37">
        <v>44435.767361111109</v>
      </c>
      <c r="E52" s="22" t="s">
        <v>137</v>
      </c>
      <c r="F52" s="22">
        <v>2.1019999999999999</v>
      </c>
      <c r="G52" s="22" t="s">
        <v>139</v>
      </c>
      <c r="H52" s="22">
        <v>0.59</v>
      </c>
      <c r="I52" s="22">
        <v>1.0840000000000001</v>
      </c>
      <c r="J52" s="22">
        <v>12.365</v>
      </c>
      <c r="K52" s="22"/>
    </row>
    <row r="53" spans="1:11" x14ac:dyDescent="0.25">
      <c r="A53" s="4" t="s">
        <v>82</v>
      </c>
      <c r="B53" s="4" t="s">
        <v>9</v>
      </c>
      <c r="C53" s="10">
        <v>44438.423611111109</v>
      </c>
      <c r="D53" s="37">
        <v>44438.568055555559</v>
      </c>
      <c r="E53" s="22" t="s">
        <v>137</v>
      </c>
      <c r="F53" s="22">
        <v>2.0459999999999998</v>
      </c>
      <c r="G53" s="22" t="s">
        <v>139</v>
      </c>
      <c r="H53" s="22">
        <v>0.53300000000000003</v>
      </c>
      <c r="I53" s="22">
        <v>1.0840000000000001</v>
      </c>
      <c r="J53" s="22">
        <v>12.083</v>
      </c>
      <c r="K53" s="22"/>
    </row>
    <row r="54" spans="1:11" x14ac:dyDescent="0.25">
      <c r="A54" t="s">
        <v>83</v>
      </c>
      <c r="B54" t="s">
        <v>84</v>
      </c>
      <c r="C54" s="29">
        <v>44421.388888888891</v>
      </c>
      <c r="D54" s="35">
        <v>44461</v>
      </c>
      <c r="E54" s="7" t="s">
        <v>137</v>
      </c>
      <c r="F54" s="7">
        <v>1.9890000000000001</v>
      </c>
      <c r="G54" s="7" t="s">
        <v>139</v>
      </c>
      <c r="H54" s="7">
        <v>0.78400000000000003</v>
      </c>
      <c r="I54" s="7">
        <v>3.512</v>
      </c>
      <c r="J54" s="7">
        <v>14.243</v>
      </c>
      <c r="K54" s="7"/>
    </row>
    <row r="55" spans="1:11" x14ac:dyDescent="0.25">
      <c r="A55" t="s">
        <v>85</v>
      </c>
      <c r="B55" t="s">
        <v>84</v>
      </c>
      <c r="C55" s="29">
        <v>44425.413194444445</v>
      </c>
      <c r="D55" s="35">
        <v>44426.919444444444</v>
      </c>
      <c r="E55" s="7" t="s">
        <v>137</v>
      </c>
      <c r="F55" s="7">
        <v>1.966</v>
      </c>
      <c r="G55" s="7">
        <v>0.02</v>
      </c>
      <c r="H55" s="7">
        <v>1.07</v>
      </c>
      <c r="I55" s="7">
        <v>3.0830000000000002</v>
      </c>
      <c r="J55" s="7">
        <v>14.064</v>
      </c>
      <c r="K55" s="7"/>
    </row>
    <row r="56" spans="1:11" x14ac:dyDescent="0.25">
      <c r="A56" t="s">
        <v>86</v>
      </c>
      <c r="B56" t="s">
        <v>84</v>
      </c>
      <c r="C56" s="29">
        <v>44428.368055555555</v>
      </c>
      <c r="D56" s="35">
        <v>44428.663888888892</v>
      </c>
      <c r="E56" s="7" t="s">
        <v>137</v>
      </c>
      <c r="F56" s="7">
        <v>2.222</v>
      </c>
      <c r="G56" s="7" t="s">
        <v>139</v>
      </c>
      <c r="H56" s="7">
        <v>0.88600000000000001</v>
      </c>
      <c r="I56" s="7">
        <v>3.6259999999999999</v>
      </c>
      <c r="J56" s="7">
        <v>15.814</v>
      </c>
      <c r="K56" s="7"/>
    </row>
    <row r="57" spans="1:11" x14ac:dyDescent="0.25">
      <c r="A57" t="s">
        <v>87</v>
      </c>
      <c r="B57" t="s">
        <v>84</v>
      </c>
      <c r="C57" s="29">
        <v>44432.361111111109</v>
      </c>
      <c r="D57" s="35">
        <v>44432.628472222219</v>
      </c>
      <c r="E57" s="7" t="s">
        <v>137</v>
      </c>
      <c r="F57" s="7">
        <v>1.752</v>
      </c>
      <c r="G57" s="7" t="s">
        <v>139</v>
      </c>
      <c r="H57" s="7">
        <v>0.94499999999999995</v>
      </c>
      <c r="I57" s="7">
        <v>4.59</v>
      </c>
      <c r="J57" s="7">
        <v>15.263</v>
      </c>
      <c r="K57" s="7"/>
    </row>
    <row r="58" spans="1:11" x14ac:dyDescent="0.25">
      <c r="A58" t="s">
        <v>88</v>
      </c>
      <c r="B58" t="s">
        <v>84</v>
      </c>
      <c r="C58" s="29">
        <v>44434.534722222219</v>
      </c>
      <c r="D58" s="35">
        <v>44435.780555555553</v>
      </c>
      <c r="E58" s="7" t="s">
        <v>137</v>
      </c>
      <c r="F58" s="7">
        <v>1.833</v>
      </c>
      <c r="G58" s="7" t="s">
        <v>139</v>
      </c>
      <c r="H58" s="7">
        <v>0.94299999999999995</v>
      </c>
      <c r="I58" s="7">
        <v>3.133</v>
      </c>
      <c r="J58" s="7">
        <v>13.805999999999999</v>
      </c>
      <c r="K58" s="7"/>
    </row>
    <row r="59" spans="1:11" x14ac:dyDescent="0.25">
      <c r="A59" t="s">
        <v>89</v>
      </c>
      <c r="B59" t="s">
        <v>84</v>
      </c>
      <c r="C59" s="29">
        <v>44438.416666666664</v>
      </c>
      <c r="D59" s="35">
        <v>44438.580555555556</v>
      </c>
      <c r="E59" s="7" t="s">
        <v>137</v>
      </c>
      <c r="F59" s="7">
        <v>1.698</v>
      </c>
      <c r="G59" s="7" t="s">
        <v>139</v>
      </c>
      <c r="H59" s="7">
        <v>1.0569999999999999</v>
      </c>
      <c r="I59" s="7">
        <v>2.952</v>
      </c>
      <c r="J59" s="7">
        <v>13.090999999999999</v>
      </c>
      <c r="K59" s="7"/>
    </row>
    <row r="60" spans="1:11" x14ac:dyDescent="0.25">
      <c r="A60" s="4" t="s">
        <v>90</v>
      </c>
      <c r="B60" s="4" t="s">
        <v>12</v>
      </c>
      <c r="C60" s="10">
        <v>44355.65</v>
      </c>
      <c r="D60" s="35">
        <v>44452.790972222225</v>
      </c>
      <c r="E60" s="24" t="s">
        <v>137</v>
      </c>
      <c r="F60" s="24">
        <v>6.4249999999999998</v>
      </c>
      <c r="G60" s="24">
        <v>8.0000000000000002E-3</v>
      </c>
      <c r="H60" s="24">
        <v>0.95</v>
      </c>
      <c r="I60" s="24">
        <v>11.361000000000001</v>
      </c>
      <c r="J60" s="24">
        <v>47.332000000000001</v>
      </c>
      <c r="K60" s="24"/>
    </row>
    <row r="61" spans="1:11" x14ac:dyDescent="0.25">
      <c r="A61" s="4" t="s">
        <v>91</v>
      </c>
      <c r="B61" s="4" t="s">
        <v>12</v>
      </c>
      <c r="C61" s="10">
        <v>44361.65625</v>
      </c>
      <c r="D61" s="35">
        <v>44452.879861111112</v>
      </c>
      <c r="E61" s="24" t="s">
        <v>137</v>
      </c>
      <c r="F61" s="24">
        <v>6.5019999999999998</v>
      </c>
      <c r="G61" s="24" t="s">
        <v>139</v>
      </c>
      <c r="H61" s="24">
        <v>1.103</v>
      </c>
      <c r="I61" s="24">
        <v>11.335000000000001</v>
      </c>
      <c r="J61" s="24">
        <v>47.34</v>
      </c>
      <c r="K61" s="24"/>
    </row>
    <row r="62" spans="1:11" x14ac:dyDescent="0.25">
      <c r="A62" s="4" t="s">
        <v>92</v>
      </c>
      <c r="B62" s="4" t="s">
        <v>12</v>
      </c>
      <c r="C62" s="10">
        <v>44368.548611111109</v>
      </c>
      <c r="D62" s="35">
        <v>44456.947916666664</v>
      </c>
      <c r="E62" s="24" t="s">
        <v>137</v>
      </c>
      <c r="F62" s="24">
        <v>6.2110000000000003</v>
      </c>
      <c r="G62" s="24" t="s">
        <v>139</v>
      </c>
      <c r="H62" s="24">
        <v>0.876</v>
      </c>
      <c r="I62" s="24">
        <v>11.29</v>
      </c>
      <c r="J62" s="24">
        <v>46.8</v>
      </c>
      <c r="K62" s="24"/>
    </row>
    <row r="63" spans="1:11" x14ac:dyDescent="0.25">
      <c r="A63" s="4" t="s">
        <v>93</v>
      </c>
      <c r="B63" s="4" t="s">
        <v>12</v>
      </c>
      <c r="C63" s="10">
        <v>44372.506944444445</v>
      </c>
      <c r="D63" s="35">
        <v>44457.049305555556</v>
      </c>
      <c r="E63" s="24" t="s">
        <v>137</v>
      </c>
      <c r="F63" s="24">
        <v>6.38</v>
      </c>
      <c r="G63" s="24" t="s">
        <v>139</v>
      </c>
      <c r="H63" s="24">
        <v>0.81399999999999995</v>
      </c>
      <c r="I63" s="24">
        <v>11.401</v>
      </c>
      <c r="J63" s="24">
        <v>47.53</v>
      </c>
      <c r="K63" s="24"/>
    </row>
    <row r="64" spans="1:11" x14ac:dyDescent="0.25">
      <c r="A64" s="4" t="s">
        <v>94</v>
      </c>
      <c r="B64" s="4" t="s">
        <v>12</v>
      </c>
      <c r="C64" s="10">
        <v>44382.575694444444</v>
      </c>
      <c r="D64" s="35">
        <v>44460.496527777781</v>
      </c>
      <c r="E64" s="24" t="s">
        <v>137</v>
      </c>
      <c r="F64" s="24">
        <v>6.306</v>
      </c>
      <c r="G64" s="24" t="s">
        <v>139</v>
      </c>
      <c r="H64" s="24">
        <v>0.67300000000000004</v>
      </c>
      <c r="I64" s="24">
        <v>11.348000000000001</v>
      </c>
      <c r="J64" s="24">
        <v>47.981999999999999</v>
      </c>
      <c r="K64" s="24"/>
    </row>
    <row r="65" spans="1:11" x14ac:dyDescent="0.25">
      <c r="A65" s="4" t="s">
        <v>95</v>
      </c>
      <c r="B65" s="4" t="s">
        <v>12</v>
      </c>
      <c r="C65" s="10">
        <v>44389.531944444447</v>
      </c>
      <c r="D65" s="35">
        <v>44460.589583333334</v>
      </c>
      <c r="E65" s="24" t="s">
        <v>137</v>
      </c>
      <c r="F65" s="24">
        <v>6.1989999999999998</v>
      </c>
      <c r="G65" s="24" t="s">
        <v>139</v>
      </c>
      <c r="H65" s="24">
        <v>0.80500000000000005</v>
      </c>
      <c r="I65" s="24">
        <v>11.336</v>
      </c>
      <c r="J65" s="24">
        <v>47.293999999999997</v>
      </c>
      <c r="K65" s="24"/>
    </row>
    <row r="66" spans="1:11" x14ac:dyDescent="0.25">
      <c r="A66" s="4" t="s">
        <v>96</v>
      </c>
      <c r="B66" s="4" t="s">
        <v>12</v>
      </c>
      <c r="C66" s="10">
        <v>44396.5625</v>
      </c>
      <c r="D66" s="35">
        <v>37155.697916666664</v>
      </c>
      <c r="E66" s="24">
        <v>1.4999999999999999E-2</v>
      </c>
      <c r="F66" s="24">
        <v>6.218</v>
      </c>
      <c r="G66" s="24" t="s">
        <v>139</v>
      </c>
      <c r="H66" s="7">
        <v>1.4259999999999999</v>
      </c>
      <c r="I66" s="24">
        <v>11.291</v>
      </c>
      <c r="J66" s="24">
        <v>47.405000000000001</v>
      </c>
      <c r="K66" s="24"/>
    </row>
    <row r="67" spans="1:11" x14ac:dyDescent="0.25">
      <c r="A67" s="4" t="s">
        <v>97</v>
      </c>
      <c r="B67" s="4" t="s">
        <v>12</v>
      </c>
      <c r="C67" s="10">
        <v>44404.416666666664</v>
      </c>
      <c r="D67" s="35">
        <v>44460.790972222225</v>
      </c>
      <c r="E67" s="24" t="s">
        <v>137</v>
      </c>
      <c r="F67" s="24">
        <v>6.1879999999999997</v>
      </c>
      <c r="G67" s="24" t="s">
        <v>139</v>
      </c>
      <c r="H67" s="7">
        <v>0.83</v>
      </c>
      <c r="I67" s="24">
        <v>11.394</v>
      </c>
      <c r="J67" s="24">
        <v>47.927</v>
      </c>
      <c r="K67" s="24"/>
    </row>
    <row r="68" spans="1:11" x14ac:dyDescent="0.25">
      <c r="A68" s="4" t="s">
        <v>98</v>
      </c>
      <c r="B68" s="4" t="s">
        <v>12</v>
      </c>
      <c r="C68" s="10">
        <v>44410.402777777781</v>
      </c>
      <c r="D68" s="35">
        <v>44461.55</v>
      </c>
      <c r="E68" s="7" t="s">
        <v>137</v>
      </c>
      <c r="F68" s="7">
        <v>6.101</v>
      </c>
      <c r="G68" s="7" t="s">
        <v>139</v>
      </c>
      <c r="H68" s="7">
        <v>0.58799999999999997</v>
      </c>
      <c r="I68" s="7">
        <v>11.285</v>
      </c>
      <c r="J68" s="7">
        <v>47.628999999999998</v>
      </c>
      <c r="K68" s="7"/>
    </row>
    <row r="69" spans="1:11" x14ac:dyDescent="0.25">
      <c r="A69" s="4" t="s">
        <v>99</v>
      </c>
      <c r="B69" s="4" t="s">
        <v>12</v>
      </c>
      <c r="C69" s="10">
        <v>44417.385416666664</v>
      </c>
      <c r="D69" s="35">
        <v>44461.642361111109</v>
      </c>
      <c r="E69" s="7" t="s">
        <v>137</v>
      </c>
      <c r="F69" s="7">
        <v>6.0460000000000003</v>
      </c>
      <c r="G69" s="7">
        <v>1.0999999999999999E-2</v>
      </c>
      <c r="H69" s="7">
        <v>0.88700000000000001</v>
      </c>
      <c r="I69" s="7">
        <v>11.302</v>
      </c>
      <c r="J69" s="7">
        <v>48.058</v>
      </c>
      <c r="K69" s="7"/>
    </row>
    <row r="70" spans="1:11" x14ac:dyDescent="0.25">
      <c r="A70" s="4" t="s">
        <v>100</v>
      </c>
      <c r="B70" s="4" t="s">
        <v>12</v>
      </c>
      <c r="C70" s="10">
        <v>44421.368055555555</v>
      </c>
      <c r="D70" s="35">
        <v>44461.76666666667</v>
      </c>
      <c r="E70" s="7" t="s">
        <v>137</v>
      </c>
      <c r="F70" s="7">
        <v>6.1580000000000004</v>
      </c>
      <c r="G70" s="7" t="s">
        <v>139</v>
      </c>
      <c r="H70" s="7">
        <v>0.90300000000000002</v>
      </c>
      <c r="I70" s="7">
        <v>11.271000000000001</v>
      </c>
      <c r="J70" s="7">
        <v>48.081000000000003</v>
      </c>
      <c r="K70" s="7"/>
    </row>
    <row r="71" spans="1:11" x14ac:dyDescent="0.25">
      <c r="A71" s="4" t="s">
        <v>101</v>
      </c>
      <c r="B71" s="4" t="s">
        <v>12</v>
      </c>
      <c r="C71" s="10">
        <v>44425.385416666664</v>
      </c>
      <c r="D71" s="35">
        <v>44426.931944444441</v>
      </c>
      <c r="E71" s="7" t="s">
        <v>137</v>
      </c>
      <c r="F71" s="7">
        <v>5.3920000000000003</v>
      </c>
      <c r="G71" s="7" t="s">
        <v>139</v>
      </c>
      <c r="H71" s="7">
        <v>0.624</v>
      </c>
      <c r="I71" s="7">
        <v>11.765000000000001</v>
      </c>
      <c r="J71" s="7">
        <v>69.497</v>
      </c>
      <c r="K71" s="7"/>
    </row>
    <row r="72" spans="1:11" x14ac:dyDescent="0.25">
      <c r="A72" s="4" t="s">
        <v>102</v>
      </c>
      <c r="B72" s="4" t="s">
        <v>12</v>
      </c>
      <c r="C72" s="10">
        <v>44428.347222222219</v>
      </c>
      <c r="D72" s="35">
        <v>44428.676388888889</v>
      </c>
      <c r="E72" s="7" t="s">
        <v>137</v>
      </c>
      <c r="F72" s="7">
        <v>6.2969999999999997</v>
      </c>
      <c r="G72" s="7" t="s">
        <v>139</v>
      </c>
      <c r="H72" s="7">
        <v>0.76</v>
      </c>
      <c r="I72" s="7">
        <v>10.896000000000001</v>
      </c>
      <c r="J72" s="7">
        <v>48.716000000000001</v>
      </c>
      <c r="K72" s="7"/>
    </row>
    <row r="73" spans="1:11" x14ac:dyDescent="0.25">
      <c r="A73" s="4" t="s">
        <v>103</v>
      </c>
      <c r="B73" s="4" t="s">
        <v>12</v>
      </c>
      <c r="C73" s="10">
        <v>44432.340277777781</v>
      </c>
      <c r="D73" s="35">
        <v>44432.640972222223</v>
      </c>
      <c r="E73" s="7" t="s">
        <v>137</v>
      </c>
      <c r="F73" s="7">
        <v>6.1109999999999998</v>
      </c>
      <c r="G73" s="7" t="s">
        <v>139</v>
      </c>
      <c r="H73" s="7">
        <v>0.77300000000000002</v>
      </c>
      <c r="I73" s="7">
        <v>12.481999999999999</v>
      </c>
      <c r="J73" s="7">
        <v>51.665999999999997</v>
      </c>
      <c r="K73" s="7"/>
    </row>
    <row r="74" spans="1:11" x14ac:dyDescent="0.25">
      <c r="A74" s="4" t="s">
        <v>104</v>
      </c>
      <c r="B74" s="4" t="s">
        <v>12</v>
      </c>
      <c r="C74" s="10">
        <v>44434.513888888891</v>
      </c>
      <c r="D74" s="35">
        <v>44435.793055555558</v>
      </c>
      <c r="E74" s="7" t="s">
        <v>137</v>
      </c>
      <c r="F74" s="7">
        <v>6.1779999999999999</v>
      </c>
      <c r="G74" s="7">
        <v>1.7999999999999999E-2</v>
      </c>
      <c r="H74" s="7">
        <v>0.77400000000000002</v>
      </c>
      <c r="I74" s="7">
        <v>11.132999999999999</v>
      </c>
      <c r="J74" s="7">
        <v>48.18</v>
      </c>
      <c r="K74" s="7"/>
    </row>
    <row r="75" spans="1:11" x14ac:dyDescent="0.25">
      <c r="A75" s="4" t="s">
        <v>105</v>
      </c>
      <c r="B75" s="4" t="s">
        <v>12</v>
      </c>
      <c r="C75" s="10">
        <v>44438.399305555555</v>
      </c>
      <c r="D75" s="35">
        <v>44438.59375</v>
      </c>
      <c r="E75" s="7" t="s">
        <v>137</v>
      </c>
      <c r="F75" s="7">
        <v>6.101</v>
      </c>
      <c r="G75" s="7">
        <v>1.7999999999999999E-2</v>
      </c>
      <c r="H75" s="7">
        <v>0.78400000000000003</v>
      </c>
      <c r="I75" s="7">
        <v>11.135999999999999</v>
      </c>
      <c r="J75" s="7">
        <v>49.026000000000003</v>
      </c>
      <c r="K75" s="7"/>
    </row>
    <row r="76" spans="1:11" x14ac:dyDescent="0.25">
      <c r="A76" t="s">
        <v>106</v>
      </c>
      <c r="B76" t="s">
        <v>107</v>
      </c>
      <c r="C76" s="29">
        <v>44355.631944444445</v>
      </c>
      <c r="D76" s="37">
        <v>44452.803472222222</v>
      </c>
      <c r="E76" s="21" t="s">
        <v>137</v>
      </c>
      <c r="F76" s="22">
        <v>5.53</v>
      </c>
      <c r="G76" s="21" t="s">
        <v>139</v>
      </c>
      <c r="H76" s="21">
        <v>0.75900000000000001</v>
      </c>
      <c r="I76" s="21">
        <v>10.042999999999999</v>
      </c>
      <c r="J76" s="21">
        <v>46.750999999999998</v>
      </c>
      <c r="K76" s="21"/>
    </row>
    <row r="77" spans="1:11" x14ac:dyDescent="0.25">
      <c r="A77" t="s">
        <v>108</v>
      </c>
      <c r="B77" t="s">
        <v>107</v>
      </c>
      <c r="C77" s="29">
        <v>44361.645833333336</v>
      </c>
      <c r="D77" s="37">
        <v>44452.893055555556</v>
      </c>
      <c r="E77" s="22" t="s">
        <v>137</v>
      </c>
      <c r="F77" s="22">
        <v>5.6029999999999998</v>
      </c>
      <c r="G77" s="21" t="s">
        <v>139</v>
      </c>
      <c r="H77" s="22">
        <v>1.208</v>
      </c>
      <c r="I77" s="22">
        <v>10.058999999999999</v>
      </c>
      <c r="J77" s="21">
        <v>46.627000000000002</v>
      </c>
      <c r="K77" s="22"/>
    </row>
    <row r="78" spans="1:11" x14ac:dyDescent="0.25">
      <c r="A78" t="s">
        <v>109</v>
      </c>
      <c r="B78" t="s">
        <v>107</v>
      </c>
      <c r="C78" s="29">
        <v>44368.520833333336</v>
      </c>
      <c r="D78" s="37">
        <v>44456.964583333334</v>
      </c>
      <c r="E78" s="22" t="s">
        <v>137</v>
      </c>
      <c r="F78" s="22">
        <v>5.5309999999999997</v>
      </c>
      <c r="G78" s="21" t="s">
        <v>139</v>
      </c>
      <c r="H78" s="22">
        <v>1.0880000000000001</v>
      </c>
      <c r="I78" s="22">
        <v>10.042999999999999</v>
      </c>
      <c r="J78" s="21">
        <v>46.976999999999997</v>
      </c>
      <c r="K78" s="22"/>
    </row>
    <row r="79" spans="1:11" x14ac:dyDescent="0.25">
      <c r="A79" t="s">
        <v>110</v>
      </c>
      <c r="B79" t="s">
        <v>107</v>
      </c>
      <c r="C79" s="29">
        <v>44372.986111111109</v>
      </c>
      <c r="D79" s="37">
        <v>44457.066666666666</v>
      </c>
      <c r="E79" s="22" t="s">
        <v>137</v>
      </c>
      <c r="F79" s="22">
        <v>5.7480000000000002</v>
      </c>
      <c r="G79" s="21" t="s">
        <v>139</v>
      </c>
      <c r="H79" s="22">
        <v>0.64900000000000002</v>
      </c>
      <c r="I79" s="22">
        <v>9.952</v>
      </c>
      <c r="J79" s="21">
        <v>46.646000000000001</v>
      </c>
      <c r="K79" s="22"/>
    </row>
    <row r="80" spans="1:11" x14ac:dyDescent="0.25">
      <c r="A80" t="s">
        <v>111</v>
      </c>
      <c r="B80" t="s">
        <v>107</v>
      </c>
      <c r="C80" s="29">
        <v>44382.480555555558</v>
      </c>
      <c r="D80" s="37">
        <v>44460.511805555558</v>
      </c>
      <c r="E80" s="22" t="s">
        <v>137</v>
      </c>
      <c r="F80" s="22">
        <v>6.202</v>
      </c>
      <c r="G80" s="21" t="s">
        <v>139</v>
      </c>
      <c r="H80" s="22">
        <v>0.54300000000000004</v>
      </c>
      <c r="I80" s="22">
        <v>10.141999999999999</v>
      </c>
      <c r="J80" s="21">
        <v>46.784999999999997</v>
      </c>
      <c r="K80" s="22"/>
    </row>
    <row r="81" spans="1:11" x14ac:dyDescent="0.25">
      <c r="A81" t="s">
        <v>112</v>
      </c>
      <c r="B81" t="s">
        <v>107</v>
      </c>
      <c r="C81" s="29">
        <v>44389.508333333331</v>
      </c>
      <c r="D81" s="37">
        <v>44460.604861111111</v>
      </c>
      <c r="E81" s="22" t="s">
        <v>137</v>
      </c>
      <c r="F81" s="22">
        <v>5.5839999999999996</v>
      </c>
      <c r="G81" s="21" t="s">
        <v>139</v>
      </c>
      <c r="H81" s="22">
        <v>0.66200000000000003</v>
      </c>
      <c r="I81" s="22">
        <v>10.151</v>
      </c>
      <c r="J81" s="21">
        <v>46.762999999999998</v>
      </c>
      <c r="K81" s="22"/>
    </row>
    <row r="82" spans="1:11" x14ac:dyDescent="0.25">
      <c r="A82" t="s">
        <v>113</v>
      </c>
      <c r="B82" t="s">
        <v>107</v>
      </c>
      <c r="C82" s="29">
        <v>44396.552083333336</v>
      </c>
      <c r="D82" s="37">
        <v>44460.713194444441</v>
      </c>
      <c r="E82" s="22" t="s">
        <v>137</v>
      </c>
      <c r="F82" s="22">
        <v>5.431</v>
      </c>
      <c r="G82" s="21" t="s">
        <v>139</v>
      </c>
      <c r="H82" s="22">
        <v>1.0109999999999999</v>
      </c>
      <c r="I82" s="22">
        <v>10.195</v>
      </c>
      <c r="J82" s="21">
        <v>46.703000000000003</v>
      </c>
      <c r="K82" s="22"/>
    </row>
    <row r="83" spans="1:11" x14ac:dyDescent="0.25">
      <c r="A83" t="s">
        <v>114</v>
      </c>
      <c r="B83" t="s">
        <v>107</v>
      </c>
      <c r="C83" s="29">
        <v>44404.402777777781</v>
      </c>
      <c r="D83" s="37">
        <v>44460.806944444441</v>
      </c>
      <c r="E83" s="22" t="s">
        <v>137</v>
      </c>
      <c r="F83" s="22">
        <v>5.5910000000000002</v>
      </c>
      <c r="G83" s="21" t="s">
        <v>139</v>
      </c>
      <c r="H83" s="22">
        <v>0.92100000000000004</v>
      </c>
      <c r="I83" s="22">
        <v>10.231</v>
      </c>
      <c r="J83" s="21">
        <v>46.723999999999997</v>
      </c>
      <c r="K83" s="22"/>
    </row>
    <row r="84" spans="1:11" x14ac:dyDescent="0.25">
      <c r="A84" t="s">
        <v>115</v>
      </c>
      <c r="B84" t="s">
        <v>107</v>
      </c>
      <c r="C84" s="29">
        <v>44410.395833333336</v>
      </c>
      <c r="D84" s="37">
        <v>44461.56527777778</v>
      </c>
      <c r="E84" s="22" t="s">
        <v>137</v>
      </c>
      <c r="F84" s="22">
        <v>5.4329999999999998</v>
      </c>
      <c r="G84" s="21" t="s">
        <v>139</v>
      </c>
      <c r="H84" s="22">
        <v>0.68799999999999994</v>
      </c>
      <c r="I84" s="22">
        <v>10.109</v>
      </c>
      <c r="J84" s="21">
        <v>46.140999999999998</v>
      </c>
      <c r="K84" s="22"/>
    </row>
    <row r="85" spans="1:11" x14ac:dyDescent="0.25">
      <c r="A85" t="s">
        <v>116</v>
      </c>
      <c r="B85" t="s">
        <v>107</v>
      </c>
      <c r="C85" s="29">
        <v>44417.378472222219</v>
      </c>
      <c r="D85" s="37">
        <v>44461.65625</v>
      </c>
      <c r="E85" s="22" t="s">
        <v>137</v>
      </c>
      <c r="F85" s="22">
        <v>5.4509999999999996</v>
      </c>
      <c r="G85" s="21" t="s">
        <v>139</v>
      </c>
      <c r="H85" s="22">
        <v>0.81</v>
      </c>
      <c r="I85" s="22">
        <v>9.7569999999999997</v>
      </c>
      <c r="J85" s="21">
        <v>46.05</v>
      </c>
      <c r="K85" s="22"/>
    </row>
    <row r="86" spans="1:11" x14ac:dyDescent="0.25">
      <c r="A86" t="s">
        <v>117</v>
      </c>
      <c r="B86" t="s">
        <v>107</v>
      </c>
      <c r="C86" s="29">
        <v>44421.375</v>
      </c>
      <c r="D86" s="37">
        <v>44461.782638888886</v>
      </c>
      <c r="E86" s="22" t="s">
        <v>137</v>
      </c>
      <c r="F86" s="22">
        <v>5.3979999999999997</v>
      </c>
      <c r="G86" s="21" t="s">
        <v>139</v>
      </c>
      <c r="H86" s="22">
        <v>0.65</v>
      </c>
      <c r="I86" s="22">
        <v>10.058999999999999</v>
      </c>
      <c r="J86" s="21">
        <v>45.954000000000001</v>
      </c>
      <c r="K86" s="22"/>
    </row>
    <row r="87" spans="1:11" x14ac:dyDescent="0.25">
      <c r="A87" t="s">
        <v>118</v>
      </c>
      <c r="B87" t="s">
        <v>107</v>
      </c>
      <c r="C87" s="29">
        <v>44425.392361111109</v>
      </c>
      <c r="D87" s="37">
        <v>44426.945138888892</v>
      </c>
      <c r="E87" s="21" t="s">
        <v>137</v>
      </c>
      <c r="F87" s="21">
        <v>5.3659999999999997</v>
      </c>
      <c r="G87" s="21" t="s">
        <v>139</v>
      </c>
      <c r="H87" s="21">
        <v>0.50700000000000001</v>
      </c>
      <c r="I87" s="21">
        <v>9.234</v>
      </c>
      <c r="J87" s="21">
        <v>47.747999999999998</v>
      </c>
      <c r="K87" s="21"/>
    </row>
    <row r="88" spans="1:11" x14ac:dyDescent="0.25">
      <c r="A88" t="s">
        <v>119</v>
      </c>
      <c r="B88" t="s">
        <v>107</v>
      </c>
      <c r="C88" s="29">
        <v>44428.357638888891</v>
      </c>
      <c r="D88" s="37">
        <v>44428.689583333333</v>
      </c>
      <c r="E88" s="22" t="s">
        <v>137</v>
      </c>
      <c r="F88" s="22">
        <v>5.9089999999999998</v>
      </c>
      <c r="G88" s="21">
        <v>8.0000000000000002E-3</v>
      </c>
      <c r="H88" s="22">
        <v>0.80600000000000005</v>
      </c>
      <c r="I88" s="22">
        <v>9.44</v>
      </c>
      <c r="J88" s="21">
        <v>47.603000000000002</v>
      </c>
      <c r="K88" s="22"/>
    </row>
    <row r="89" spans="1:11" x14ac:dyDescent="0.25">
      <c r="A89" t="s">
        <v>120</v>
      </c>
      <c r="B89" t="s">
        <v>107</v>
      </c>
      <c r="C89" s="29">
        <v>44432.347222222219</v>
      </c>
      <c r="D89" s="37">
        <v>44432.654166666667</v>
      </c>
      <c r="E89" s="22" t="s">
        <v>137</v>
      </c>
      <c r="F89" s="22">
        <v>5.4480000000000004</v>
      </c>
      <c r="G89" s="21" t="s">
        <v>139</v>
      </c>
      <c r="H89" s="22">
        <v>0.54500000000000004</v>
      </c>
      <c r="I89" s="22">
        <v>11.298999999999999</v>
      </c>
      <c r="J89" s="21">
        <v>47.67</v>
      </c>
      <c r="K89" s="22"/>
    </row>
    <row r="90" spans="1:11" x14ac:dyDescent="0.25">
      <c r="A90" t="s">
        <v>121</v>
      </c>
      <c r="B90" t="s">
        <v>107</v>
      </c>
      <c r="C90" s="29">
        <v>44434.520833333336</v>
      </c>
      <c r="D90" s="37">
        <v>44435.805555555555</v>
      </c>
      <c r="E90" s="22" t="s">
        <v>137</v>
      </c>
      <c r="F90" s="22">
        <v>5.4050000000000002</v>
      </c>
      <c r="G90" s="21" t="s">
        <v>139</v>
      </c>
      <c r="H90" s="22">
        <v>0.59899999999999998</v>
      </c>
      <c r="I90" s="22">
        <v>9.7910000000000004</v>
      </c>
      <c r="J90" s="21">
        <v>45.65</v>
      </c>
      <c r="K90" s="22"/>
    </row>
    <row r="91" spans="1:11" x14ac:dyDescent="0.25">
      <c r="A91" t="s">
        <v>122</v>
      </c>
      <c r="B91" t="s">
        <v>107</v>
      </c>
      <c r="C91" s="29">
        <v>44438.40625</v>
      </c>
      <c r="D91" s="37">
        <v>44438.606249999997</v>
      </c>
      <c r="E91" s="22" t="s">
        <v>137</v>
      </c>
      <c r="F91" s="22">
        <v>5.3310000000000004</v>
      </c>
      <c r="G91" s="21" t="s">
        <v>139</v>
      </c>
      <c r="H91" s="22">
        <v>0.57699999999999996</v>
      </c>
      <c r="I91" s="22">
        <v>9.5909999999999993</v>
      </c>
      <c r="J91" s="21">
        <v>46.011000000000003</v>
      </c>
      <c r="K91" s="22"/>
    </row>
    <row r="92" spans="1:11" x14ac:dyDescent="0.25">
      <c r="A92" t="s">
        <v>123</v>
      </c>
      <c r="B92" t="s">
        <v>124</v>
      </c>
      <c r="C92" s="29">
        <v>44395.552083333336</v>
      </c>
      <c r="D92" s="35"/>
      <c r="E92" s="7"/>
      <c r="F92" s="7"/>
      <c r="G92" s="7"/>
      <c r="H92" s="7"/>
      <c r="I92" s="7"/>
      <c r="J92" s="7"/>
      <c r="K92" s="7"/>
    </row>
    <row r="93" spans="1:11" x14ac:dyDescent="0.25">
      <c r="A93" t="s">
        <v>125</v>
      </c>
      <c r="B93" t="s">
        <v>126</v>
      </c>
      <c r="C93" s="29">
        <v>44424.763888888891</v>
      </c>
      <c r="D93" s="35">
        <v>44426.957638888889</v>
      </c>
      <c r="E93" s="7" t="s">
        <v>137</v>
      </c>
      <c r="F93" s="7">
        <v>0.124</v>
      </c>
      <c r="G93" s="7" t="s">
        <v>139</v>
      </c>
      <c r="H93" s="7">
        <v>0.23100000000000001</v>
      </c>
      <c r="I93" s="7">
        <v>8.3000000000000004E-2</v>
      </c>
      <c r="J93" s="7">
        <v>0.65300000000000002</v>
      </c>
      <c r="K93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0"/>
  <sheetViews>
    <sheetView workbookViewId="0">
      <selection activeCell="D31" sqref="D31"/>
    </sheetView>
  </sheetViews>
  <sheetFormatPr defaultRowHeight="15" x14ac:dyDescent="0.25"/>
  <cols>
    <col min="1" max="1" width="16.42578125" customWidth="1"/>
    <col min="2" max="2" width="17.7109375" customWidth="1"/>
    <col min="3" max="3" width="17.42578125" style="16" bestFit="1" customWidth="1"/>
    <col min="4" max="4" width="9.140625" style="13"/>
    <col min="9" max="9" width="10.5703125" bestFit="1" customWidth="1"/>
  </cols>
  <sheetData>
    <row r="1" spans="1:10" s="2" customFormat="1" x14ac:dyDescent="0.25">
      <c r="A1" s="1" t="s">
        <v>149</v>
      </c>
      <c r="C1" s="15"/>
      <c r="D1" s="18"/>
    </row>
    <row r="2" spans="1:10" s="2" customFormat="1" x14ac:dyDescent="0.25">
      <c r="A2" s="2" t="s">
        <v>127</v>
      </c>
      <c r="C2" s="15"/>
      <c r="D2" s="18"/>
    </row>
    <row r="3" spans="1:10" x14ac:dyDescent="0.25">
      <c r="A3" t="s">
        <v>1</v>
      </c>
      <c r="B3" t="s">
        <v>26</v>
      </c>
      <c r="C3" s="16" t="s">
        <v>27</v>
      </c>
      <c r="D3" s="13" t="s">
        <v>146</v>
      </c>
    </row>
    <row r="4" spans="1:10" x14ac:dyDescent="0.25">
      <c r="A4" t="s">
        <v>150</v>
      </c>
      <c r="B4" t="s">
        <v>151</v>
      </c>
    </row>
    <row r="5" spans="1:10" s="4" customFormat="1" x14ac:dyDescent="0.25">
      <c r="A5" s="4" t="s">
        <v>3</v>
      </c>
      <c r="B5" s="4" t="s">
        <v>152</v>
      </c>
      <c r="C5" s="17" t="s">
        <v>153</v>
      </c>
      <c r="D5" s="12">
        <v>1.3</v>
      </c>
      <c r="E5" s="5"/>
      <c r="F5" s="5"/>
      <c r="G5" s="5"/>
      <c r="H5" s="5"/>
      <c r="I5" s="5"/>
      <c r="J5" s="5"/>
    </row>
    <row r="6" spans="1:10" s="4" customFormat="1" x14ac:dyDescent="0.25">
      <c r="A6" s="4" t="s">
        <v>3</v>
      </c>
      <c r="B6" s="4" t="s">
        <v>154</v>
      </c>
      <c r="C6" s="17" t="s">
        <v>153</v>
      </c>
      <c r="D6" s="12">
        <v>1.9</v>
      </c>
      <c r="E6" s="5"/>
      <c r="F6" s="5"/>
      <c r="G6" s="5"/>
      <c r="H6" s="5"/>
      <c r="I6" s="5"/>
      <c r="J6" s="5"/>
    </row>
    <row r="7" spans="1:10" s="4" customFormat="1" x14ac:dyDescent="0.25">
      <c r="A7" s="4" t="s">
        <v>138</v>
      </c>
      <c r="B7" s="14" t="s">
        <v>155</v>
      </c>
      <c r="C7" s="17" t="s">
        <v>153</v>
      </c>
      <c r="D7" s="12">
        <v>3.4</v>
      </c>
      <c r="E7" s="5"/>
      <c r="F7" s="5"/>
      <c r="G7" s="5"/>
      <c r="H7" s="5"/>
      <c r="I7" s="5"/>
      <c r="J7" s="5"/>
    </row>
    <row r="8" spans="1:10" s="4" customFormat="1" x14ac:dyDescent="0.25">
      <c r="A8" s="4" t="s">
        <v>138</v>
      </c>
      <c r="B8" s="14" t="s">
        <v>156</v>
      </c>
      <c r="C8" s="17" t="s">
        <v>153</v>
      </c>
      <c r="D8" s="12">
        <v>4.5999999999999996</v>
      </c>
      <c r="E8" s="5"/>
      <c r="F8" s="5"/>
      <c r="G8" s="5"/>
      <c r="H8" s="5"/>
      <c r="I8" s="5"/>
      <c r="J8" s="5"/>
    </row>
    <row r="9" spans="1:10" s="4" customFormat="1" x14ac:dyDescent="0.25">
      <c r="A9" s="4" t="s">
        <v>3</v>
      </c>
      <c r="B9" s="4" t="s">
        <v>157</v>
      </c>
      <c r="C9" s="17" t="s">
        <v>153</v>
      </c>
      <c r="D9" s="12">
        <v>3.9</v>
      </c>
      <c r="E9" s="5"/>
      <c r="F9" s="5"/>
      <c r="G9" s="5"/>
      <c r="H9" s="5"/>
      <c r="I9" s="5"/>
      <c r="J9" s="5"/>
    </row>
    <row r="10" spans="1:10" x14ac:dyDescent="0.25">
      <c r="A10" t="s">
        <v>6</v>
      </c>
      <c r="B10" s="6">
        <v>44320</v>
      </c>
      <c r="C10" s="17"/>
      <c r="E10" s="3"/>
      <c r="F10" s="3"/>
      <c r="G10" s="3"/>
      <c r="H10" s="3"/>
      <c r="I10" s="3"/>
      <c r="J10" s="3"/>
    </row>
    <row r="11" spans="1:10" x14ac:dyDescent="0.25">
      <c r="A11" t="s">
        <v>6</v>
      </c>
      <c r="B11" t="s">
        <v>158</v>
      </c>
      <c r="C11" s="17" t="s">
        <v>153</v>
      </c>
      <c r="D11" s="13">
        <v>19.3</v>
      </c>
      <c r="E11" s="3"/>
      <c r="F11" s="3"/>
      <c r="G11" s="3"/>
      <c r="H11" s="3"/>
      <c r="I11" s="3"/>
      <c r="J11" s="3"/>
    </row>
    <row r="12" spans="1:10" x14ac:dyDescent="0.25">
      <c r="A12" t="s">
        <v>6</v>
      </c>
      <c r="B12" t="s">
        <v>159</v>
      </c>
      <c r="C12" s="17" t="s">
        <v>153</v>
      </c>
      <c r="D12" s="13">
        <v>33.4</v>
      </c>
      <c r="E12" s="3"/>
      <c r="F12" s="3"/>
      <c r="H12" s="3"/>
      <c r="I12" s="3"/>
      <c r="J12" s="3"/>
    </row>
    <row r="13" spans="1:10" x14ac:dyDescent="0.25">
      <c r="A13" t="s">
        <v>6</v>
      </c>
      <c r="B13" t="s">
        <v>160</v>
      </c>
      <c r="C13" s="17" t="s">
        <v>153</v>
      </c>
      <c r="D13" s="13">
        <v>38.700000000000003</v>
      </c>
      <c r="E13" s="3"/>
      <c r="F13" s="3"/>
      <c r="H13" s="3"/>
      <c r="I13" s="3"/>
      <c r="J13" s="3"/>
    </row>
    <row r="14" spans="1:10" x14ac:dyDescent="0.25">
      <c r="A14" t="s">
        <v>6</v>
      </c>
      <c r="B14" t="s">
        <v>161</v>
      </c>
      <c r="C14" s="17" t="s">
        <v>153</v>
      </c>
      <c r="D14" s="13">
        <v>95.3</v>
      </c>
      <c r="E14" s="3"/>
      <c r="F14" s="3"/>
      <c r="H14" s="3"/>
      <c r="I14" s="3"/>
      <c r="J14" s="3"/>
    </row>
    <row r="15" spans="1:10" x14ac:dyDescent="0.25">
      <c r="A15" t="s">
        <v>6</v>
      </c>
      <c r="B15" t="s">
        <v>162</v>
      </c>
      <c r="C15" s="17" t="s">
        <v>153</v>
      </c>
      <c r="D15" s="13">
        <v>56.5</v>
      </c>
      <c r="E15" s="3"/>
      <c r="F15" s="3"/>
      <c r="H15" s="3"/>
      <c r="I15" s="3"/>
      <c r="J15" s="3"/>
    </row>
    <row r="16" spans="1:10" s="4" customFormat="1" x14ac:dyDescent="0.25">
      <c r="A16" s="4" t="s">
        <v>9</v>
      </c>
      <c r="B16" s="4" t="s">
        <v>163</v>
      </c>
      <c r="C16" s="17" t="s">
        <v>153</v>
      </c>
      <c r="D16" s="12">
        <v>11.4</v>
      </c>
      <c r="E16" s="5"/>
      <c r="F16" s="5"/>
      <c r="G16" s="5"/>
      <c r="H16" s="5"/>
      <c r="I16" s="5"/>
      <c r="J16" s="5"/>
    </row>
    <row r="17" spans="1:10" s="4" customFormat="1" x14ac:dyDescent="0.25">
      <c r="A17" s="4" t="s">
        <v>9</v>
      </c>
      <c r="B17" s="4" t="s">
        <v>164</v>
      </c>
      <c r="C17" s="17" t="s">
        <v>153</v>
      </c>
      <c r="D17" s="12">
        <v>15.4</v>
      </c>
      <c r="E17" s="5"/>
      <c r="F17" s="5"/>
      <c r="G17" s="5"/>
      <c r="H17" s="5"/>
      <c r="I17" s="5"/>
      <c r="J17" s="5"/>
    </row>
    <row r="18" spans="1:10" s="4" customFormat="1" x14ac:dyDescent="0.25">
      <c r="A18" s="4" t="s">
        <v>9</v>
      </c>
      <c r="B18" s="4" t="s">
        <v>165</v>
      </c>
      <c r="C18" s="17" t="s">
        <v>153</v>
      </c>
      <c r="D18" s="12">
        <v>17.8</v>
      </c>
      <c r="E18" s="5"/>
      <c r="F18" s="5"/>
      <c r="G18" s="5"/>
      <c r="H18" s="5"/>
      <c r="I18" s="5"/>
      <c r="J18" s="5"/>
    </row>
    <row r="19" spans="1:10" s="4" customFormat="1" x14ac:dyDescent="0.25">
      <c r="A19" s="4" t="s">
        <v>9</v>
      </c>
      <c r="B19" s="4" t="s">
        <v>166</v>
      </c>
      <c r="C19" s="17" t="s">
        <v>153</v>
      </c>
      <c r="D19" s="12">
        <v>16.8</v>
      </c>
      <c r="E19" s="5"/>
      <c r="F19" s="5"/>
      <c r="G19" s="5"/>
      <c r="H19" s="5"/>
      <c r="I19" s="5"/>
      <c r="J19" s="5"/>
    </row>
    <row r="20" spans="1:10" s="4" customFormat="1" x14ac:dyDescent="0.25">
      <c r="A20" s="4" t="s">
        <v>9</v>
      </c>
      <c r="B20" s="10" t="s">
        <v>167</v>
      </c>
      <c r="C20" s="17" t="s">
        <v>153</v>
      </c>
      <c r="D20" s="12">
        <v>17.5</v>
      </c>
      <c r="E20" s="5"/>
      <c r="F20" s="5"/>
      <c r="G20" s="5"/>
      <c r="H20" s="5"/>
      <c r="I20" s="5"/>
      <c r="J20" s="5"/>
    </row>
    <row r="21" spans="1:10" x14ac:dyDescent="0.25">
      <c r="A21" t="s">
        <v>12</v>
      </c>
      <c r="B21" t="s">
        <v>163</v>
      </c>
      <c r="C21" s="17" t="s">
        <v>153</v>
      </c>
      <c r="D21" s="13">
        <v>48.1</v>
      </c>
      <c r="E21" s="3"/>
      <c r="F21" s="3"/>
      <c r="G21" s="3"/>
      <c r="H21" s="3"/>
      <c r="I21" s="3"/>
      <c r="J21" s="3"/>
    </row>
    <row r="22" spans="1:10" x14ac:dyDescent="0.25">
      <c r="A22" t="s">
        <v>12</v>
      </c>
      <c r="B22" t="s">
        <v>168</v>
      </c>
      <c r="C22" s="17" t="s">
        <v>153</v>
      </c>
      <c r="D22" s="13">
        <v>56.2</v>
      </c>
      <c r="E22" s="3"/>
      <c r="F22" s="3"/>
      <c r="G22" s="3"/>
      <c r="H22" s="3"/>
      <c r="I22" s="3"/>
      <c r="J22" s="3"/>
    </row>
    <row r="23" spans="1:10" x14ac:dyDescent="0.25">
      <c r="A23" t="s">
        <v>12</v>
      </c>
      <c r="B23" t="s">
        <v>169</v>
      </c>
      <c r="C23" s="17" t="s">
        <v>153</v>
      </c>
      <c r="D23" s="13">
        <v>62.9</v>
      </c>
      <c r="E23" s="3"/>
      <c r="F23" s="3"/>
      <c r="G23" s="3"/>
      <c r="H23" s="3"/>
      <c r="I23" s="3"/>
      <c r="J23" s="3"/>
    </row>
    <row r="24" spans="1:10" x14ac:dyDescent="0.25">
      <c r="A24" t="s">
        <v>12</v>
      </c>
      <c r="B24" t="s">
        <v>170</v>
      </c>
      <c r="C24" s="17" t="s">
        <v>153</v>
      </c>
      <c r="D24" s="13">
        <v>63.5</v>
      </c>
      <c r="E24" s="3"/>
      <c r="F24" s="3"/>
      <c r="G24" s="3"/>
      <c r="H24" s="3"/>
      <c r="I24" s="3"/>
      <c r="J24" s="3"/>
    </row>
    <row r="25" spans="1:10" x14ac:dyDescent="0.25">
      <c r="A25" t="s">
        <v>12</v>
      </c>
      <c r="B25" s="11" t="s">
        <v>171</v>
      </c>
      <c r="C25" s="17" t="s">
        <v>153</v>
      </c>
      <c r="D25" s="13">
        <v>66.8</v>
      </c>
      <c r="E25" s="3"/>
      <c r="F25" s="3"/>
      <c r="G25" s="3"/>
      <c r="H25" s="3"/>
      <c r="I25" s="3"/>
      <c r="J25" s="3"/>
    </row>
    <row r="26" spans="1:10" s="4" customFormat="1" x14ac:dyDescent="0.25">
      <c r="A26" s="4" t="s">
        <v>15</v>
      </c>
      <c r="B26" s="4" t="s">
        <v>172</v>
      </c>
      <c r="C26" s="17" t="s">
        <v>153</v>
      </c>
      <c r="D26" s="12">
        <v>49.5</v>
      </c>
      <c r="E26" s="5"/>
    </row>
    <row r="27" spans="1:10" s="4" customFormat="1" x14ac:dyDescent="0.25">
      <c r="A27" s="4" t="s">
        <v>15</v>
      </c>
      <c r="B27" s="4" t="s">
        <v>173</v>
      </c>
      <c r="C27" s="17" t="s">
        <v>153</v>
      </c>
      <c r="D27" s="12">
        <v>56.6</v>
      </c>
      <c r="E27" s="5"/>
      <c r="F27" s="5"/>
      <c r="G27" s="5"/>
      <c r="H27" s="5"/>
      <c r="I27" s="5"/>
      <c r="J27" s="5"/>
    </row>
    <row r="28" spans="1:10" s="4" customFormat="1" x14ac:dyDescent="0.25">
      <c r="A28" s="4" t="s">
        <v>15</v>
      </c>
      <c r="B28" s="4" t="s">
        <v>174</v>
      </c>
      <c r="C28" s="17" t="s">
        <v>153</v>
      </c>
      <c r="D28" s="12">
        <v>60.8</v>
      </c>
      <c r="E28" s="5"/>
      <c r="F28" s="5"/>
      <c r="G28" s="5"/>
      <c r="H28" s="5"/>
      <c r="I28" s="5"/>
      <c r="J28" s="5"/>
    </row>
    <row r="29" spans="1:10" s="4" customFormat="1" x14ac:dyDescent="0.25">
      <c r="A29" s="4" t="s">
        <v>15</v>
      </c>
      <c r="B29" s="4" t="s">
        <v>175</v>
      </c>
      <c r="C29" s="17" t="s">
        <v>153</v>
      </c>
      <c r="D29" s="12">
        <v>63.4</v>
      </c>
      <c r="E29" s="5"/>
      <c r="F29" s="5"/>
      <c r="G29" s="5"/>
      <c r="H29" s="5"/>
      <c r="I29" s="5"/>
      <c r="J29" s="5"/>
    </row>
    <row r="30" spans="1:10" s="4" customFormat="1" x14ac:dyDescent="0.25">
      <c r="A30" s="4" t="s">
        <v>15</v>
      </c>
      <c r="B30" s="4" t="s">
        <v>176</v>
      </c>
      <c r="C30" s="17" t="s">
        <v>153</v>
      </c>
      <c r="D30" s="12">
        <v>64.900000000000006</v>
      </c>
      <c r="E30" s="5"/>
      <c r="F30" s="5"/>
      <c r="G30" s="5"/>
      <c r="H30" s="5"/>
      <c r="I30" s="5"/>
      <c r="J3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ABD875F36B3A4199EA95772E9CAE51" ma:contentTypeVersion="10" ma:contentTypeDescription="Create a new document." ma:contentTypeScope="" ma:versionID="9fb18551c392ccefc355e939536c47fc">
  <xsd:schema xmlns:xsd="http://www.w3.org/2001/XMLSchema" xmlns:xs="http://www.w3.org/2001/XMLSchema" xmlns:p="http://schemas.microsoft.com/office/2006/metadata/properties" xmlns:ns2="42c5a031-ad8c-457d-addf-bf68b83fbbff" targetNamespace="http://schemas.microsoft.com/office/2006/metadata/properties" ma:root="true" ma:fieldsID="bb461d244ae4f8b3a0b68fb48e157173" ns2:_="">
    <xsd:import namespace="42c5a031-ad8c-457d-addf-bf68b83fb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c5a031-ad8c-457d-addf-bf68b83fbb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AE04AE-DCF7-4799-98AD-72EBC0F78C69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  <ds:schemaRef ds:uri="42c5a031-ad8c-457d-addf-bf68b83fbbf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93C752-B65C-4575-835B-8DE5BFB301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8C5B1E-6400-4661-8C6D-09B302B7D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c5a031-ad8c-457d-addf-bf68b83fb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Sampling Site</vt:lpstr>
      <vt:lpstr>Flow Rate</vt:lpstr>
      <vt:lpstr>T_pH_SC_TDS</vt:lpstr>
      <vt:lpstr>Anion Conc</vt:lpstr>
      <vt:lpstr>Cation Conc</vt:lpstr>
      <vt:lpstr>Calcium Conc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geology</dc:creator>
  <cp:keywords/>
  <dc:description/>
  <cp:lastModifiedBy>Kyle Compare</cp:lastModifiedBy>
  <cp:revision/>
  <dcterms:created xsi:type="dcterms:W3CDTF">2021-06-17T19:27:30Z</dcterms:created>
  <dcterms:modified xsi:type="dcterms:W3CDTF">2022-02-22T17:42:49Z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0x01010061ABD875F36B3A4199EA95772E9CAE51</vt:lpwstr>
  </property>
</Properties>
</file>