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yantu-my.sharepoint.com/personal/khicks1_bryant_edu/Documents/GSCM/Module04/"/>
    </mc:Choice>
  </mc:AlternateContent>
  <xr:revisionPtr revIDLastSave="0" documentId="8_{FD855870-A54B-4F46-AD4A-0EA4141686C0}" xr6:coauthVersionLast="47" xr6:coauthVersionMax="47" xr10:uidLastSave="{00000000-0000-0000-0000-000000000000}"/>
  <bookViews>
    <workbookView xWindow="-110" yWindow="-110" windowWidth="19420" windowHeight="10300" activeTab="2" xr2:uid="{07E725DF-7129-4384-BFB5-74B037B8D1FC}"/>
  </bookViews>
  <sheets>
    <sheet name="captaincandy_Module04_Possible_" sheetId="1" r:id="rId1"/>
    <sheet name="payment years" sheetId="2" r:id="rId2"/>
    <sheet name="final model" sheetId="3" r:id="rId3"/>
    <sheet name="module 4" sheetId="4" r:id="rId4"/>
  </sheets>
  <definedNames>
    <definedName name="Amount" localSheetId="3">'module 4'!$D$6:$D$26</definedName>
    <definedName name="Amount">'final model'!$D$6:$D$26</definedName>
    <definedName name="Inflow" localSheetId="3">'module 4'!$B$6:$B$26</definedName>
    <definedName name="Inflow">'final model'!$B$6:$B$26</definedName>
    <definedName name="solver_adj" localSheetId="2" hidden="1">'final model'!$D$3:$D$23</definedName>
    <definedName name="solver_adj" localSheetId="3" hidden="1">'module 4'!$D$3:$D$23</definedName>
    <definedName name="solver_cvg" localSheetId="2" hidden="1">0.0001</definedName>
    <definedName name="solver_cvg" localSheetId="3" hidden="1">0.0001</definedName>
    <definedName name="solver_drv" localSheetId="2" hidden="1">2</definedName>
    <definedName name="solver_drv" localSheetId="3" hidden="1">2</definedName>
    <definedName name="solver_eng" localSheetId="2" hidden="1">2</definedName>
    <definedName name="solver_eng" localSheetId="3" hidden="1">2</definedName>
    <definedName name="solver_est" localSheetId="2" hidden="1">1</definedName>
    <definedName name="solver_est" localSheetId="3" hidden="1">1</definedName>
    <definedName name="solver_itr" localSheetId="2" hidden="1">2147483647</definedName>
    <definedName name="solver_itr" localSheetId="3" hidden="1">2147483647</definedName>
    <definedName name="solver_lhs1" localSheetId="2" hidden="1">'final model'!$G$24:$O$24</definedName>
    <definedName name="solver_lhs1" localSheetId="3" hidden="1">'module 4'!$G$24:$O$24</definedName>
    <definedName name="solver_lhs2" localSheetId="2" hidden="1">'final model'!$D$6:$D$26</definedName>
    <definedName name="solver_lhs2" localSheetId="3" hidden="1">'module 4'!$D$6:$D$26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1</definedName>
    <definedName name="solver_neg" localSheetId="3" hidden="1">1</definedName>
    <definedName name="solver_nod" localSheetId="2" hidden="1">2147483647</definedName>
    <definedName name="solver_nod" localSheetId="3" hidden="1">2147483647</definedName>
    <definedName name="solver_num" localSheetId="2" hidden="1">2</definedName>
    <definedName name="solver_num" localSheetId="3" hidden="1">2</definedName>
    <definedName name="solver_nwt" localSheetId="2" hidden="1">1</definedName>
    <definedName name="solver_nwt" localSheetId="3" hidden="1">1</definedName>
    <definedName name="solver_opt" localSheetId="2" hidden="1">'final model'!$D$24</definedName>
    <definedName name="solver_opt" localSheetId="3" hidden="1">'module 4'!$D$24</definedName>
    <definedName name="solver_pre" localSheetId="2" hidden="1">0.000001</definedName>
    <definedName name="solver_pre" localSheetId="3" hidden="1">0.000001</definedName>
    <definedName name="solver_rbv" localSheetId="2" hidden="1">2</definedName>
    <definedName name="solver_rbv" localSheetId="3" hidden="1">2</definedName>
    <definedName name="solver_rel1" localSheetId="2" hidden="1">2</definedName>
    <definedName name="solver_rel1" localSheetId="3" hidden="1">2</definedName>
    <definedName name="solver_rel2" localSheetId="2" hidden="1">3</definedName>
    <definedName name="solver_rel2" localSheetId="3" hidden="1">3</definedName>
    <definedName name="solver_rhs1" localSheetId="2" hidden="1">'final model'!$G$25:$O$25</definedName>
    <definedName name="solver_rhs1" localSheetId="3" hidden="1">'module 4'!$G$25:$O$25</definedName>
    <definedName name="solver_rhs2" localSheetId="2" hidden="1">0</definedName>
    <definedName name="solver_rhs2" localSheetId="3" hidden="1">0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2</definedName>
    <definedName name="solver_scl" localSheetId="3" hidden="1">2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0.01</definedName>
    <definedName name="solver_typ" localSheetId="2" hidden="1">2</definedName>
    <definedName name="solver_typ" localSheetId="3" hidden="1">2</definedName>
    <definedName name="solver_val" localSheetId="2" hidden="1">0</definedName>
    <definedName name="solver_val" localSheetId="3" hidden="1">0</definedName>
    <definedName name="solver_ver" localSheetId="2" hidden="1">3</definedName>
    <definedName name="solver_ver" localSheetId="3" hidden="1">3</definedName>
  </definedNames>
  <calcPr calcId="0"/>
</workbook>
</file>

<file path=xl/calcChain.xml><?xml version="1.0" encoding="utf-8"?>
<calcChain xmlns="http://schemas.openxmlformats.org/spreadsheetml/2006/main">
  <c r="B29" i="4" l="1"/>
  <c r="D24" i="4"/>
  <c r="N23" i="4" a="1"/>
  <c r="N23" i="4" s="1"/>
  <c r="M23" i="4"/>
  <c r="E23" i="4"/>
  <c r="J23" i="4" s="1" a="1"/>
  <c r="J23" i="4" s="1"/>
  <c r="C23" i="4"/>
  <c r="M23" i="4" s="1" a="1"/>
  <c r="E22" i="4"/>
  <c r="C22" i="4"/>
  <c r="L21" i="4" a="1"/>
  <c r="L21" i="4" s="1"/>
  <c r="H21" i="4" a="1"/>
  <c r="H21" i="4" s="1"/>
  <c r="E21" i="4"/>
  <c r="C21" i="4"/>
  <c r="O21" i="4" s="1" a="1"/>
  <c r="O21" i="4" s="1"/>
  <c r="O20" i="4" a="1"/>
  <c r="O20" i="4" s="1"/>
  <c r="L20" i="4" a="1"/>
  <c r="L20" i="4" s="1"/>
  <c r="K20" i="4" a="1"/>
  <c r="K20" i="4" s="1"/>
  <c r="H20" i="4" a="1"/>
  <c r="H20" i="4" s="1"/>
  <c r="G20" i="4" a="1"/>
  <c r="G20" i="4" s="1"/>
  <c r="E20" i="4"/>
  <c r="C20" i="4"/>
  <c r="N20" i="4" s="1" a="1"/>
  <c r="N20" i="4" s="1"/>
  <c r="N19" i="4" a="1"/>
  <c r="N19" i="4" s="1"/>
  <c r="M19" i="4"/>
  <c r="E19" i="4"/>
  <c r="F19" i="4" s="1" a="1"/>
  <c r="F19" i="4" s="1"/>
  <c r="C19" i="4"/>
  <c r="M19" i="4" s="1" a="1"/>
  <c r="E18" i="4"/>
  <c r="C18" i="4"/>
  <c r="L17" i="4" a="1"/>
  <c r="L17" i="4" s="1"/>
  <c r="I17" i="4" a="1"/>
  <c r="I17" i="4" s="1"/>
  <c r="H17" i="4" a="1"/>
  <c r="H17" i="4" s="1"/>
  <c r="E17" i="4"/>
  <c r="C17" i="4"/>
  <c r="O16" i="4" a="1"/>
  <c r="O16" i="4" s="1"/>
  <c r="L16" i="4" a="1"/>
  <c r="L16" i="4" s="1"/>
  <c r="K16" i="4"/>
  <c r="K16" i="4" a="1"/>
  <c r="H16" i="4" a="1"/>
  <c r="H16" i="4" s="1"/>
  <c r="G16" i="4" a="1"/>
  <c r="G16" i="4" s="1"/>
  <c r="E16" i="4"/>
  <c r="C16" i="4"/>
  <c r="N16" i="4" s="1" a="1"/>
  <c r="N16" i="4" s="1"/>
  <c r="K15" i="4" a="1"/>
  <c r="K15" i="4" s="1"/>
  <c r="J15" i="4" a="1"/>
  <c r="J15" i="4" s="1"/>
  <c r="E15" i="4"/>
  <c r="C15" i="4"/>
  <c r="M15" i="4" s="1" a="1"/>
  <c r="M15" i="4" s="1"/>
  <c r="E14" i="4"/>
  <c r="C14" i="4"/>
  <c r="L13" i="4" a="1"/>
  <c r="L13" i="4" s="1"/>
  <c r="I13" i="4" a="1"/>
  <c r="I13" i="4" s="1"/>
  <c r="H13" i="4" a="1"/>
  <c r="H13" i="4" s="1"/>
  <c r="E13" i="4"/>
  <c r="C13" i="4"/>
  <c r="O12" i="4" a="1"/>
  <c r="O12" i="4" s="1"/>
  <c r="L12" i="4" a="1"/>
  <c r="L12" i="4" s="1"/>
  <c r="K12" i="4"/>
  <c r="K12" i="4" a="1"/>
  <c r="H12" i="4" a="1"/>
  <c r="H12" i="4" s="1"/>
  <c r="G12" i="4" a="1"/>
  <c r="G12" i="4" s="1"/>
  <c r="E12" i="4"/>
  <c r="C12" i="4"/>
  <c r="N12" i="4" s="1" a="1"/>
  <c r="N12" i="4" s="1"/>
  <c r="K11" i="4" a="1"/>
  <c r="K11" i="4" s="1"/>
  <c r="J11" i="4" a="1"/>
  <c r="J11" i="4" s="1"/>
  <c r="E11" i="4"/>
  <c r="N11" i="4" s="1" a="1"/>
  <c r="N11" i="4" s="1"/>
  <c r="C11" i="4"/>
  <c r="M11" i="4" s="1" a="1"/>
  <c r="M11" i="4" s="1"/>
  <c r="E10" i="4"/>
  <c r="C10" i="4"/>
  <c r="J10" i="4" s="1" a="1"/>
  <c r="J10" i="4" s="1"/>
  <c r="L9" i="4" a="1"/>
  <c r="L9" i="4" s="1"/>
  <c r="I9" i="4" a="1"/>
  <c r="I9" i="4" s="1"/>
  <c r="H9" i="4" a="1"/>
  <c r="H9" i="4" s="1"/>
  <c r="E9" i="4"/>
  <c r="C9" i="4"/>
  <c r="O8" i="4" a="1"/>
  <c r="O8" i="4" s="1"/>
  <c r="L8" i="4" a="1"/>
  <c r="L8" i="4" s="1"/>
  <c r="K8" i="4"/>
  <c r="K8" i="4" a="1"/>
  <c r="H8" i="4" a="1"/>
  <c r="H8" i="4" s="1"/>
  <c r="G8" i="4" a="1"/>
  <c r="G8" i="4" s="1"/>
  <c r="E8" i="4"/>
  <c r="C8" i="4"/>
  <c r="N8" i="4" s="1" a="1"/>
  <c r="N8" i="4" s="1"/>
  <c r="K7" i="4" a="1"/>
  <c r="K7" i="4" s="1"/>
  <c r="J7" i="4" a="1"/>
  <c r="J7" i="4" s="1"/>
  <c r="E7" i="4"/>
  <c r="C7" i="4"/>
  <c r="M7" i="4" s="1" a="1"/>
  <c r="M7" i="4" s="1"/>
  <c r="E6" i="4"/>
  <c r="C6" i="4"/>
  <c r="L5" i="4" a="1"/>
  <c r="L5" i="4" s="1"/>
  <c r="I5" i="4" a="1"/>
  <c r="I5" i="4" s="1"/>
  <c r="H5" i="4" a="1"/>
  <c r="H5" i="4" s="1"/>
  <c r="E5" i="4"/>
  <c r="C5" i="4"/>
  <c r="O4" i="4" a="1"/>
  <c r="O4" i="4" s="1"/>
  <c r="L4" i="4" a="1"/>
  <c r="L4" i="4" s="1"/>
  <c r="K4" i="4"/>
  <c r="K4" i="4" a="1"/>
  <c r="H4" i="4" a="1"/>
  <c r="H4" i="4" s="1"/>
  <c r="G4" i="4" a="1"/>
  <c r="G4" i="4" s="1"/>
  <c r="E4" i="4"/>
  <c r="C4" i="4"/>
  <c r="N4" i="4" s="1" a="1"/>
  <c r="N4" i="4" s="1"/>
  <c r="K3" i="4" a="1"/>
  <c r="K3" i="4" s="1"/>
  <c r="J3" i="4" a="1"/>
  <c r="J3" i="4" s="1"/>
  <c r="E3" i="4"/>
  <c r="C3" i="4"/>
  <c r="M3" i="4" s="1" a="1"/>
  <c r="M3" i="4" s="1"/>
  <c r="B29" i="3"/>
  <c r="I24" i="3"/>
  <c r="J24" i="3"/>
  <c r="K24" i="3"/>
  <c r="L24" i="3"/>
  <c r="M24" i="3"/>
  <c r="N24" i="3"/>
  <c r="O24" i="3"/>
  <c r="H24" i="3"/>
  <c r="G24" i="3"/>
  <c r="D24" i="3"/>
  <c r="G3" i="3" a="1"/>
  <c r="G3" i="3"/>
  <c r="H3" i="3" a="1"/>
  <c r="H3" i="3" s="1"/>
  <c r="I3" i="3" a="1"/>
  <c r="I3" i="3"/>
  <c r="J3" i="3" a="1"/>
  <c r="J3" i="3"/>
  <c r="K3" i="3" a="1"/>
  <c r="K3" i="3"/>
  <c r="L3" i="3" a="1"/>
  <c r="L3" i="3" s="1"/>
  <c r="M3" i="3" a="1"/>
  <c r="M3" i="3"/>
  <c r="N3" i="3" a="1"/>
  <c r="N3" i="3"/>
  <c r="O3" i="3" a="1"/>
  <c r="O3" i="3"/>
  <c r="G4" i="3" a="1"/>
  <c r="G4" i="3" s="1"/>
  <c r="H4" i="3" a="1"/>
  <c r="H4" i="3"/>
  <c r="I4" i="3" a="1"/>
  <c r="I4" i="3"/>
  <c r="J4" i="3" a="1"/>
  <c r="J4" i="3"/>
  <c r="K4" i="3" a="1"/>
  <c r="K4" i="3" s="1"/>
  <c r="L4" i="3" a="1"/>
  <c r="L4" i="3"/>
  <c r="M4" i="3" a="1"/>
  <c r="M4" i="3"/>
  <c r="N4" i="3" a="1"/>
  <c r="N4" i="3"/>
  <c r="O4" i="3" a="1"/>
  <c r="O4" i="3" s="1"/>
  <c r="G5" i="3" a="1"/>
  <c r="G5" i="3"/>
  <c r="H5" i="3" a="1"/>
  <c r="H5" i="3"/>
  <c r="I5" i="3" a="1"/>
  <c r="I5" i="3"/>
  <c r="J5" i="3" a="1"/>
  <c r="J5" i="3" s="1"/>
  <c r="K5" i="3" a="1"/>
  <c r="K5" i="3"/>
  <c r="L5" i="3" a="1"/>
  <c r="L5" i="3"/>
  <c r="M5" i="3" a="1"/>
  <c r="M5" i="3"/>
  <c r="N5" i="3" a="1"/>
  <c r="N5" i="3" s="1"/>
  <c r="O5" i="3" a="1"/>
  <c r="O5" i="3"/>
  <c r="G6" i="3" a="1"/>
  <c r="G6" i="3"/>
  <c r="H6" i="3" a="1"/>
  <c r="H6" i="3"/>
  <c r="I6" i="3" a="1"/>
  <c r="I6" i="3" s="1"/>
  <c r="J6" i="3" a="1"/>
  <c r="J6" i="3"/>
  <c r="K6" i="3" a="1"/>
  <c r="K6" i="3"/>
  <c r="L6" i="3" a="1"/>
  <c r="L6" i="3"/>
  <c r="M6" i="3" a="1"/>
  <c r="M6" i="3" s="1"/>
  <c r="N6" i="3" a="1"/>
  <c r="N6" i="3"/>
  <c r="O6" i="3" a="1"/>
  <c r="O6" i="3"/>
  <c r="G7" i="3" a="1"/>
  <c r="G7" i="3"/>
  <c r="H7" i="3" a="1"/>
  <c r="H7" i="3" s="1"/>
  <c r="I7" i="3" a="1"/>
  <c r="I7" i="3"/>
  <c r="J7" i="3" a="1"/>
  <c r="J7" i="3"/>
  <c r="K7" i="3" a="1"/>
  <c r="K7" i="3"/>
  <c r="L7" i="3" a="1"/>
  <c r="L7" i="3" s="1"/>
  <c r="M7" i="3" a="1"/>
  <c r="M7" i="3"/>
  <c r="N7" i="3" a="1"/>
  <c r="N7" i="3"/>
  <c r="O7" i="3" a="1"/>
  <c r="O7" i="3"/>
  <c r="G8" i="3" a="1"/>
  <c r="G8" i="3" s="1"/>
  <c r="H8" i="3" a="1"/>
  <c r="H8" i="3"/>
  <c r="I8" i="3" a="1"/>
  <c r="I8" i="3"/>
  <c r="J8" i="3" a="1"/>
  <c r="J8" i="3"/>
  <c r="K8" i="3" a="1"/>
  <c r="K8" i="3" s="1"/>
  <c r="L8" i="3" a="1"/>
  <c r="L8" i="3"/>
  <c r="M8" i="3" a="1"/>
  <c r="M8" i="3"/>
  <c r="N8" i="3" a="1"/>
  <c r="N8" i="3"/>
  <c r="O8" i="3" a="1"/>
  <c r="O8" i="3" s="1"/>
  <c r="G9" i="3" a="1"/>
  <c r="G9" i="3"/>
  <c r="H9" i="3" a="1"/>
  <c r="H9" i="3"/>
  <c r="I9" i="3" a="1"/>
  <c r="I9" i="3"/>
  <c r="J9" i="3" a="1"/>
  <c r="J9" i="3" s="1"/>
  <c r="K9" i="3" a="1"/>
  <c r="K9" i="3"/>
  <c r="L9" i="3" a="1"/>
  <c r="L9" i="3"/>
  <c r="M9" i="3" a="1"/>
  <c r="M9" i="3"/>
  <c r="N9" i="3" a="1"/>
  <c r="N9" i="3" s="1"/>
  <c r="O9" i="3" a="1"/>
  <c r="O9" i="3"/>
  <c r="G10" i="3" a="1"/>
  <c r="G10" i="3"/>
  <c r="H10" i="3" a="1"/>
  <c r="H10" i="3"/>
  <c r="I10" i="3" a="1"/>
  <c r="I10" i="3" s="1"/>
  <c r="J10" i="3" a="1"/>
  <c r="J10" i="3"/>
  <c r="K10" i="3" a="1"/>
  <c r="K10" i="3"/>
  <c r="L10" i="3" a="1"/>
  <c r="L10" i="3"/>
  <c r="M10" i="3" a="1"/>
  <c r="M10" i="3" s="1"/>
  <c r="N10" i="3" a="1"/>
  <c r="N10" i="3"/>
  <c r="O10" i="3" a="1"/>
  <c r="O10" i="3"/>
  <c r="G11" i="3" a="1"/>
  <c r="G11" i="3"/>
  <c r="H11" i="3" a="1"/>
  <c r="H11" i="3" s="1"/>
  <c r="I11" i="3" a="1"/>
  <c r="I11" i="3"/>
  <c r="J11" i="3" a="1"/>
  <c r="J11" i="3"/>
  <c r="K11" i="3" a="1"/>
  <c r="K11" i="3"/>
  <c r="L11" i="3" a="1"/>
  <c r="L11" i="3" s="1"/>
  <c r="M11" i="3" a="1"/>
  <c r="M11" i="3"/>
  <c r="N11" i="3" a="1"/>
  <c r="N11" i="3"/>
  <c r="O11" i="3" a="1"/>
  <c r="O11" i="3"/>
  <c r="G12" i="3" a="1"/>
  <c r="G12" i="3" s="1"/>
  <c r="H12" i="3" a="1"/>
  <c r="H12" i="3"/>
  <c r="I12" i="3" a="1"/>
  <c r="I12" i="3"/>
  <c r="J12" i="3" a="1"/>
  <c r="J12" i="3"/>
  <c r="K12" i="3" a="1"/>
  <c r="K12" i="3" s="1"/>
  <c r="L12" i="3" a="1"/>
  <c r="L12" i="3"/>
  <c r="M12" i="3" a="1"/>
  <c r="M12" i="3"/>
  <c r="N12" i="3" a="1"/>
  <c r="N12" i="3"/>
  <c r="O12" i="3" a="1"/>
  <c r="O12" i="3" s="1"/>
  <c r="G13" i="3" a="1"/>
  <c r="G13" i="3"/>
  <c r="H13" i="3" a="1"/>
  <c r="H13" i="3"/>
  <c r="I13" i="3" a="1"/>
  <c r="I13" i="3"/>
  <c r="J13" i="3" a="1"/>
  <c r="J13" i="3" s="1"/>
  <c r="K13" i="3" a="1"/>
  <c r="K13" i="3"/>
  <c r="L13" i="3" a="1"/>
  <c r="L13" i="3"/>
  <c r="M13" i="3" a="1"/>
  <c r="M13" i="3"/>
  <c r="N13" i="3" a="1"/>
  <c r="N13" i="3" s="1"/>
  <c r="O13" i="3" a="1"/>
  <c r="O13" i="3"/>
  <c r="G14" i="3" a="1"/>
  <c r="G14" i="3"/>
  <c r="H14" i="3" a="1"/>
  <c r="H14" i="3"/>
  <c r="I14" i="3" a="1"/>
  <c r="I14" i="3" s="1"/>
  <c r="J14" i="3" a="1"/>
  <c r="J14" i="3"/>
  <c r="K14" i="3" a="1"/>
  <c r="K14" i="3"/>
  <c r="L14" i="3" a="1"/>
  <c r="L14" i="3"/>
  <c r="M14" i="3" a="1"/>
  <c r="M14" i="3" s="1"/>
  <c r="N14" i="3" a="1"/>
  <c r="N14" i="3"/>
  <c r="O14" i="3" a="1"/>
  <c r="O14" i="3"/>
  <c r="G15" i="3" a="1"/>
  <c r="G15" i="3"/>
  <c r="H15" i="3" a="1"/>
  <c r="H15" i="3" s="1"/>
  <c r="I15" i="3" a="1"/>
  <c r="I15" i="3"/>
  <c r="J15" i="3" a="1"/>
  <c r="J15" i="3"/>
  <c r="K15" i="3" a="1"/>
  <c r="K15" i="3"/>
  <c r="L15" i="3" a="1"/>
  <c r="L15" i="3" s="1"/>
  <c r="M15" i="3" a="1"/>
  <c r="M15" i="3"/>
  <c r="N15" i="3" a="1"/>
  <c r="N15" i="3"/>
  <c r="O15" i="3" a="1"/>
  <c r="O15" i="3"/>
  <c r="G16" i="3" a="1"/>
  <c r="G16" i="3" s="1"/>
  <c r="H16" i="3" a="1"/>
  <c r="H16" i="3"/>
  <c r="I16" i="3" a="1"/>
  <c r="I16" i="3"/>
  <c r="J16" i="3" a="1"/>
  <c r="J16" i="3"/>
  <c r="K16" i="3" a="1"/>
  <c r="K16" i="3" s="1"/>
  <c r="L16" i="3" a="1"/>
  <c r="L16" i="3"/>
  <c r="M16" i="3" a="1"/>
  <c r="M16" i="3"/>
  <c r="N16" i="3" a="1"/>
  <c r="N16" i="3"/>
  <c r="O16" i="3" a="1"/>
  <c r="O16" i="3" s="1"/>
  <c r="G17" i="3" a="1"/>
  <c r="G17" i="3"/>
  <c r="H17" i="3" a="1"/>
  <c r="H17" i="3"/>
  <c r="I17" i="3" a="1"/>
  <c r="I17" i="3"/>
  <c r="J17" i="3" a="1"/>
  <c r="J17" i="3" s="1"/>
  <c r="K17" i="3" a="1"/>
  <c r="K17" i="3"/>
  <c r="L17" i="3" a="1"/>
  <c r="L17" i="3"/>
  <c r="M17" i="3" a="1"/>
  <c r="M17" i="3"/>
  <c r="N17" i="3" a="1"/>
  <c r="N17" i="3" s="1"/>
  <c r="O17" i="3" a="1"/>
  <c r="O17" i="3"/>
  <c r="G18" i="3" a="1"/>
  <c r="G18" i="3"/>
  <c r="H18" i="3" a="1"/>
  <c r="H18" i="3"/>
  <c r="I18" i="3" a="1"/>
  <c r="I18" i="3" s="1"/>
  <c r="J18" i="3" a="1"/>
  <c r="J18" i="3"/>
  <c r="K18" i="3" a="1"/>
  <c r="K18" i="3"/>
  <c r="L18" i="3" a="1"/>
  <c r="L18" i="3"/>
  <c r="M18" i="3" a="1"/>
  <c r="M18" i="3" s="1"/>
  <c r="N18" i="3" a="1"/>
  <c r="N18" i="3"/>
  <c r="O18" i="3" a="1"/>
  <c r="O18" i="3"/>
  <c r="G19" i="3" a="1"/>
  <c r="G19" i="3"/>
  <c r="H19" i="3" a="1"/>
  <c r="H19" i="3" s="1"/>
  <c r="I19" i="3" a="1"/>
  <c r="I19" i="3"/>
  <c r="J19" i="3" a="1"/>
  <c r="J19" i="3"/>
  <c r="K19" i="3" a="1"/>
  <c r="K19" i="3"/>
  <c r="L19" i="3" a="1"/>
  <c r="L19" i="3" s="1"/>
  <c r="M19" i="3" a="1"/>
  <c r="M19" i="3"/>
  <c r="N19" i="3" a="1"/>
  <c r="N19" i="3"/>
  <c r="O19" i="3" a="1"/>
  <c r="O19" i="3"/>
  <c r="G20" i="3" a="1"/>
  <c r="G20" i="3" s="1"/>
  <c r="H20" i="3" a="1"/>
  <c r="H20" i="3"/>
  <c r="I20" i="3" a="1"/>
  <c r="I20" i="3"/>
  <c r="J20" i="3" a="1"/>
  <c r="J20" i="3"/>
  <c r="K20" i="3" a="1"/>
  <c r="K20" i="3" s="1"/>
  <c r="L20" i="3" a="1"/>
  <c r="L20" i="3"/>
  <c r="M20" i="3" a="1"/>
  <c r="M20" i="3"/>
  <c r="N20" i="3" a="1"/>
  <c r="N20" i="3"/>
  <c r="O20" i="3" a="1"/>
  <c r="O20" i="3" s="1"/>
  <c r="G21" i="3" a="1"/>
  <c r="G21" i="3"/>
  <c r="H21" i="3" a="1"/>
  <c r="H21" i="3"/>
  <c r="I21" i="3" a="1"/>
  <c r="I21" i="3"/>
  <c r="J21" i="3" a="1"/>
  <c r="J21" i="3" s="1"/>
  <c r="K21" i="3" a="1"/>
  <c r="K21" i="3"/>
  <c r="L21" i="3" a="1"/>
  <c r="L21" i="3"/>
  <c r="M21" i="3" a="1"/>
  <c r="M21" i="3"/>
  <c r="N21" i="3" a="1"/>
  <c r="N21" i="3" s="1"/>
  <c r="O21" i="3" a="1"/>
  <c r="O21" i="3"/>
  <c r="G22" i="3" a="1"/>
  <c r="G22" i="3"/>
  <c r="H22" i="3" a="1"/>
  <c r="H22" i="3"/>
  <c r="I22" i="3" a="1"/>
  <c r="I22" i="3" s="1"/>
  <c r="J22" i="3" a="1"/>
  <c r="J22" i="3"/>
  <c r="K22" i="3" a="1"/>
  <c r="K22" i="3"/>
  <c r="L22" i="3" a="1"/>
  <c r="L22" i="3"/>
  <c r="M22" i="3" a="1"/>
  <c r="M22" i="3" s="1"/>
  <c r="N22" i="3" a="1"/>
  <c r="N22" i="3"/>
  <c r="O22" i="3" a="1"/>
  <c r="O22" i="3"/>
  <c r="G23" i="3" a="1"/>
  <c r="G23" i="3"/>
  <c r="H23" i="3" a="1"/>
  <c r="H23" i="3" s="1"/>
  <c r="I23" i="3" a="1"/>
  <c r="I23" i="3"/>
  <c r="J23" i="3" a="1"/>
  <c r="J23" i="3"/>
  <c r="K23" i="3" a="1"/>
  <c r="K23" i="3"/>
  <c r="L23" i="3" a="1"/>
  <c r="L23" i="3" s="1"/>
  <c r="M23" i="3" a="1"/>
  <c r="M23" i="3"/>
  <c r="N23" i="3" a="1"/>
  <c r="N23" i="3"/>
  <c r="O23" i="3" a="1"/>
  <c r="O23" i="3"/>
  <c r="F4" i="3" a="1"/>
  <c r="F4" i="3" s="1"/>
  <c r="F5" i="3" a="1"/>
  <c r="F5" i="3"/>
  <c r="F6" i="3" a="1"/>
  <c r="F6" i="3"/>
  <c r="F7" i="3" a="1"/>
  <c r="F7" i="3"/>
  <c r="F8" i="3" a="1"/>
  <c r="F8" i="3" s="1"/>
  <c r="F9" i="3" a="1"/>
  <c r="F9" i="3"/>
  <c r="F10" i="3" a="1"/>
  <c r="F10" i="3"/>
  <c r="F11" i="3" a="1"/>
  <c r="F11" i="3"/>
  <c r="F12" i="3" a="1"/>
  <c r="F12" i="3" s="1"/>
  <c r="F13" i="3" a="1"/>
  <c r="F13" i="3"/>
  <c r="F14" i="3" a="1"/>
  <c r="F14" i="3"/>
  <c r="F15" i="3" a="1"/>
  <c r="F15" i="3"/>
  <c r="F16" i="3" a="1"/>
  <c r="F16" i="3" s="1"/>
  <c r="F17" i="3" a="1"/>
  <c r="F17" i="3"/>
  <c r="F18" i="3" a="1"/>
  <c r="F18" i="3"/>
  <c r="F19" i="3" a="1"/>
  <c r="F19" i="3"/>
  <c r="F20" i="3" a="1"/>
  <c r="F20" i="3" s="1"/>
  <c r="F21" i="3" a="1"/>
  <c r="F21" i="3"/>
  <c r="F22" i="3" a="1"/>
  <c r="F22" i="3"/>
  <c r="F23" i="3" a="1"/>
  <c r="F23" i="3"/>
  <c r="F3" i="3" a="1"/>
  <c r="F3" i="3" s="1"/>
  <c r="E15" i="3"/>
  <c r="E16" i="3"/>
  <c r="E17" i="3"/>
  <c r="E18" i="3"/>
  <c r="E19" i="3"/>
  <c r="E20" i="3"/>
  <c r="E21" i="3"/>
  <c r="E22" i="3"/>
  <c r="E23" i="3"/>
  <c r="E4" i="3"/>
  <c r="E5" i="3"/>
  <c r="E6" i="3"/>
  <c r="E7" i="3"/>
  <c r="E8" i="3"/>
  <c r="E9" i="3"/>
  <c r="E10" i="3"/>
  <c r="E11" i="3"/>
  <c r="E12" i="3"/>
  <c r="E13" i="3"/>
  <c r="E14" i="3"/>
  <c r="E3" i="3"/>
  <c r="C3" i="3"/>
  <c r="C20" i="3"/>
  <c r="C21" i="3"/>
  <c r="C22" i="3"/>
  <c r="C23" i="3"/>
  <c r="C19" i="3"/>
  <c r="C18" i="3"/>
  <c r="C17" i="3"/>
  <c r="C16" i="3"/>
  <c r="C15" i="3"/>
  <c r="C4" i="3"/>
  <c r="C5" i="3"/>
  <c r="C6" i="3"/>
  <c r="C7" i="3"/>
  <c r="C8" i="3"/>
  <c r="C9" i="3"/>
  <c r="C10" i="3"/>
  <c r="C11" i="3"/>
  <c r="C12" i="3"/>
  <c r="C13" i="3"/>
  <c r="C14" i="3"/>
  <c r="L14" i="4" l="1" a="1"/>
  <c r="L14" i="4" s="1"/>
  <c r="H14" i="4" a="1"/>
  <c r="H14" i="4" s="1"/>
  <c r="O14" i="4" a="1"/>
  <c r="O14" i="4" s="1"/>
  <c r="K14" i="4" a="1"/>
  <c r="K14" i="4" s="1"/>
  <c r="G14" i="4" a="1"/>
  <c r="G14" i="4" s="1"/>
  <c r="L18" i="4" a="1"/>
  <c r="L18" i="4" s="1"/>
  <c r="H18" i="4" a="1"/>
  <c r="H18" i="4" s="1"/>
  <c r="N18" i="4" a="1"/>
  <c r="N18" i="4" s="1"/>
  <c r="O18" i="4" a="1"/>
  <c r="O18" i="4" s="1"/>
  <c r="K18" i="4" a="1"/>
  <c r="K18" i="4" s="1"/>
  <c r="G18" i="4" a="1"/>
  <c r="G18" i="4" s="1"/>
  <c r="J18" i="4" a="1"/>
  <c r="J18" i="4" s="1"/>
  <c r="F23" i="4" a="1"/>
  <c r="F23" i="4" s="1"/>
  <c r="M10" i="4" a="1"/>
  <c r="M10" i="4" s="1"/>
  <c r="L22" i="4" a="1"/>
  <c r="L22" i="4" s="1"/>
  <c r="H22" i="4" a="1"/>
  <c r="H22" i="4" s="1"/>
  <c r="O22" i="4" a="1"/>
  <c r="O22" i="4" s="1"/>
  <c r="K22" i="4" a="1"/>
  <c r="K22" i="4" s="1"/>
  <c r="G22" i="4" a="1"/>
  <c r="G22" i="4" s="1"/>
  <c r="N22" i="4" a="1"/>
  <c r="N22" i="4" s="1"/>
  <c r="J22" i="4" a="1"/>
  <c r="J22" i="4" s="1"/>
  <c r="F22" i="4" a="1"/>
  <c r="F22" i="4" s="1"/>
  <c r="L6" i="4" a="1"/>
  <c r="L6" i="4" s="1"/>
  <c r="H6" i="4" a="1"/>
  <c r="H6" i="4" s="1"/>
  <c r="O6" i="4" a="1"/>
  <c r="O6" i="4" s="1"/>
  <c r="K6" i="4" a="1"/>
  <c r="K6" i="4" s="1"/>
  <c r="G6" i="4" a="1"/>
  <c r="G6" i="4" s="1"/>
  <c r="N6" i="4" a="1"/>
  <c r="N6" i="4" s="1"/>
  <c r="F10" i="4" a="1"/>
  <c r="F10" i="4" s="1"/>
  <c r="N10" i="4" a="1"/>
  <c r="N10" i="4" s="1"/>
  <c r="F14" i="4" a="1"/>
  <c r="F14" i="4" s="1"/>
  <c r="F18" i="4" a="1"/>
  <c r="F18" i="4" s="1"/>
  <c r="O19" i="4" a="1"/>
  <c r="O19" i="4" s="1"/>
  <c r="G19" i="4" a="1"/>
  <c r="G19" i="4" s="1"/>
  <c r="K19" i="4" a="1"/>
  <c r="K19" i="4" s="1"/>
  <c r="L19" i="4" a="1"/>
  <c r="L19" i="4" s="1"/>
  <c r="H19" i="4" a="1"/>
  <c r="H19" i="4" s="1"/>
  <c r="L3" i="4" a="1"/>
  <c r="L3" i="4" s="1"/>
  <c r="H3" i="4" a="1"/>
  <c r="H3" i="4" s="1"/>
  <c r="I6" i="4" a="1"/>
  <c r="I6" i="4" s="1"/>
  <c r="L7" i="4" a="1"/>
  <c r="L7" i="4" s="1"/>
  <c r="H7" i="4" a="1"/>
  <c r="H7" i="4" s="1"/>
  <c r="I10" i="4" a="1"/>
  <c r="I10" i="4" s="1"/>
  <c r="I14" i="4" a="1"/>
  <c r="I14" i="4" s="1"/>
  <c r="L15" i="4" a="1"/>
  <c r="L15" i="4" s="1"/>
  <c r="H15" i="4" a="1"/>
  <c r="H15" i="4" s="1"/>
  <c r="I18" i="4" a="1"/>
  <c r="I18" i="4" s="1"/>
  <c r="F3" i="4" a="1"/>
  <c r="F3" i="4" s="1"/>
  <c r="O5" i="4" a="1"/>
  <c r="O5" i="4" s="1"/>
  <c r="K5" i="4" a="1"/>
  <c r="K5" i="4" s="1"/>
  <c r="K24" i="4" s="1"/>
  <c r="G5" i="4" a="1"/>
  <c r="G5" i="4" s="1"/>
  <c r="J5" i="4" a="1"/>
  <c r="J5" i="4" s="1"/>
  <c r="N5" i="4" a="1"/>
  <c r="N5" i="4" s="1"/>
  <c r="F5" i="4" a="1"/>
  <c r="F5" i="4" s="1"/>
  <c r="F7" i="4" a="1"/>
  <c r="F7" i="4" s="1"/>
  <c r="N7" i="4" a="1"/>
  <c r="N7" i="4" s="1"/>
  <c r="O9" i="4" a="1"/>
  <c r="O9" i="4" s="1"/>
  <c r="K9" i="4" a="1"/>
  <c r="K9" i="4" s="1"/>
  <c r="G9" i="4" a="1"/>
  <c r="G9" i="4" s="1"/>
  <c r="N9" i="4" a="1"/>
  <c r="N9" i="4" s="1"/>
  <c r="J9" i="4" a="1"/>
  <c r="J9" i="4" s="1"/>
  <c r="F9" i="4" a="1"/>
  <c r="F9" i="4" s="1"/>
  <c r="O13" i="4" a="1"/>
  <c r="O13" i="4" s="1"/>
  <c r="K13" i="4" a="1"/>
  <c r="K13" i="4" s="1"/>
  <c r="G13" i="4" a="1"/>
  <c r="G13" i="4" s="1"/>
  <c r="N13" i="4" a="1"/>
  <c r="N13" i="4" s="1"/>
  <c r="J13" i="4" a="1"/>
  <c r="J13" i="4" s="1"/>
  <c r="F13" i="4" a="1"/>
  <c r="F13" i="4" s="1"/>
  <c r="F15" i="4" a="1"/>
  <c r="F15" i="4" s="1"/>
  <c r="N15" i="4" a="1"/>
  <c r="N15" i="4" s="1"/>
  <c r="O17" i="4" a="1"/>
  <c r="O17" i="4" s="1"/>
  <c r="K17" i="4" a="1"/>
  <c r="K17" i="4" s="1"/>
  <c r="G17" i="4" a="1"/>
  <c r="G17" i="4" s="1"/>
  <c r="N17" i="4" a="1"/>
  <c r="N17" i="4" s="1"/>
  <c r="J17" i="4" a="1"/>
  <c r="J17" i="4" s="1"/>
  <c r="F17" i="4" a="1"/>
  <c r="F17" i="4" s="1"/>
  <c r="M5" i="4" a="1"/>
  <c r="M5" i="4" s="1"/>
  <c r="J6" i="4" a="1"/>
  <c r="J6" i="4" s="1"/>
  <c r="M9" i="4" a="1"/>
  <c r="M9" i="4" s="1"/>
  <c r="M13" i="4" a="1"/>
  <c r="M13" i="4" s="1"/>
  <c r="J14" i="4" a="1"/>
  <c r="J14" i="4" s="1"/>
  <c r="M17" i="4" a="1"/>
  <c r="M17" i="4" s="1"/>
  <c r="J19" i="4" a="1"/>
  <c r="J19" i="4" s="1"/>
  <c r="M6" i="4" a="1"/>
  <c r="M6" i="4" s="1"/>
  <c r="L10" i="4" a="1"/>
  <c r="L10" i="4" s="1"/>
  <c r="H10" i="4" a="1"/>
  <c r="H10" i="4" s="1"/>
  <c r="O10" i="4" a="1"/>
  <c r="O10" i="4" s="1"/>
  <c r="K10" i="4" a="1"/>
  <c r="K10" i="4" s="1"/>
  <c r="G10" i="4" a="1"/>
  <c r="G10" i="4" s="1"/>
  <c r="M14" i="4" a="1"/>
  <c r="M14" i="4" s="1"/>
  <c r="F6" i="4" a="1"/>
  <c r="F6" i="4" s="1"/>
  <c r="N14" i="4" a="1"/>
  <c r="N14" i="4" s="1"/>
  <c r="O23" i="4" a="1"/>
  <c r="O23" i="4" s="1"/>
  <c r="K23" i="4" a="1"/>
  <c r="K23" i="4" s="1"/>
  <c r="G23" i="4" a="1"/>
  <c r="G23" i="4" s="1"/>
  <c r="H11" i="4" a="1"/>
  <c r="H11" i="4" s="1"/>
  <c r="L11" i="4" a="1"/>
  <c r="L11" i="4" s="1"/>
  <c r="I22" i="4" a="1"/>
  <c r="I22" i="4" s="1"/>
  <c r="N3" i="4" a="1"/>
  <c r="N3" i="4" s="1"/>
  <c r="F11" i="4" a="1"/>
  <c r="F11" i="4" s="1"/>
  <c r="G3" i="4" a="1"/>
  <c r="G3" i="4" s="1"/>
  <c r="G24" i="4" s="1"/>
  <c r="O3" i="4" a="1"/>
  <c r="O3" i="4" s="1"/>
  <c r="G7" i="4" a="1"/>
  <c r="G7" i="4" s="1"/>
  <c r="O7" i="4" a="1"/>
  <c r="O7" i="4" s="1"/>
  <c r="G11" i="4" a="1"/>
  <c r="G11" i="4" s="1"/>
  <c r="O11" i="4" a="1"/>
  <c r="O11" i="4" s="1"/>
  <c r="G15" i="4" a="1"/>
  <c r="G15" i="4" s="1"/>
  <c r="O15" i="4" a="1"/>
  <c r="O15" i="4" s="1"/>
  <c r="M18" i="4" a="1"/>
  <c r="M18" i="4" s="1"/>
  <c r="M22" i="4" a="1"/>
  <c r="M22" i="4" s="1"/>
  <c r="I21" i="4" a="1"/>
  <c r="I21" i="4" s="1"/>
  <c r="M21" i="4" a="1"/>
  <c r="M21" i="4" s="1"/>
  <c r="I4" i="4" a="1"/>
  <c r="I4" i="4" s="1"/>
  <c r="M4" i="4" a="1"/>
  <c r="M4" i="4" s="1"/>
  <c r="M24" i="4" s="1"/>
  <c r="I8" i="4" a="1"/>
  <c r="I8" i="4" s="1"/>
  <c r="M8" i="4" a="1"/>
  <c r="M8" i="4" s="1"/>
  <c r="I12" i="4" a="1"/>
  <c r="I12" i="4" s="1"/>
  <c r="M12" i="4" a="1"/>
  <c r="M12" i="4" s="1"/>
  <c r="I16" i="4" a="1"/>
  <c r="I16" i="4" s="1"/>
  <c r="M16" i="4" a="1"/>
  <c r="M16" i="4" s="1"/>
  <c r="I20" i="4" a="1"/>
  <c r="I20" i="4" s="1"/>
  <c r="M20" i="4" a="1"/>
  <c r="M20" i="4" s="1"/>
  <c r="F21" i="4" a="1"/>
  <c r="F21" i="4" s="1"/>
  <c r="J21" i="4" a="1"/>
  <c r="J21" i="4" s="1"/>
  <c r="N21" i="4" a="1"/>
  <c r="N21" i="4" s="1"/>
  <c r="H23" i="4" a="1"/>
  <c r="H23" i="4" s="1"/>
  <c r="L23" i="4" a="1"/>
  <c r="L23" i="4" s="1"/>
  <c r="I3" i="4" a="1"/>
  <c r="I3" i="4" s="1"/>
  <c r="F4" i="4" a="1"/>
  <c r="F4" i="4" s="1"/>
  <c r="J4" i="4" a="1"/>
  <c r="J4" i="4" s="1"/>
  <c r="J24" i="4" s="1"/>
  <c r="I7" i="4" a="1"/>
  <c r="I7" i="4" s="1"/>
  <c r="F8" i="4" a="1"/>
  <c r="F8" i="4" s="1"/>
  <c r="J8" i="4" a="1"/>
  <c r="J8" i="4" s="1"/>
  <c r="I11" i="4" a="1"/>
  <c r="I11" i="4" s="1"/>
  <c r="F12" i="4" a="1"/>
  <c r="F12" i="4" s="1"/>
  <c r="J12" i="4" a="1"/>
  <c r="J12" i="4" s="1"/>
  <c r="I15" i="4" a="1"/>
  <c r="I15" i="4" s="1"/>
  <c r="F16" i="4" a="1"/>
  <c r="F16" i="4" s="1"/>
  <c r="J16" i="4" a="1"/>
  <c r="J16" i="4" s="1"/>
  <c r="I19" i="4" a="1"/>
  <c r="I19" i="4" s="1"/>
  <c r="F20" i="4" a="1"/>
  <c r="F20" i="4" s="1"/>
  <c r="J20" i="4" a="1"/>
  <c r="J20" i="4" s="1"/>
  <c r="G21" i="4" a="1"/>
  <c r="G21" i="4" s="1"/>
  <c r="K21" i="4" a="1"/>
  <c r="K21" i="4" s="1"/>
  <c r="I23" i="4" a="1"/>
  <c r="I23" i="4" s="1"/>
  <c r="N24" i="4" l="1"/>
  <c r="I24" i="4"/>
  <c r="H24" i="4"/>
  <c r="O24" i="4"/>
  <c r="L2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<sst xmlns="http://schemas.openxmlformats.org/spreadsheetml/2006/main" count="118" uniqueCount="38">
  <si>
    <t>investment_name</t>
  </si>
  <si>
    <t>investment_pct</t>
  </si>
  <si>
    <t>can_invest_every</t>
  </si>
  <si>
    <t>final_payment_start_of_year</t>
  </si>
  <si>
    <t>first_payment_year</t>
  </si>
  <si>
    <t>second_payment_year</t>
  </si>
  <si>
    <t>Investment</t>
  </si>
  <si>
    <t>Inflow</t>
  </si>
  <si>
    <t>Outflow</t>
  </si>
  <si>
    <t>Amount</t>
  </si>
  <si>
    <t>Return</t>
  </si>
  <si>
    <t>A</t>
  </si>
  <si>
    <t>B</t>
  </si>
  <si>
    <t>C</t>
  </si>
  <si>
    <t>D</t>
  </si>
  <si>
    <t>Total Invested in Month 1 -&gt;</t>
  </si>
  <si>
    <t>Surplus Funds</t>
  </si>
  <si>
    <t>Req'd Payments</t>
  </si>
  <si>
    <t>Bonbon Balance Investments (a)</t>
  </si>
  <si>
    <t>CandyCrest Holdings (b)</t>
  </si>
  <si>
    <t>FudgeFund Futures (c )</t>
  </si>
  <si>
    <t xml:space="preserve">TaffyTrend Ventures (d) </t>
  </si>
  <si>
    <t>TruffleTrust Holdings ( e)</t>
  </si>
  <si>
    <t>E</t>
  </si>
  <si>
    <t>a</t>
  </si>
  <si>
    <t>b</t>
  </si>
  <si>
    <t>c</t>
  </si>
  <si>
    <t>d</t>
  </si>
  <si>
    <t>e</t>
  </si>
  <si>
    <t>years_can_start_investing</t>
  </si>
  <si>
    <t xml:space="preserve">years to mature </t>
  </si>
  <si>
    <t>year_can_start_investing</t>
  </si>
  <si>
    <t>Cash Flow Summary for Year</t>
  </si>
  <si>
    <t>Year of Cashflow</t>
  </si>
  <si>
    <t xml:space="preserve">savings </t>
  </si>
  <si>
    <t xml:space="preserve">out of pocket </t>
  </si>
  <si>
    <t xml:space="preserve">could have </t>
  </si>
  <si>
    <t xml:space="preserve">investment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</si>
</sst>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5" formatCode="&quot;$&quot;#,##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6" tint="-0.249977111117893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sz val="11"/>
      <color rgb="FFC00000"/>
      <name val="Aptos Narrow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59999389629810485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 style="dotted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hair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44" fontId="0" fillId="0" borderId="15" xfId="1" applyFont="1" applyBorder="1"/>
    <xf numFmtId="44" fontId="0" fillId="0" borderId="16" xfId="1" applyFont="1" applyBorder="1"/>
    <xf numFmtId="44" fontId="0" fillId="0" borderId="17" xfId="1" applyFont="1" applyBorder="1"/>
    <xf numFmtId="0" fontId="16" fillId="0" borderId="0" xfId="0" applyFont="1" applyAlignment="1">
      <alignment horizontal="center"/>
    </xf>
    <xf numFmtId="0" fontId="16" fillId="0" borderId="0" xfId="0" applyFont="1"/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  <xf numFmtId="0" fontId="16" fillId="34" borderId="19" xfId="0" applyFont="1" applyFill="1" applyBorder="1" applyAlignment="1">
      <alignment horizontal="center"/>
    </xf>
    <xf numFmtId="0" fontId="16" fillId="34" borderId="20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44" fontId="18" fillId="35" borderId="22" xfId="1" applyFont="1" applyFill="1" applyBorder="1"/>
    <xf numFmtId="0" fontId="16" fillId="0" borderId="0" xfId="0" applyFont="1" applyAlignment="1">
      <alignment horizontal="right"/>
    </xf>
    <xf numFmtId="0" fontId="0" fillId="0" borderId="3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6" borderId="21" xfId="0" applyFill="1" applyBorder="1" applyAlignment="1">
      <alignment horizontal="center"/>
    </xf>
    <xf numFmtId="0" fontId="0" fillId="36" borderId="22" xfId="0" applyFill="1" applyBorder="1" applyAlignment="1">
      <alignment horizontal="center"/>
    </xf>
    <xf numFmtId="0" fontId="0" fillId="36" borderId="23" xfId="0" applyFill="1" applyBorder="1" applyAlignment="1">
      <alignment horizontal="center"/>
    </xf>
    <xf numFmtId="0" fontId="0" fillId="36" borderId="24" xfId="0" applyFill="1" applyBorder="1" applyAlignment="1">
      <alignment horizontal="center"/>
    </xf>
    <xf numFmtId="0" fontId="0" fillId="36" borderId="33" xfId="0" applyFill="1" applyBorder="1" applyAlignment="1">
      <alignment horizontal="center"/>
    </xf>
    <xf numFmtId="0" fontId="0" fillId="36" borderId="34" xfId="0" applyFill="1" applyBorder="1" applyAlignment="1">
      <alignment horizontal="center"/>
    </xf>
    <xf numFmtId="0" fontId="0" fillId="37" borderId="21" xfId="0" applyFill="1" applyBorder="1" applyAlignment="1">
      <alignment horizontal="center"/>
    </xf>
    <xf numFmtId="0" fontId="0" fillId="37" borderId="22" xfId="0" applyFill="1" applyBorder="1" applyAlignment="1">
      <alignment horizontal="center"/>
    </xf>
    <xf numFmtId="0" fontId="0" fillId="37" borderId="33" xfId="0" applyFill="1" applyBorder="1" applyAlignment="1">
      <alignment horizontal="center"/>
    </xf>
    <xf numFmtId="0" fontId="0" fillId="37" borderId="34" xfId="0" applyFill="1" applyBorder="1" applyAlignment="1">
      <alignment horizontal="center"/>
    </xf>
    <xf numFmtId="0" fontId="0" fillId="33" borderId="21" xfId="0" applyFill="1" applyBorder="1" applyAlignment="1">
      <alignment horizontal="center"/>
    </xf>
    <xf numFmtId="0" fontId="0" fillId="33" borderId="22" xfId="0" applyFill="1" applyBorder="1" applyAlignment="1">
      <alignment horizontal="center"/>
    </xf>
    <xf numFmtId="0" fontId="0" fillId="33" borderId="25" xfId="0" applyFill="1" applyBorder="1" applyAlignment="1">
      <alignment horizontal="center"/>
    </xf>
    <xf numFmtId="0" fontId="0" fillId="33" borderId="26" xfId="0" applyFill="1" applyBorder="1" applyAlignment="1">
      <alignment horizontal="center"/>
    </xf>
    <xf numFmtId="0" fontId="0" fillId="33" borderId="35" xfId="0" applyFill="1" applyBorder="1" applyAlignment="1">
      <alignment horizontal="center"/>
    </xf>
    <xf numFmtId="0" fontId="0" fillId="33" borderId="36" xfId="0" applyFill="1" applyBorder="1" applyAlignment="1">
      <alignment horizontal="center"/>
    </xf>
    <xf numFmtId="0" fontId="0" fillId="38" borderId="18" xfId="0" applyFill="1" applyBorder="1" applyAlignment="1">
      <alignment horizontal="center"/>
    </xf>
    <xf numFmtId="0" fontId="0" fillId="38" borderId="19" xfId="0" applyFill="1" applyBorder="1" applyAlignment="1">
      <alignment horizontal="center"/>
    </xf>
    <xf numFmtId="0" fontId="0" fillId="39" borderId="21" xfId="0" applyFill="1" applyBorder="1" applyAlignment="1">
      <alignment horizontal="center"/>
    </xf>
    <xf numFmtId="0" fontId="0" fillId="39" borderId="22" xfId="0" applyFill="1" applyBorder="1" applyAlignment="1">
      <alignment horizontal="center"/>
    </xf>
    <xf numFmtId="0" fontId="0" fillId="39" borderId="0" xfId="0" applyFill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40" borderId="49" xfId="0" applyFill="1" applyBorder="1" applyAlignment="1">
      <alignment horizontal="center"/>
    </xf>
    <xf numFmtId="0" fontId="0" fillId="40" borderId="28" xfId="0" applyFill="1" applyBorder="1" applyAlignment="1">
      <alignment horizontal="center"/>
    </xf>
    <xf numFmtId="0" fontId="0" fillId="34" borderId="49" xfId="0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0" fontId="0" fillId="34" borderId="28" xfId="0" applyFill="1" applyBorder="1" applyAlignment="1">
      <alignment horizontal="center"/>
    </xf>
    <xf numFmtId="0" fontId="0" fillId="42" borderId="0" xfId="0" applyFill="1" applyBorder="1" applyAlignment="1">
      <alignment horizontal="center"/>
    </xf>
    <xf numFmtId="0" fontId="0" fillId="42" borderId="28" xfId="0" applyFill="1" applyBorder="1" applyAlignment="1">
      <alignment horizontal="center"/>
    </xf>
    <xf numFmtId="44" fontId="19" fillId="35" borderId="27" xfId="1" applyFont="1" applyFill="1" applyBorder="1"/>
    <xf numFmtId="44" fontId="20" fillId="35" borderId="18" xfId="1" applyFont="1" applyFill="1" applyBorder="1"/>
    <xf numFmtId="0" fontId="16" fillId="0" borderId="18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165" fontId="16" fillId="0" borderId="18" xfId="1" applyNumberFormat="1" applyFont="1" applyBorder="1" applyAlignment="1">
      <alignment horizontal="center"/>
    </xf>
    <xf numFmtId="165" fontId="16" fillId="0" borderId="19" xfId="1" applyNumberFormat="1" applyFont="1" applyBorder="1" applyAlignment="1">
      <alignment horizontal="center"/>
    </xf>
    <xf numFmtId="165" fontId="16" fillId="0" borderId="20" xfId="1" applyNumberFormat="1" applyFont="1" applyBorder="1" applyAlignment="1">
      <alignment horizontal="center"/>
    </xf>
    <xf numFmtId="44" fontId="18" fillId="35" borderId="32" xfId="1" applyFont="1" applyFill="1" applyBorder="1"/>
    <xf numFmtId="44" fontId="18" fillId="35" borderId="43" xfId="1" applyFont="1" applyFill="1" applyBorder="1"/>
    <xf numFmtId="44" fontId="18" fillId="35" borderId="42" xfId="1" applyFont="1" applyFill="1" applyBorder="1"/>
    <xf numFmtId="44" fontId="18" fillId="35" borderId="37" xfId="1" applyFont="1" applyFill="1" applyBorder="1"/>
    <xf numFmtId="44" fontId="18" fillId="35" borderId="50" xfId="1" applyFont="1" applyFill="1" applyBorder="1"/>
    <xf numFmtId="44" fontId="18" fillId="35" borderId="51" xfId="1" applyFont="1" applyFill="1" applyBorder="1"/>
    <xf numFmtId="44" fontId="18" fillId="35" borderId="44" xfId="1" applyFont="1" applyFill="1" applyBorder="1"/>
    <xf numFmtId="0" fontId="0" fillId="39" borderId="39" xfId="0" applyFill="1" applyBorder="1" applyAlignment="1">
      <alignment horizontal="center"/>
    </xf>
    <xf numFmtId="0" fontId="0" fillId="39" borderId="38" xfId="0" applyFill="1" applyBorder="1" applyAlignment="1">
      <alignment horizontal="center"/>
    </xf>
    <xf numFmtId="0" fontId="0" fillId="39" borderId="52" xfId="0" applyFill="1" applyBorder="1" applyAlignment="1">
      <alignment horizontal="center"/>
    </xf>
    <xf numFmtId="164" fontId="0" fillId="0" borderId="31" xfId="2" applyNumberFormat="1" applyFont="1" applyBorder="1"/>
    <xf numFmtId="0" fontId="0" fillId="0" borderId="40" xfId="0" applyBorder="1"/>
    <xf numFmtId="0" fontId="0" fillId="0" borderId="53" xfId="0" applyBorder="1" applyAlignment="1">
      <alignment horizontal="center"/>
    </xf>
    <xf numFmtId="0" fontId="0" fillId="41" borderId="0" xfId="0" applyFill="1" applyBorder="1" applyAlignment="1">
      <alignment horizontal="center"/>
    </xf>
    <xf numFmtId="0" fontId="0" fillId="41" borderId="28" xfId="0" applyFill="1" applyBorder="1" applyAlignment="1">
      <alignment horizontal="center"/>
    </xf>
    <xf numFmtId="0" fontId="0" fillId="0" borderId="54" xfId="0" applyBorder="1"/>
    <xf numFmtId="0" fontId="0" fillId="0" borderId="49" xfId="0" applyBorder="1" applyAlignment="1">
      <alignment wrapText="1"/>
    </xf>
    <xf numFmtId="0" fontId="0" fillId="0" borderId="55" xfId="0" applyBorder="1"/>
    <xf numFmtId="44" fontId="0" fillId="0" borderId="27" xfId="1" applyFont="1" applyBorder="1"/>
    <xf numFmtId="44" fontId="0" fillId="0" borderId="29" xfId="1" applyFont="1" applyBorder="1"/>
    <xf numFmtId="0" fontId="0" fillId="0" borderId="38" xfId="0" applyBorder="1"/>
    <xf numFmtId="0" fontId="0" fillId="0" borderId="47" xfId="0" applyBorder="1"/>
    <xf numFmtId="0" fontId="0" fillId="0" borderId="29" xfId="0" applyBorder="1"/>
    <xf numFmtId="0" fontId="0" fillId="41" borderId="54" xfId="0" applyFill="1" applyBorder="1"/>
    <xf numFmtId="0" fontId="0" fillId="41" borderId="55" xfId="0" applyFill="1" applyBorder="1"/>
    <xf numFmtId="0" fontId="0" fillId="41" borderId="38" xfId="0" applyFill="1" applyBorder="1"/>
    <xf numFmtId="0" fontId="0" fillId="41" borderId="47" xfId="0" applyFill="1" applyBorder="1"/>
    <xf numFmtId="0" fontId="0" fillId="40" borderId="38" xfId="0" applyFill="1" applyBorder="1"/>
    <xf numFmtId="0" fontId="0" fillId="40" borderId="27" xfId="0" applyFill="1" applyBorder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investmemt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('final model'!$C$29,'final model'!$D$29)</c:f>
              <c:numCache>
                <c:formatCode>General</c:formatCode>
                <c:ptCount val="2"/>
                <c:pt idx="0" formatCode="_(&quot;$&quot;* #,##0.00_);_(&quot;$&quot;* \(#,##0.00\);_(&quot;$&quot;* &quot;-&quot;??_);_(@_)">
                  <c:v>1000</c:v>
                </c:pt>
                <c:pt idx="1">
                  <c:v>880.59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8A-4652-A216-F3BFAFCC8A9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investmemt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042-4A5C-9078-FCE66E797BF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042-4A5C-9078-FCE66E797BF8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('module 4'!$C$29,'module 4'!$D$29)</c:f>
              <c:numCache>
                <c:formatCode>General</c:formatCode>
                <c:ptCount val="2"/>
                <c:pt idx="0" formatCode="_(&quot;$&quot;* #,##0.00_);_(&quot;$&quot;* \(#,##0.00\);_(&quot;$&quot;* &quot;-&quot;??_);_(@_)">
                  <c:v>1000</c:v>
                </c:pt>
                <c:pt idx="1">
                  <c:v>880.59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42-4A5C-9078-FCE66E797BF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402507</xdr:colOff>
      <xdr:row>26</xdr:row>
      <xdr:rowOff>36667</xdr:rowOff>
    </xdr:from>
    <xdr:to>
      <xdr:col>12</xdr:col>
      <xdr:colOff>583790</xdr:colOff>
      <xdr:row>39</xdr:row>
      <xdr:rowOff>178415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59DE49F-F3E2-548B-0CCE-011ADAC050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402507</xdr:colOff>
      <xdr:row>26</xdr:row>
      <xdr:rowOff>36667</xdr:rowOff>
    </xdr:from>
    <xdr:to>
      <xdr:col>12</xdr:col>
      <xdr:colOff>583790</xdr:colOff>
      <xdr:row>39</xdr:row>
      <xdr:rowOff>178415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D4E21E-27EE-48DB-B41E-B90122DB24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A420-9365-4558-B106-C06F64E66220}">
  <dimension ref="A1:D6"/>
  <sheetViews>
    <sheetView workbookViewId="0">
      <selection activeCell="B5" sqref="B5"/>
    </sheetView>
  </sheetViews>
  <sheetFormatPr defaultRowHeight="14.5" x14ac:dyDescent="0.35"/>
  <cols>
    <col min="1" max="1" width="29.453125" customWidth="1"/>
    <col min="2" max="2" width="13.36328125" bestFit="1" customWidth="1"/>
    <col min="3" max="3" width="22.7265625" bestFit="1" customWidth="1"/>
    <col min="4" max="4" width="14.6328125" bestFit="1" customWidth="1"/>
  </cols>
  <sheetData>
    <row r="1" spans="1:4" x14ac:dyDescent="0.35">
      <c r="A1" t="s">
        <v>0</v>
      </c>
      <c r="B1" t="s">
        <v>1</v>
      </c>
      <c r="C1" t="s">
        <v>31</v>
      </c>
      <c r="D1" t="s">
        <v>2</v>
      </c>
    </row>
    <row r="2" spans="1:4" x14ac:dyDescent="0.35">
      <c r="A2" t="s">
        <v>18</v>
      </c>
      <c r="B2">
        <v>1.9900000000000001E-2</v>
      </c>
      <c r="C2">
        <v>1</v>
      </c>
      <c r="D2">
        <v>1</v>
      </c>
    </row>
    <row r="3" spans="1:4" x14ac:dyDescent="0.35">
      <c r="A3" t="s">
        <v>19</v>
      </c>
      <c r="B3">
        <v>4.2099999999999999E-2</v>
      </c>
      <c r="C3">
        <v>1</v>
      </c>
      <c r="D3">
        <v>2</v>
      </c>
    </row>
    <row r="4" spans="1:4" x14ac:dyDescent="0.35">
      <c r="A4" t="s">
        <v>20</v>
      </c>
      <c r="B4">
        <v>6.4500000000000002E-2</v>
      </c>
      <c r="C4">
        <v>2</v>
      </c>
      <c r="D4">
        <v>3</v>
      </c>
    </row>
    <row r="5" spans="1:4" x14ac:dyDescent="0.35">
      <c r="A5" t="s">
        <v>21</v>
      </c>
      <c r="B5">
        <v>8.6900000000000005E-2</v>
      </c>
      <c r="C5">
        <v>3</v>
      </c>
      <c r="D5">
        <v>4</v>
      </c>
    </row>
    <row r="6" spans="1:4" x14ac:dyDescent="0.35">
      <c r="A6" t="s">
        <v>22</v>
      </c>
      <c r="B6">
        <v>0.1094</v>
      </c>
      <c r="C6">
        <v>1</v>
      </c>
      <c r="D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534C-E1C9-4534-AD7B-4844CCBD9D7E}">
  <dimension ref="A1:C3"/>
  <sheetViews>
    <sheetView workbookViewId="0">
      <selection activeCell="C7" sqref="C7"/>
    </sheetView>
  </sheetViews>
  <sheetFormatPr defaultRowHeight="14.5" x14ac:dyDescent="0.35"/>
  <cols>
    <col min="1" max="1" width="23.6328125" bestFit="1" customWidth="1"/>
    <col min="2" max="2" width="16.1796875" bestFit="1" customWidth="1"/>
    <col min="3" max="3" width="19" bestFit="1" customWidth="1"/>
  </cols>
  <sheetData>
    <row r="1" spans="1:3" x14ac:dyDescent="0.35">
      <c r="A1" s="1" t="s">
        <v>3</v>
      </c>
      <c r="B1" s="2" t="s">
        <v>4</v>
      </c>
      <c r="C1" s="3" t="s">
        <v>5</v>
      </c>
    </row>
    <row r="2" spans="1:3" x14ac:dyDescent="0.35">
      <c r="A2" s="4">
        <v>10</v>
      </c>
      <c r="B2" s="5">
        <v>3</v>
      </c>
      <c r="C2" s="6">
        <v>6</v>
      </c>
    </row>
    <row r="3" spans="1:3" x14ac:dyDescent="0.35">
      <c r="A3" s="7">
        <v>500</v>
      </c>
      <c r="B3" s="8">
        <v>250</v>
      </c>
      <c r="C3" s="9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9EAF1-F37C-4BFE-A8FA-A7CD4256F94A}">
  <dimension ref="A1:S30"/>
  <sheetViews>
    <sheetView tabSelected="1" zoomScale="62" zoomScaleNormal="50" workbookViewId="0">
      <selection activeCell="Q30" sqref="Q30"/>
    </sheetView>
  </sheetViews>
  <sheetFormatPr defaultRowHeight="14.5" x14ac:dyDescent="0.35"/>
  <cols>
    <col min="2" max="2" width="9.26953125" bestFit="1" customWidth="1"/>
    <col min="3" max="3" width="10.54296875" bestFit="1" customWidth="1"/>
    <col min="4" max="4" width="10.90625" bestFit="1" customWidth="1"/>
    <col min="7" max="7" width="8.08984375" bestFit="1" customWidth="1"/>
    <col min="8" max="8" width="9.26953125" bestFit="1" customWidth="1"/>
    <col min="11" max="11" width="9.26953125" bestFit="1" customWidth="1"/>
    <col min="15" max="15" width="9.26953125" bestFit="1" customWidth="1"/>
    <col min="17" max="17" width="27.08984375" bestFit="1" customWidth="1"/>
    <col min="18" max="18" width="28.08984375" bestFit="1" customWidth="1"/>
    <col min="19" max="19" width="22.7265625" bestFit="1" customWidth="1"/>
    <col min="20" max="20" width="14.6328125" bestFit="1" customWidth="1"/>
  </cols>
  <sheetData>
    <row r="1" spans="1:19" ht="15" thickBot="1" x14ac:dyDescent="0.4">
      <c r="B1" s="10" t="s">
        <v>33</v>
      </c>
      <c r="C1" s="10"/>
      <c r="D1" s="11"/>
      <c r="E1" s="11"/>
      <c r="F1" s="10" t="s">
        <v>32</v>
      </c>
      <c r="G1" s="10"/>
      <c r="H1" s="10"/>
      <c r="I1" s="10"/>
      <c r="J1" s="10"/>
      <c r="K1" s="10"/>
      <c r="L1" s="10"/>
    </row>
    <row r="2" spans="1:19" ht="15" thickBot="1" x14ac:dyDescent="0.4">
      <c r="A2" s="12" t="s">
        <v>6</v>
      </c>
      <c r="B2" s="13" t="s">
        <v>7</v>
      </c>
      <c r="C2" s="13" t="s">
        <v>8</v>
      </c>
      <c r="D2" s="13" t="s">
        <v>9</v>
      </c>
      <c r="E2" s="14" t="s">
        <v>10</v>
      </c>
      <c r="F2" s="15">
        <v>1</v>
      </c>
      <c r="G2" s="15">
        <v>2</v>
      </c>
      <c r="H2" s="15">
        <v>3</v>
      </c>
      <c r="I2" s="15">
        <v>4</v>
      </c>
      <c r="J2" s="15">
        <v>5</v>
      </c>
      <c r="K2" s="15">
        <v>6</v>
      </c>
      <c r="L2" s="16">
        <v>7</v>
      </c>
      <c r="M2" s="16">
        <v>8</v>
      </c>
      <c r="N2" s="16">
        <v>9</v>
      </c>
      <c r="O2" s="16">
        <v>10</v>
      </c>
    </row>
    <row r="3" spans="1:19" ht="15" thickBot="1" x14ac:dyDescent="0.4">
      <c r="A3" s="22" t="s">
        <v>11</v>
      </c>
      <c r="B3" s="23">
        <v>1</v>
      </c>
      <c r="C3" s="17">
        <f>B3+_xlfn.XLOOKUP(A3,R$12:R$21,S$12:S$21)</f>
        <v>2</v>
      </c>
      <c r="D3" s="18">
        <v>0</v>
      </c>
      <c r="E3" s="71">
        <f>_xlfn.XLOOKUP(A3,R$6:R$10,S$17:S$21)</f>
        <v>1.9900000000000001E-2</v>
      </c>
      <c r="F3" s="20" cm="1">
        <f t="array" ref="F3">_xlfn.IFS($B3=F$2, -1,
$C3=F$2, 1+$E3,
AND($B3&lt;F$2,$C3&gt;F$2), "&lt;---&gt;",
TRUE, ""
)</f>
        <v>-1</v>
      </c>
      <c r="G3" s="20" cm="1">
        <f t="array" ref="G3">_xlfn.IFS($B3=G$2, -1,
$C3=G$2, 1+$E3,
AND($B3&lt;G$2,$C3&gt;G$2), "&lt;---&gt;",
TRUE, ""
)</f>
        <v>1.0199</v>
      </c>
      <c r="H3" s="20" t="str" cm="1">
        <f t="array" ref="H3">_xlfn.IFS($B3=H$2, -1,
$C3=H$2, 1+$E3,
AND($B3&lt;H$2,$C3&gt;H$2), "&lt;---&gt;",
TRUE, ""
)</f>
        <v/>
      </c>
      <c r="I3" s="20" t="str" cm="1">
        <f t="array" ref="I3">_xlfn.IFS($B3=I$2, -1,
$C3=I$2, 1+$E3,
AND($B3&lt;I$2,$C3&gt;I$2), "&lt;---&gt;",
TRUE, ""
)</f>
        <v/>
      </c>
      <c r="J3" s="20" t="str" cm="1">
        <f t="array" ref="J3">_xlfn.IFS($B3=J$2, -1,
$C3=J$2, 1+$E3,
AND($B3&lt;J$2,$C3&gt;J$2), "&lt;---&gt;",
TRUE, ""
)</f>
        <v/>
      </c>
      <c r="K3" s="20" t="str" cm="1">
        <f t="array" ref="K3">_xlfn.IFS($B3=K$2, -1,
$C3=K$2, 1+$E3,
AND($B3&lt;K$2,$C3&gt;K$2), "&lt;---&gt;",
TRUE, ""
)</f>
        <v/>
      </c>
      <c r="L3" s="20" t="str" cm="1">
        <f t="array" ref="L3">_xlfn.IFS($B3=L$2, -1,
$C3=L$2, 1+$E3,
AND($B3&lt;L$2,$C3&gt;L$2), "&lt;---&gt;",
TRUE, ""
)</f>
        <v/>
      </c>
      <c r="M3" s="20" t="str" cm="1">
        <f t="array" ref="M3">_xlfn.IFS($B3=M$2, -1,
$C3=M$2, 1+$E3,
AND($B3&lt;M$2,$C3&gt;M$2), "&lt;---&gt;",
TRUE, ""
)</f>
        <v/>
      </c>
      <c r="N3" s="20" t="str" cm="1">
        <f t="array" ref="N3">_xlfn.IFS($B3=N$2, -1,
$C3=N$2, 1+$E3,
AND($B3&lt;N$2,$C3&gt;N$2), "&lt;---&gt;",
TRUE, ""
)</f>
        <v/>
      </c>
      <c r="O3" s="20" t="str" cm="1">
        <f t="array" ref="O3">_xlfn.IFS($B3=O$2, -1,
$C3=O$2, 1+$E3,
AND($B3&lt;O$2,$C3&gt;O$2), "&lt;---&gt;",
TRUE, ""
)</f>
        <v/>
      </c>
    </row>
    <row r="4" spans="1:19" ht="15" thickBot="1" x14ac:dyDescent="0.4">
      <c r="A4" s="24" t="s">
        <v>12</v>
      </c>
      <c r="B4" s="25">
        <v>1</v>
      </c>
      <c r="C4" s="73">
        <f>B4+_xlfn.XLOOKUP(A4,R$12:R$21,S$12:S$21)</f>
        <v>3</v>
      </c>
      <c r="D4" s="61">
        <v>655.24046301993508</v>
      </c>
      <c r="E4" s="71">
        <f>_xlfn.XLOOKUP(A4,R$6:R$10,S$17:S$21)</f>
        <v>4.2099999999999999E-2</v>
      </c>
      <c r="F4" s="20" cm="1">
        <f t="array" ref="F4">_xlfn.IFS($B4=F$2, -1,
$C4=F$2, 1+$E4,
AND($B4&lt;F$2,$C4&gt;F$2), "&lt;---&gt;",
TRUE, ""
)</f>
        <v>-1</v>
      </c>
      <c r="G4" s="20" t="str" cm="1">
        <f t="array" ref="G4">_xlfn.IFS($B4=G$2, -1,
$C4=G$2, 1+$E4,
AND($B4&lt;G$2,$C4&gt;G$2), "&lt;---&gt;",
TRUE, ""
)</f>
        <v>&lt;---&gt;</v>
      </c>
      <c r="H4" s="20" cm="1">
        <f t="array" ref="H4">_xlfn.IFS($B4=H$2, -1,
$C4=H$2, 1+$E4,
AND($B4&lt;H$2,$C4&gt;H$2), "&lt;---&gt;",
TRUE, ""
)</f>
        <v>1.0421</v>
      </c>
      <c r="I4" s="20" t="str" cm="1">
        <f t="array" ref="I4">_xlfn.IFS($B4=I$2, -1,
$C4=I$2, 1+$E4,
AND($B4&lt;I$2,$C4&gt;I$2), "&lt;---&gt;",
TRUE, ""
)</f>
        <v/>
      </c>
      <c r="J4" s="20" t="str" cm="1">
        <f t="array" ref="J4">_xlfn.IFS($B4=J$2, -1,
$C4=J$2, 1+$E4,
AND($B4&lt;J$2,$C4&gt;J$2), "&lt;---&gt;",
TRUE, ""
)</f>
        <v/>
      </c>
      <c r="K4" s="20" t="str" cm="1">
        <f t="array" ref="K4">_xlfn.IFS($B4=K$2, -1,
$C4=K$2, 1+$E4,
AND($B4&lt;K$2,$C4&gt;K$2), "&lt;---&gt;",
TRUE, ""
)</f>
        <v/>
      </c>
      <c r="L4" s="20" t="str" cm="1">
        <f t="array" ref="L4">_xlfn.IFS($B4=L$2, -1,
$C4=L$2, 1+$E4,
AND($B4&lt;L$2,$C4&gt;L$2), "&lt;---&gt;",
TRUE, ""
)</f>
        <v/>
      </c>
      <c r="M4" s="20" t="str" cm="1">
        <f t="array" ref="M4">_xlfn.IFS($B4=M$2, -1,
$C4=M$2, 1+$E4,
AND($B4&lt;M$2,$C4&gt;M$2), "&lt;---&gt;",
TRUE, ""
)</f>
        <v/>
      </c>
      <c r="N4" s="20" t="str" cm="1">
        <f t="array" ref="N4">_xlfn.IFS($B4=N$2, -1,
$C4=N$2, 1+$E4,
AND($B4&lt;N$2,$C4&gt;N$2), "&lt;---&gt;",
TRUE, ""
)</f>
        <v/>
      </c>
      <c r="O4" s="20" t="str" cm="1">
        <f t="array" ref="O4">_xlfn.IFS($B4=O$2, -1,
$C4=O$2, 1+$E4,
AND($B4&lt;O$2,$C4&gt;O$2), "&lt;---&gt;",
TRUE, ""
)</f>
        <v/>
      </c>
    </row>
    <row r="5" spans="1:19" ht="15" thickBot="1" x14ac:dyDescent="0.4">
      <c r="A5" s="26" t="s">
        <v>23</v>
      </c>
      <c r="B5" s="27">
        <v>1</v>
      </c>
      <c r="C5" s="17">
        <f>B5+_xlfn.XLOOKUP(A5,R$12:R$21,S$12:S$21)</f>
        <v>6</v>
      </c>
      <c r="D5" s="62">
        <v>225.34703443302686</v>
      </c>
      <c r="E5" s="71">
        <f>_xlfn.XLOOKUP(A5,R$6:R$10,S$17:S$21)</f>
        <v>0.1094</v>
      </c>
      <c r="F5" s="20" cm="1">
        <f t="array" ref="F5">_xlfn.IFS($B5=F$2, -1,
$C5=F$2, 1+$E5,
AND($B5&lt;F$2,$C5&gt;F$2), "&lt;---&gt;",
TRUE, ""
)</f>
        <v>-1</v>
      </c>
      <c r="G5" s="20" t="str" cm="1">
        <f t="array" ref="G5">_xlfn.IFS($B5=G$2, -1,
$C5=G$2, 1+$E5,
AND($B5&lt;G$2,$C5&gt;G$2), "&lt;---&gt;",
TRUE, ""
)</f>
        <v>&lt;---&gt;</v>
      </c>
      <c r="H5" s="20" t="str" cm="1">
        <f t="array" ref="H5">_xlfn.IFS($B5=H$2, -1,
$C5=H$2, 1+$E5,
AND($B5&lt;H$2,$C5&gt;H$2), "&lt;---&gt;",
TRUE, ""
)</f>
        <v>&lt;---&gt;</v>
      </c>
      <c r="I5" s="20" t="str" cm="1">
        <f t="array" ref="I5">_xlfn.IFS($B5=I$2, -1,
$C5=I$2, 1+$E5,
AND($B5&lt;I$2,$C5&gt;I$2), "&lt;---&gt;",
TRUE, ""
)</f>
        <v>&lt;---&gt;</v>
      </c>
      <c r="J5" s="20" t="str" cm="1">
        <f t="array" ref="J5">_xlfn.IFS($B5=J$2, -1,
$C5=J$2, 1+$E5,
AND($B5&lt;J$2,$C5&gt;J$2), "&lt;---&gt;",
TRUE, ""
)</f>
        <v>&lt;---&gt;</v>
      </c>
      <c r="K5" s="20" cm="1">
        <f t="array" ref="K5">_xlfn.IFS($B5=K$2, -1,
$C5=K$2, 1+$E5,
AND($B5&lt;K$2,$C5&gt;K$2), "&lt;---&gt;",
TRUE, ""
)</f>
        <v>1.1093999999999999</v>
      </c>
      <c r="L5" s="20" t="str" cm="1">
        <f t="array" ref="L5">_xlfn.IFS($B5=L$2, -1,
$C5=L$2, 1+$E5,
AND($B5&lt;L$2,$C5&gt;L$2), "&lt;---&gt;",
TRUE, ""
)</f>
        <v/>
      </c>
      <c r="M5" s="20" t="str" cm="1">
        <f t="array" ref="M5">_xlfn.IFS($B5=M$2, -1,
$C5=M$2, 1+$E5,
AND($B5&lt;M$2,$C5&gt;M$2), "&lt;---&gt;",
TRUE, ""
)</f>
        <v/>
      </c>
      <c r="N5" s="20" t="str" cm="1">
        <f t="array" ref="N5">_xlfn.IFS($B5=N$2, -1,
$C5=N$2, 1+$E5,
AND($B5&lt;N$2,$C5&gt;N$2), "&lt;---&gt;",
TRUE, ""
)</f>
        <v/>
      </c>
      <c r="O5" s="20" t="str" cm="1">
        <f t="array" ref="O5">_xlfn.IFS($B5=O$2, -1,
$C5=O$2, 1+$E5,
AND($B5&lt;O$2,$C5&gt;O$2), "&lt;---&gt;",
TRUE, ""
)</f>
        <v/>
      </c>
      <c r="R5" s="84" t="s">
        <v>37</v>
      </c>
      <c r="S5" s="85" t="s">
        <v>29</v>
      </c>
    </row>
    <row r="6" spans="1:19" ht="15" thickBot="1" x14ac:dyDescent="0.4">
      <c r="A6" s="28" t="s">
        <v>11</v>
      </c>
      <c r="B6" s="29">
        <v>2</v>
      </c>
      <c r="C6" s="17">
        <f>B6+_xlfn.XLOOKUP(A6,R$12:R$21,S$12:S$21)</f>
        <v>3</v>
      </c>
      <c r="D6" s="64">
        <v>0</v>
      </c>
      <c r="E6" s="71">
        <f>_xlfn.XLOOKUP(A6,R$6:R$10,S$17:S$21)</f>
        <v>1.9900000000000001E-2</v>
      </c>
      <c r="F6" s="20" t="str" cm="1">
        <f t="array" ref="F6">_xlfn.IFS($B6=F$2, -1,
$C6=F$2, 1+$E6,
AND($B6&lt;F$2,$C6&gt;F$2), "&lt;---&gt;",
TRUE, ""
)</f>
        <v/>
      </c>
      <c r="G6" s="20" cm="1">
        <f t="array" ref="G6">_xlfn.IFS($B6=G$2, -1,
$C6=G$2, 1+$E6,
AND($B6&lt;G$2,$C6&gt;G$2), "&lt;---&gt;",
TRUE, ""
)</f>
        <v>-1</v>
      </c>
      <c r="H6" s="20" cm="1">
        <f t="array" ref="H6">_xlfn.IFS($B6=H$2, -1,
$C6=H$2, 1+$E6,
AND($B6&lt;H$2,$C6&gt;H$2), "&lt;---&gt;",
TRUE, ""
)</f>
        <v>1.0199</v>
      </c>
      <c r="I6" s="20" t="str" cm="1">
        <f t="array" ref="I6">_xlfn.IFS($B6=I$2, -1,
$C6=I$2, 1+$E6,
AND($B6&lt;I$2,$C6&gt;I$2), "&lt;---&gt;",
TRUE, ""
)</f>
        <v/>
      </c>
      <c r="J6" s="20" t="str" cm="1">
        <f t="array" ref="J6">_xlfn.IFS($B6=J$2, -1,
$C6=J$2, 1+$E6,
AND($B6&lt;J$2,$C6&gt;J$2), "&lt;---&gt;",
TRUE, ""
)</f>
        <v/>
      </c>
      <c r="K6" s="20" t="str" cm="1">
        <f t="array" ref="K6">_xlfn.IFS($B6=K$2, -1,
$C6=K$2, 1+$E6,
AND($B6&lt;K$2,$C6&gt;K$2), "&lt;---&gt;",
TRUE, ""
)</f>
        <v/>
      </c>
      <c r="L6" s="20" t="str" cm="1">
        <f t="array" ref="L6">_xlfn.IFS($B6=L$2, -1,
$C6=L$2, 1+$E6,
AND($B6&lt;L$2,$C6&gt;L$2), "&lt;---&gt;",
TRUE, ""
)</f>
        <v/>
      </c>
      <c r="M6" s="20" t="str" cm="1">
        <f t="array" ref="M6">_xlfn.IFS($B6=M$2, -1,
$C6=M$2, 1+$E6,
AND($B6&lt;M$2,$C6&gt;M$2), "&lt;---&gt;",
TRUE, ""
)</f>
        <v/>
      </c>
      <c r="N6" s="20" t="str" cm="1">
        <f t="array" ref="N6">_xlfn.IFS($B6=N$2, -1,
$C6=N$2, 1+$E6,
AND($B6&lt;N$2,$C6&gt;N$2), "&lt;---&gt;",
TRUE, ""
)</f>
        <v/>
      </c>
      <c r="O6" s="20" t="str" cm="1">
        <f t="array" ref="O6">_xlfn.IFS($B6=O$2, -1,
$C6=O$2, 1+$E6,
AND($B6&lt;O$2,$C6&gt;O$2), "&lt;---&gt;",
TRUE, ""
)</f>
        <v/>
      </c>
      <c r="R6" s="81" t="s">
        <v>24</v>
      </c>
      <c r="S6" s="82">
        <v>1</v>
      </c>
    </row>
    <row r="7" spans="1:19" ht="15" thickBot="1" x14ac:dyDescent="0.4">
      <c r="A7" s="30" t="s">
        <v>13</v>
      </c>
      <c r="B7" s="31">
        <v>2</v>
      </c>
      <c r="C7" s="17">
        <f>B7+_xlfn.XLOOKUP(A7,R$12:R$21,S$12:S$21)</f>
        <v>5</v>
      </c>
      <c r="D7" s="63">
        <v>0</v>
      </c>
      <c r="E7" s="71">
        <f>_xlfn.XLOOKUP(A7,R$6:R$10,S$17:S$21)</f>
        <v>6.4500000000000002E-2</v>
      </c>
      <c r="F7" s="20" t="str" cm="1">
        <f t="array" ref="F7">_xlfn.IFS($B7=F$2, -1,
$C7=F$2, 1+$E7,
AND($B7&lt;F$2,$C7&gt;F$2), "&lt;---&gt;",
TRUE, ""
)</f>
        <v/>
      </c>
      <c r="G7" s="20" cm="1">
        <f t="array" ref="G7">_xlfn.IFS($B7=G$2, -1,
$C7=G$2, 1+$E7,
AND($B7&lt;G$2,$C7&gt;G$2), "&lt;---&gt;",
TRUE, ""
)</f>
        <v>-1</v>
      </c>
      <c r="H7" s="20" t="str" cm="1">
        <f t="array" ref="H7">_xlfn.IFS($B7=H$2, -1,
$C7=H$2, 1+$E7,
AND($B7&lt;H$2,$C7&gt;H$2), "&lt;---&gt;",
TRUE, ""
)</f>
        <v>&lt;---&gt;</v>
      </c>
      <c r="I7" s="20" t="str" cm="1">
        <f t="array" ref="I7">_xlfn.IFS($B7=I$2, -1,
$C7=I$2, 1+$E7,
AND($B7&lt;I$2,$C7&gt;I$2), "&lt;---&gt;",
TRUE, ""
)</f>
        <v>&lt;---&gt;</v>
      </c>
      <c r="J7" s="20" cm="1">
        <f t="array" ref="J7">_xlfn.IFS($B7=J$2, -1,
$C7=J$2, 1+$E7,
AND($B7&lt;J$2,$C7&gt;J$2), "&lt;---&gt;",
TRUE, ""
)</f>
        <v>1.0645</v>
      </c>
      <c r="K7" s="20" t="str" cm="1">
        <f t="array" ref="K7">_xlfn.IFS($B7=K$2, -1,
$C7=K$2, 1+$E7,
AND($B7&lt;K$2,$C7&gt;K$2), "&lt;---&gt;",
TRUE, ""
)</f>
        <v/>
      </c>
      <c r="L7" s="20" t="str" cm="1">
        <f t="array" ref="L7">_xlfn.IFS($B7=L$2, -1,
$C7=L$2, 1+$E7,
AND($B7&lt;L$2,$C7&gt;L$2), "&lt;---&gt;",
TRUE, ""
)</f>
        <v/>
      </c>
      <c r="M7" s="20" t="str" cm="1">
        <f t="array" ref="M7">_xlfn.IFS($B7=M$2, -1,
$C7=M$2, 1+$E7,
AND($B7&lt;M$2,$C7&gt;M$2), "&lt;---&gt;",
TRUE, ""
)</f>
        <v/>
      </c>
      <c r="N7" s="20" t="str" cm="1">
        <f t="array" ref="N7">_xlfn.IFS($B7=N$2, -1,
$C7=N$2, 1+$E7,
AND($B7&lt;N$2,$C7&gt;N$2), "&lt;---&gt;",
TRUE, ""
)</f>
        <v/>
      </c>
      <c r="O7" s="20" t="str" cm="1">
        <f t="array" ref="O7">_xlfn.IFS($B7=O$2, -1,
$C7=O$2, 1+$E7,
AND($B7&lt;O$2,$C7&gt;O$2), "&lt;---&gt;",
TRUE, ""
)</f>
        <v/>
      </c>
      <c r="R7" s="81" t="s">
        <v>25</v>
      </c>
      <c r="S7" s="82">
        <v>1</v>
      </c>
    </row>
    <row r="8" spans="1:19" ht="15" thickBot="1" x14ac:dyDescent="0.4">
      <c r="A8" s="32" t="s">
        <v>11</v>
      </c>
      <c r="B8" s="33">
        <v>3</v>
      </c>
      <c r="C8" s="17">
        <f>B8+_xlfn.XLOOKUP(A8,R$12:R$21,S$12:S$21)</f>
        <v>4</v>
      </c>
      <c r="D8" s="18">
        <v>0</v>
      </c>
      <c r="E8" s="71">
        <f>_xlfn.XLOOKUP(A8,R$6:R$10,S$17:S$21)</f>
        <v>1.9900000000000001E-2</v>
      </c>
      <c r="F8" s="20" t="str" cm="1">
        <f t="array" ref="F8">_xlfn.IFS($B8=F$2, -1,
$C8=F$2, 1+$E8,
AND($B8&lt;F$2,$C8&gt;F$2), "&lt;---&gt;",
TRUE, ""
)</f>
        <v/>
      </c>
      <c r="G8" s="20" t="str" cm="1">
        <f t="array" ref="G8">_xlfn.IFS($B8=G$2, -1,
$C8=G$2, 1+$E8,
AND($B8&lt;G$2,$C8&gt;G$2), "&lt;---&gt;",
TRUE, ""
)</f>
        <v/>
      </c>
      <c r="H8" s="20" cm="1">
        <f t="array" ref="H8">_xlfn.IFS($B8=H$2, -1,
$C8=H$2, 1+$E8,
AND($B8&lt;H$2,$C8&gt;H$2), "&lt;---&gt;",
TRUE, ""
)</f>
        <v>-1</v>
      </c>
      <c r="I8" s="20" cm="1">
        <f t="array" ref="I8">_xlfn.IFS($B8=I$2, -1,
$C8=I$2, 1+$E8,
AND($B8&lt;I$2,$C8&gt;I$2), "&lt;---&gt;",
TRUE, ""
)</f>
        <v>1.0199</v>
      </c>
      <c r="J8" s="20" t="str" cm="1">
        <f t="array" ref="J8">_xlfn.IFS($B8=J$2, -1,
$C8=J$2, 1+$E8,
AND($B8&lt;J$2,$C8&gt;J$2), "&lt;---&gt;",
TRUE, ""
)</f>
        <v/>
      </c>
      <c r="K8" s="20" t="str" cm="1">
        <f t="array" ref="K8">_xlfn.IFS($B8=K$2, -1,
$C8=K$2, 1+$E8,
AND($B8&lt;K$2,$C8&gt;K$2), "&lt;---&gt;",
TRUE, ""
)</f>
        <v/>
      </c>
      <c r="L8" s="20" t="str" cm="1">
        <f t="array" ref="L8">_xlfn.IFS($B8=L$2, -1,
$C8=L$2, 1+$E8,
AND($B8&lt;L$2,$C8&gt;L$2), "&lt;---&gt;",
TRUE, ""
)</f>
        <v/>
      </c>
      <c r="M8" s="20" t="str" cm="1">
        <f t="array" ref="M8">_xlfn.IFS($B8=M$2, -1,
$C8=M$2, 1+$E8,
AND($B8&lt;M$2,$C8&gt;M$2), "&lt;---&gt;",
TRUE, ""
)</f>
        <v/>
      </c>
      <c r="N8" s="20" t="str" cm="1">
        <f t="array" ref="N8">_xlfn.IFS($B8=N$2, -1,
$C8=N$2, 1+$E8,
AND($B8&lt;N$2,$C8&gt;N$2), "&lt;---&gt;",
TRUE, ""
)</f>
        <v/>
      </c>
      <c r="O8" s="20" t="str" cm="1">
        <f t="array" ref="O8">_xlfn.IFS($B8=O$2, -1,
$C8=O$2, 1+$E8,
AND($B8&lt;O$2,$C8&gt;O$2), "&lt;---&gt;",
TRUE, ""
)</f>
        <v/>
      </c>
      <c r="R8" s="81" t="s">
        <v>26</v>
      </c>
      <c r="S8" s="82">
        <v>2</v>
      </c>
    </row>
    <row r="9" spans="1:19" ht="15" thickBot="1" x14ac:dyDescent="0.4">
      <c r="A9" s="34" t="s">
        <v>12</v>
      </c>
      <c r="B9" s="35">
        <v>3</v>
      </c>
      <c r="C9" s="17">
        <f>B9+_xlfn.XLOOKUP(A9,R$12:R$21,S$12:S$21)</f>
        <v>5</v>
      </c>
      <c r="D9" s="61">
        <v>5.6843418860808015E-14</v>
      </c>
      <c r="E9" s="71">
        <f>_xlfn.XLOOKUP(A9,R$6:R$10,S$17:S$21)</f>
        <v>4.2099999999999999E-2</v>
      </c>
      <c r="F9" s="20" t="str" cm="1">
        <f t="array" ref="F9">_xlfn.IFS($B9=F$2, -1,
$C9=F$2, 1+$E9,
AND($B9&lt;F$2,$C9&gt;F$2), "&lt;---&gt;",
TRUE, ""
)</f>
        <v/>
      </c>
      <c r="G9" s="20" t="str" cm="1">
        <f t="array" ref="G9">_xlfn.IFS($B9=G$2, -1,
$C9=G$2, 1+$E9,
AND($B9&lt;G$2,$C9&gt;G$2), "&lt;---&gt;",
TRUE, ""
)</f>
        <v/>
      </c>
      <c r="H9" s="20" cm="1">
        <f t="array" ref="H9">_xlfn.IFS($B9=H$2, -1,
$C9=H$2, 1+$E9,
AND($B9&lt;H$2,$C9&gt;H$2), "&lt;---&gt;",
TRUE, ""
)</f>
        <v>-1</v>
      </c>
      <c r="I9" s="20" t="str" cm="1">
        <f t="array" ref="I9">_xlfn.IFS($B9=I$2, -1,
$C9=I$2, 1+$E9,
AND($B9&lt;I$2,$C9&gt;I$2), "&lt;---&gt;",
TRUE, ""
)</f>
        <v>&lt;---&gt;</v>
      </c>
      <c r="J9" s="20" cm="1">
        <f t="array" ref="J9">_xlfn.IFS($B9=J$2, -1,
$C9=J$2, 1+$E9,
AND($B9&lt;J$2,$C9&gt;J$2), "&lt;---&gt;",
TRUE, ""
)</f>
        <v>1.0421</v>
      </c>
      <c r="K9" s="20" t="str" cm="1">
        <f t="array" ref="K9">_xlfn.IFS($B9=K$2, -1,
$C9=K$2, 1+$E9,
AND($B9&lt;K$2,$C9&gt;K$2), "&lt;---&gt;",
TRUE, ""
)</f>
        <v/>
      </c>
      <c r="L9" s="20" t="str" cm="1">
        <f t="array" ref="L9">_xlfn.IFS($B9=L$2, -1,
$C9=L$2, 1+$E9,
AND($B9&lt;L$2,$C9&gt;L$2), "&lt;---&gt;",
TRUE, ""
)</f>
        <v/>
      </c>
      <c r="M9" s="20" t="str" cm="1">
        <f t="array" ref="M9">_xlfn.IFS($B9=M$2, -1,
$C9=M$2, 1+$E9,
AND($B9&lt;M$2,$C9&gt;M$2), "&lt;---&gt;",
TRUE, ""
)</f>
        <v/>
      </c>
      <c r="N9" s="20" t="str" cm="1">
        <f t="array" ref="N9">_xlfn.IFS($B9=N$2, -1,
$C9=N$2, 1+$E9,
AND($B9&lt;N$2,$C9&gt;N$2), "&lt;---&gt;",
TRUE, ""
)</f>
        <v/>
      </c>
      <c r="O9" s="20" t="str" cm="1">
        <f t="array" ref="O9">_xlfn.IFS($B9=O$2, -1,
$C9=O$2, 1+$E9,
AND($B9&lt;O$2,$C9&gt;O$2), "&lt;---&gt;",
TRUE, ""
)</f>
        <v/>
      </c>
      <c r="R9" s="81" t="s">
        <v>27</v>
      </c>
      <c r="S9" s="82">
        <v>3</v>
      </c>
    </row>
    <row r="10" spans="1:19" ht="15" thickBot="1" x14ac:dyDescent="0.4">
      <c r="A10" s="36" t="s">
        <v>14</v>
      </c>
      <c r="B10" s="37">
        <v>3</v>
      </c>
      <c r="C10" s="17">
        <f>B10+_xlfn.XLOOKUP(A10,R$12:R$21,S$12:S$21)</f>
        <v>7</v>
      </c>
      <c r="D10" s="65">
        <v>432.82608651307419</v>
      </c>
      <c r="E10" s="71">
        <f>_xlfn.XLOOKUP(A10,R$6:R$10,S$17:S$21)</f>
        <v>8.6900000000000005E-2</v>
      </c>
      <c r="F10" s="20" t="str" cm="1">
        <f t="array" ref="F10">_xlfn.IFS($B10=F$2, -1,
$C10=F$2, 1+$E10,
AND($B10&lt;F$2,$C10&gt;F$2), "&lt;---&gt;",
TRUE, ""
)</f>
        <v/>
      </c>
      <c r="G10" s="20" t="str" cm="1">
        <f t="array" ref="G10">_xlfn.IFS($B10=G$2, -1,
$C10=G$2, 1+$E10,
AND($B10&lt;G$2,$C10&gt;G$2), "&lt;---&gt;",
TRUE, ""
)</f>
        <v/>
      </c>
      <c r="H10" s="20" cm="1">
        <f t="array" ref="H10">_xlfn.IFS($B10=H$2, -1,
$C10=H$2, 1+$E10,
AND($B10&lt;H$2,$C10&gt;H$2), "&lt;---&gt;",
TRUE, ""
)</f>
        <v>-1</v>
      </c>
      <c r="I10" s="20" t="str" cm="1">
        <f t="array" ref="I10">_xlfn.IFS($B10=I$2, -1,
$C10=I$2, 1+$E10,
AND($B10&lt;I$2,$C10&gt;I$2), "&lt;---&gt;",
TRUE, ""
)</f>
        <v>&lt;---&gt;</v>
      </c>
      <c r="J10" s="20" t="str" cm="1">
        <f t="array" ref="J10">_xlfn.IFS($B10=J$2, -1,
$C10=J$2, 1+$E10,
AND($B10&lt;J$2,$C10&gt;J$2), "&lt;---&gt;",
TRUE, ""
)</f>
        <v>&lt;---&gt;</v>
      </c>
      <c r="K10" s="20" t="str" cm="1">
        <f t="array" ref="K10">_xlfn.IFS($B10=K$2, -1,
$C10=K$2, 1+$E10,
AND($B10&lt;K$2,$C10&gt;K$2), "&lt;---&gt;",
TRUE, ""
)</f>
        <v>&lt;---&gt;</v>
      </c>
      <c r="L10" s="20" cm="1">
        <f t="array" ref="L10">_xlfn.IFS($B10=L$2, -1,
$C10=L$2, 1+$E10,
AND($B10&lt;L$2,$C10&gt;L$2), "&lt;---&gt;",
TRUE, ""
)</f>
        <v>1.0869</v>
      </c>
      <c r="M10" s="20" t="str" cm="1">
        <f t="array" ref="M10">_xlfn.IFS($B10=M$2, -1,
$C10=M$2, 1+$E10,
AND($B10&lt;M$2,$C10&gt;M$2), "&lt;---&gt;",
TRUE, ""
)</f>
        <v/>
      </c>
      <c r="N10" s="20" t="str" cm="1">
        <f t="array" ref="N10">_xlfn.IFS($B10=N$2, -1,
$C10=N$2, 1+$E10,
AND($B10&lt;N$2,$C10&gt;N$2), "&lt;---&gt;",
TRUE, ""
)</f>
        <v/>
      </c>
      <c r="O10" s="20" t="str" cm="1">
        <f t="array" ref="O10">_xlfn.IFS($B10=O$2, -1,
$C10=O$2, 1+$E10,
AND($B10&lt;O$2,$C10&gt;O$2), "&lt;---&gt;",
TRUE, ""
)</f>
        <v/>
      </c>
      <c r="R10" s="81" t="s">
        <v>28</v>
      </c>
      <c r="S10" s="82">
        <v>1</v>
      </c>
    </row>
    <row r="11" spans="1:19" ht="15" thickBot="1" x14ac:dyDescent="0.4">
      <c r="A11" s="38" t="s">
        <v>11</v>
      </c>
      <c r="B11" s="39">
        <v>4</v>
      </c>
      <c r="C11" s="17">
        <f>B11+_xlfn.XLOOKUP(A11,R$12:R$21,S$12:S$21)</f>
        <v>5</v>
      </c>
      <c r="D11" s="66">
        <v>0</v>
      </c>
      <c r="E11" s="71">
        <f>_xlfn.XLOOKUP(A11,R$6:R$10,S$17:S$21)</f>
        <v>1.9900000000000001E-2</v>
      </c>
      <c r="F11" s="20" t="str" cm="1">
        <f t="array" ref="F11">_xlfn.IFS($B11=F$2, -1,
$C11=F$2, 1+$E11,
AND($B11&lt;F$2,$C11&gt;F$2), "&lt;---&gt;",
TRUE, ""
)</f>
        <v/>
      </c>
      <c r="G11" s="20" t="str" cm="1">
        <f t="array" ref="G11">_xlfn.IFS($B11=G$2, -1,
$C11=G$2, 1+$E11,
AND($B11&lt;G$2,$C11&gt;G$2), "&lt;---&gt;",
TRUE, ""
)</f>
        <v/>
      </c>
      <c r="H11" s="20" t="str" cm="1">
        <f t="array" ref="H11">_xlfn.IFS($B11=H$2, -1,
$C11=H$2, 1+$E11,
AND($B11&lt;H$2,$C11&gt;H$2), "&lt;---&gt;",
TRUE, ""
)</f>
        <v/>
      </c>
      <c r="I11" s="20" cm="1">
        <f t="array" ref="I11">_xlfn.IFS($B11=I$2, -1,
$C11=I$2, 1+$E11,
AND($B11&lt;I$2,$C11&gt;I$2), "&lt;---&gt;",
TRUE, ""
)</f>
        <v>-1</v>
      </c>
      <c r="J11" s="20" cm="1">
        <f t="array" ref="J11">_xlfn.IFS($B11=J$2, -1,
$C11=J$2, 1+$E11,
AND($B11&lt;J$2,$C11&gt;J$2), "&lt;---&gt;",
TRUE, ""
)</f>
        <v>1.0199</v>
      </c>
      <c r="K11" s="20" t="str" cm="1">
        <f t="array" ref="K11">_xlfn.IFS($B11=K$2, -1,
$C11=K$2, 1+$E11,
AND($B11&lt;K$2,$C11&gt;K$2), "&lt;---&gt;",
TRUE, ""
)</f>
        <v/>
      </c>
      <c r="L11" s="20" t="str" cm="1">
        <f t="array" ref="L11">_xlfn.IFS($B11=L$2, -1,
$C11=L$2, 1+$E11,
AND($B11&lt;L$2,$C11&gt;L$2), "&lt;---&gt;",
TRUE, ""
)</f>
        <v/>
      </c>
      <c r="M11" s="20" t="str" cm="1">
        <f t="array" ref="M11">_xlfn.IFS($B11=M$2, -1,
$C11=M$2, 1+$E11,
AND($B11&lt;M$2,$C11&gt;M$2), "&lt;---&gt;",
TRUE, ""
)</f>
        <v/>
      </c>
      <c r="N11" s="20" t="str" cm="1">
        <f t="array" ref="N11">_xlfn.IFS($B11=N$2, -1,
$C11=N$2, 1+$E11,
AND($B11&lt;N$2,$C11&gt;N$2), "&lt;---&gt;",
TRUE, ""
)</f>
        <v/>
      </c>
      <c r="O11" s="20" t="str" cm="1">
        <f t="array" ref="O11">_xlfn.IFS($B11=O$2, -1,
$C11=O$2, 1+$E11,
AND($B11&lt;O$2,$C11&gt;O$2), "&lt;---&gt;",
TRUE, ""
)</f>
        <v/>
      </c>
      <c r="R11" s="86" t="s">
        <v>0</v>
      </c>
      <c r="S11" s="87" t="s">
        <v>30</v>
      </c>
    </row>
    <row r="12" spans="1:19" ht="15" thickBot="1" x14ac:dyDescent="0.4">
      <c r="A12" s="40" t="s">
        <v>11</v>
      </c>
      <c r="B12" s="41">
        <v>5</v>
      </c>
      <c r="C12" s="17">
        <f>B12+_xlfn.XLOOKUP(A12,R$12:R$21,S$12:S$21)</f>
        <v>6</v>
      </c>
      <c r="D12" s="18">
        <v>0</v>
      </c>
      <c r="E12" s="71">
        <f>_xlfn.XLOOKUP(A12,R$6:R$10,S$17:S$21)</f>
        <v>1.9900000000000001E-2</v>
      </c>
      <c r="F12" s="20" t="str" cm="1">
        <f t="array" ref="F12">_xlfn.IFS($B12=F$2, -1,
$C12=F$2, 1+$E12,
AND($B12&lt;F$2,$C12&gt;F$2), "&lt;---&gt;",
TRUE, ""
)</f>
        <v/>
      </c>
      <c r="G12" s="20" t="str" cm="1">
        <f t="array" ref="G12">_xlfn.IFS($B12=G$2, -1,
$C12=G$2, 1+$E12,
AND($B12&lt;G$2,$C12&gt;G$2), "&lt;---&gt;",
TRUE, ""
)</f>
        <v/>
      </c>
      <c r="H12" s="20" t="str" cm="1">
        <f t="array" ref="H12">_xlfn.IFS($B12=H$2, -1,
$C12=H$2, 1+$E12,
AND($B12&lt;H$2,$C12&gt;H$2), "&lt;---&gt;",
TRUE, ""
)</f>
        <v/>
      </c>
      <c r="I12" s="20" t="str" cm="1">
        <f t="array" ref="I12">_xlfn.IFS($B12=I$2, -1,
$C12=I$2, 1+$E12,
AND($B12&lt;I$2,$C12&gt;I$2), "&lt;---&gt;",
TRUE, ""
)</f>
        <v/>
      </c>
      <c r="J12" s="20" cm="1">
        <f t="array" ref="J12">_xlfn.IFS($B12=J$2, -1,
$C12=J$2, 1+$E12,
AND($B12&lt;J$2,$C12&gt;J$2), "&lt;---&gt;",
TRUE, ""
)</f>
        <v>-1</v>
      </c>
      <c r="K12" s="20" cm="1">
        <f t="array" ref="K12">_xlfn.IFS($B12=K$2, -1,
$C12=K$2, 1+$E12,
AND($B12&lt;K$2,$C12&gt;K$2), "&lt;---&gt;",
TRUE, ""
)</f>
        <v>1.0199</v>
      </c>
      <c r="L12" s="20" t="str" cm="1">
        <f t="array" ref="L12">_xlfn.IFS($B12=L$2, -1,
$C12=L$2, 1+$E12,
AND($B12&lt;L$2,$C12&gt;L$2), "&lt;---&gt;",
TRUE, ""
)</f>
        <v/>
      </c>
      <c r="M12" s="20" t="str" cm="1">
        <f t="array" ref="M12">_xlfn.IFS($B12=M$2, -1,
$C12=M$2, 1+$E12,
AND($B12&lt;M$2,$C12&gt;M$2), "&lt;---&gt;",
TRUE, ""
)</f>
        <v/>
      </c>
      <c r="N12" s="20" t="str" cm="1">
        <f t="array" ref="N12">_xlfn.IFS($B12=N$2, -1,
$C12=N$2, 1+$E12,
AND($B12&lt;N$2,$C12&gt;N$2), "&lt;---&gt;",
TRUE, ""
)</f>
        <v/>
      </c>
      <c r="O12" s="20" t="str" cm="1">
        <f t="array" ref="O12">_xlfn.IFS($B12=O$2, -1,
$C12=O$2, 1+$E12,
AND($B12&lt;O$2,$C12&gt;O$2), "&lt;---&gt;",
TRUE, ""
)</f>
        <v/>
      </c>
      <c r="R12" s="81" t="s">
        <v>24</v>
      </c>
      <c r="S12" s="82">
        <v>1</v>
      </c>
    </row>
    <row r="13" spans="1:19" ht="15" thickBot="1" x14ac:dyDescent="0.4">
      <c r="A13" s="69" t="s">
        <v>13</v>
      </c>
      <c r="B13" s="42">
        <v>5</v>
      </c>
      <c r="C13" s="17">
        <f>B13+_xlfn.XLOOKUP(A13,R$12:R$21,S$12:S$21)</f>
        <v>8</v>
      </c>
      <c r="D13" s="66">
        <v>0</v>
      </c>
      <c r="E13" s="71">
        <f>_xlfn.XLOOKUP(A13,R$6:R$10,S$17:S$21)</f>
        <v>6.4500000000000002E-2</v>
      </c>
      <c r="F13" s="20" t="str" cm="1">
        <f t="array" ref="F13">_xlfn.IFS($B13=F$2, -1,
$C13=F$2, 1+$E13,
AND($B13&lt;F$2,$C13&gt;F$2), "&lt;---&gt;",
TRUE, ""
)</f>
        <v/>
      </c>
      <c r="G13" s="20" t="str" cm="1">
        <f t="array" ref="G13">_xlfn.IFS($B13=G$2, -1,
$C13=G$2, 1+$E13,
AND($B13&lt;G$2,$C13&gt;G$2), "&lt;---&gt;",
TRUE, ""
)</f>
        <v/>
      </c>
      <c r="H13" s="20" t="str" cm="1">
        <f t="array" ref="H13">_xlfn.IFS($B13=H$2, -1,
$C13=H$2, 1+$E13,
AND($B13&lt;H$2,$C13&gt;H$2), "&lt;---&gt;",
TRUE, ""
)</f>
        <v/>
      </c>
      <c r="I13" s="20" t="str" cm="1">
        <f t="array" ref="I13">_xlfn.IFS($B13=I$2, -1,
$C13=I$2, 1+$E13,
AND($B13&lt;I$2,$C13&gt;I$2), "&lt;---&gt;",
TRUE, ""
)</f>
        <v/>
      </c>
      <c r="J13" s="20" cm="1">
        <f t="array" ref="J13">_xlfn.IFS($B13=J$2, -1,
$C13=J$2, 1+$E13,
AND($B13&lt;J$2,$C13&gt;J$2), "&lt;---&gt;",
TRUE, ""
)</f>
        <v>-1</v>
      </c>
      <c r="K13" s="20" t="str" cm="1">
        <f t="array" ref="K13">_xlfn.IFS($B13=K$2, -1,
$C13=K$2, 1+$E13,
AND($B13&lt;K$2,$C13&gt;K$2), "&lt;---&gt;",
TRUE, ""
)</f>
        <v>&lt;---&gt;</v>
      </c>
      <c r="L13" s="20" t="str" cm="1">
        <f t="array" ref="L13">_xlfn.IFS($B13=L$2, -1,
$C13=L$2, 1+$E13,
AND($B13&lt;L$2,$C13&gt;L$2), "&lt;---&gt;",
TRUE, ""
)</f>
        <v>&lt;---&gt;</v>
      </c>
      <c r="M13" s="20" cm="1">
        <f t="array" ref="M13">_xlfn.IFS($B13=M$2, -1,
$C13=M$2, 1+$E13,
AND($B13&lt;M$2,$C13&gt;M$2), "&lt;---&gt;",
TRUE, ""
)</f>
        <v>1.0645</v>
      </c>
      <c r="N13" s="20" t="str" cm="1">
        <f t="array" ref="N13">_xlfn.IFS($B13=N$2, -1,
$C13=N$2, 1+$E13,
AND($B13&lt;N$2,$C13&gt;N$2), "&lt;---&gt;",
TRUE, ""
)</f>
        <v/>
      </c>
      <c r="O13" s="20" t="str" cm="1">
        <f t="array" ref="O13">_xlfn.IFS($B13=O$2, -1,
$C13=O$2, 1+$E13,
AND($B13&lt;O$2,$C13&gt;O$2), "&lt;---&gt;",
TRUE, ""
)</f>
        <v/>
      </c>
      <c r="R13" s="81" t="s">
        <v>25</v>
      </c>
      <c r="S13" s="82">
        <v>2</v>
      </c>
    </row>
    <row r="14" spans="1:19" ht="15" thickBot="1" x14ac:dyDescent="0.4">
      <c r="A14" s="70" t="s">
        <v>12</v>
      </c>
      <c r="B14" s="68">
        <v>5</v>
      </c>
      <c r="C14" s="17">
        <f>B14+_xlfn.XLOOKUP(A14,R$12:R$21,S$12:S$21)</f>
        <v>7</v>
      </c>
      <c r="D14" s="67">
        <v>0</v>
      </c>
      <c r="E14" s="71">
        <f>_xlfn.XLOOKUP(A14,R$6:R$10,S$17:S$21)</f>
        <v>4.2099999999999999E-2</v>
      </c>
      <c r="F14" s="20" t="str" cm="1">
        <f t="array" ref="F14">_xlfn.IFS($B14=F$2, -1,
$C14=F$2, 1+$E14,
AND($B14&lt;F$2,$C14&gt;F$2), "&lt;---&gt;",
TRUE, ""
)</f>
        <v/>
      </c>
      <c r="G14" s="20" t="str" cm="1">
        <f t="array" ref="G14">_xlfn.IFS($B14=G$2, -1,
$C14=G$2, 1+$E14,
AND($B14&lt;G$2,$C14&gt;G$2), "&lt;---&gt;",
TRUE, ""
)</f>
        <v/>
      </c>
      <c r="H14" s="20" t="str" cm="1">
        <f t="array" ref="H14">_xlfn.IFS($B14=H$2, -1,
$C14=H$2, 1+$E14,
AND($B14&lt;H$2,$C14&gt;H$2), "&lt;---&gt;",
TRUE, ""
)</f>
        <v/>
      </c>
      <c r="I14" s="20" t="str" cm="1">
        <f t="array" ref="I14">_xlfn.IFS($B14=I$2, -1,
$C14=I$2, 1+$E14,
AND($B14&lt;I$2,$C14&gt;I$2), "&lt;---&gt;",
TRUE, ""
)</f>
        <v/>
      </c>
      <c r="J14" s="20" cm="1">
        <f t="array" ref="J14">_xlfn.IFS($B14=J$2, -1,
$C14=J$2, 1+$E14,
AND($B14&lt;J$2,$C14&gt;J$2), "&lt;---&gt;",
TRUE, ""
)</f>
        <v>-1</v>
      </c>
      <c r="K14" s="20" t="str" cm="1">
        <f t="array" ref="K14">_xlfn.IFS($B14=K$2, -1,
$C14=K$2, 1+$E14,
AND($B14&lt;K$2,$C14&gt;K$2), "&lt;---&gt;",
TRUE, ""
)</f>
        <v>&lt;---&gt;</v>
      </c>
      <c r="L14" s="20" cm="1">
        <f t="array" ref="L14">_xlfn.IFS($B14=L$2, -1,
$C14=L$2, 1+$E14,
AND($B14&lt;L$2,$C14&gt;L$2), "&lt;---&gt;",
TRUE, ""
)</f>
        <v>1.0421</v>
      </c>
      <c r="M14" s="20" t="str" cm="1">
        <f t="array" ref="M14">_xlfn.IFS($B14=M$2, -1,
$C14=M$2, 1+$E14,
AND($B14&lt;M$2,$C14&gt;M$2), "&lt;---&gt;",
TRUE, ""
)</f>
        <v/>
      </c>
      <c r="N14" s="20" t="str" cm="1">
        <f t="array" ref="N14">_xlfn.IFS($B14=N$2, -1,
$C14=N$2, 1+$E14,
AND($B14&lt;N$2,$C14&gt;N$2), "&lt;---&gt;",
TRUE, ""
)</f>
        <v/>
      </c>
      <c r="O14" s="20" t="str" cm="1">
        <f t="array" ref="O14">_xlfn.IFS($B14=O$2, -1,
$C14=O$2, 1+$E14,
AND($B14&lt;O$2,$C14&gt;O$2), "&lt;---&gt;",
TRUE, ""
)</f>
        <v/>
      </c>
      <c r="R14" s="81" t="s">
        <v>26</v>
      </c>
      <c r="S14" s="82">
        <v>3</v>
      </c>
    </row>
    <row r="15" spans="1:19" ht="15" thickBot="1" x14ac:dyDescent="0.4">
      <c r="A15" s="47" t="s">
        <v>11</v>
      </c>
      <c r="B15" s="47">
        <v>6</v>
      </c>
      <c r="C15" s="46">
        <f>B15+_xlfn.XLOOKUP(A15,R$12:R$21,S$12:S$21)</f>
        <v>7</v>
      </c>
      <c r="D15" s="67">
        <v>-5.6843418860808015E-14</v>
      </c>
      <c r="E15" s="71">
        <f>_xlfn.XLOOKUP(A15,R$6:R$10,S$17:S$21)</f>
        <v>1.9900000000000001E-2</v>
      </c>
      <c r="F15" s="20" t="str" cm="1">
        <f t="array" ref="F15">_xlfn.IFS($B15=F$2, -1,
$C15=F$2, 1+$E15,
AND($B15&lt;F$2,$C15&gt;F$2), "&lt;---&gt;",
TRUE, ""
)</f>
        <v/>
      </c>
      <c r="G15" s="20" t="str" cm="1">
        <f t="array" ref="G15">_xlfn.IFS($B15=G$2, -1,
$C15=G$2, 1+$E15,
AND($B15&lt;G$2,$C15&gt;G$2), "&lt;---&gt;",
TRUE, ""
)</f>
        <v/>
      </c>
      <c r="H15" s="20" t="str" cm="1">
        <f t="array" ref="H15">_xlfn.IFS($B15=H$2, -1,
$C15=H$2, 1+$E15,
AND($B15&lt;H$2,$C15&gt;H$2), "&lt;---&gt;",
TRUE, ""
)</f>
        <v/>
      </c>
      <c r="I15" s="20" t="str" cm="1">
        <f t="array" ref="I15">_xlfn.IFS($B15=I$2, -1,
$C15=I$2, 1+$E15,
AND($B15&lt;I$2,$C15&gt;I$2), "&lt;---&gt;",
TRUE, ""
)</f>
        <v/>
      </c>
      <c r="J15" s="20" t="str" cm="1">
        <f t="array" ref="J15">_xlfn.IFS($B15=J$2, -1,
$C15=J$2, 1+$E15,
AND($B15&lt;J$2,$C15&gt;J$2), "&lt;---&gt;",
TRUE, ""
)</f>
        <v/>
      </c>
      <c r="K15" s="20" cm="1">
        <f t="array" ref="K15">_xlfn.IFS($B15=K$2, -1,
$C15=K$2, 1+$E15,
AND($B15&lt;K$2,$C15&gt;K$2), "&lt;---&gt;",
TRUE, ""
)</f>
        <v>-1</v>
      </c>
      <c r="L15" s="20" cm="1">
        <f t="array" ref="L15">_xlfn.IFS($B15=L$2, -1,
$C15=L$2, 1+$E15,
AND($B15&lt;L$2,$C15&gt;L$2), "&lt;---&gt;",
TRUE, ""
)</f>
        <v>1.0199</v>
      </c>
      <c r="M15" s="20" t="str" cm="1">
        <f t="array" ref="M15">_xlfn.IFS($B15=M$2, -1,
$C15=M$2, 1+$E15,
AND($B15&lt;M$2,$C15&gt;M$2), "&lt;---&gt;",
TRUE, ""
)</f>
        <v/>
      </c>
      <c r="N15" s="20" t="str" cm="1">
        <f t="array" ref="N15">_xlfn.IFS($B15=N$2, -1,
$C15=N$2, 1+$E15,
AND($B15&lt;N$2,$C15&gt;N$2), "&lt;---&gt;",
TRUE, ""
)</f>
        <v/>
      </c>
      <c r="O15" s="20" t="str" cm="1">
        <f t="array" ref="O15">_xlfn.IFS($B15=O$2, -1,
$C15=O$2, 1+$E15,
AND($B15&lt;O$2,$C15&gt;O$2), "&lt;---&gt;",
TRUE, ""
)</f>
        <v/>
      </c>
      <c r="R15" s="81" t="s">
        <v>27</v>
      </c>
      <c r="S15" s="82">
        <v>4</v>
      </c>
    </row>
    <row r="16" spans="1:19" ht="15" thickBot="1" x14ac:dyDescent="0.4">
      <c r="A16" s="48" t="s">
        <v>23</v>
      </c>
      <c r="B16" s="48">
        <v>6</v>
      </c>
      <c r="C16" s="45">
        <f>B16+_xlfn.XLOOKUP(A16,R$12:R$21,S$12:S$21)</f>
        <v>11</v>
      </c>
      <c r="D16" s="67">
        <v>0</v>
      </c>
      <c r="E16" s="71">
        <f>_xlfn.XLOOKUP(A16,R$6:R$10,S$17:S$21)</f>
        <v>0.1094</v>
      </c>
      <c r="F16" s="20" t="str" cm="1">
        <f t="array" ref="F16">_xlfn.IFS($B16=F$2, -1,
$C16=F$2, 1+$E16,
AND($B16&lt;F$2,$C16&gt;F$2), "&lt;---&gt;",
TRUE, ""
)</f>
        <v/>
      </c>
      <c r="G16" s="20" t="str" cm="1">
        <f t="array" ref="G16">_xlfn.IFS($B16=G$2, -1,
$C16=G$2, 1+$E16,
AND($B16&lt;G$2,$C16&gt;G$2), "&lt;---&gt;",
TRUE, ""
)</f>
        <v/>
      </c>
      <c r="H16" s="20" t="str" cm="1">
        <f t="array" ref="H16">_xlfn.IFS($B16=H$2, -1,
$C16=H$2, 1+$E16,
AND($B16&lt;H$2,$C16&gt;H$2), "&lt;---&gt;",
TRUE, ""
)</f>
        <v/>
      </c>
      <c r="I16" s="20" t="str" cm="1">
        <f t="array" ref="I16">_xlfn.IFS($B16=I$2, -1,
$C16=I$2, 1+$E16,
AND($B16&lt;I$2,$C16&gt;I$2), "&lt;---&gt;",
TRUE, ""
)</f>
        <v/>
      </c>
      <c r="J16" s="20" t="str" cm="1">
        <f t="array" ref="J16">_xlfn.IFS($B16=J$2, -1,
$C16=J$2, 1+$E16,
AND($B16&lt;J$2,$C16&gt;J$2), "&lt;---&gt;",
TRUE, ""
)</f>
        <v/>
      </c>
      <c r="K16" s="20" cm="1">
        <f t="array" ref="K16">_xlfn.IFS($B16=K$2, -1,
$C16=K$2, 1+$E16,
AND($B16&lt;K$2,$C16&gt;K$2), "&lt;---&gt;",
TRUE, ""
)</f>
        <v>-1</v>
      </c>
      <c r="L16" s="20" t="str" cm="1">
        <f t="array" ref="L16">_xlfn.IFS($B16=L$2, -1,
$C16=L$2, 1+$E16,
AND($B16&lt;L$2,$C16&gt;L$2), "&lt;---&gt;",
TRUE, ""
)</f>
        <v>&lt;---&gt;</v>
      </c>
      <c r="M16" s="20" t="str" cm="1">
        <f t="array" ref="M16">_xlfn.IFS($B16=M$2, -1,
$C16=M$2, 1+$E16,
AND($B16&lt;M$2,$C16&gt;M$2), "&lt;---&gt;",
TRUE, ""
)</f>
        <v>&lt;---&gt;</v>
      </c>
      <c r="N16" s="20" t="str" cm="1">
        <f t="array" ref="N16">_xlfn.IFS($B16=N$2, -1,
$C16=N$2, 1+$E16,
AND($B16&lt;N$2,$C16&gt;N$2), "&lt;---&gt;",
TRUE, ""
)</f>
        <v>&lt;---&gt;</v>
      </c>
      <c r="O16" s="20" t="str" cm="1">
        <f t="array" ref="O16">_xlfn.IFS($B16=O$2, -1,
$C16=O$2, 1+$E16,
AND($B16&lt;O$2,$C16&gt;O$2), "&lt;---&gt;",
TRUE, ""
)</f>
        <v>&lt;---&gt;</v>
      </c>
      <c r="R16" s="81" t="s">
        <v>28</v>
      </c>
      <c r="S16" s="82">
        <v>5</v>
      </c>
    </row>
    <row r="17" spans="1:19" ht="15" thickBot="1" x14ac:dyDescent="0.4">
      <c r="A17" s="49" t="s">
        <v>11</v>
      </c>
      <c r="B17" s="49">
        <v>7</v>
      </c>
      <c r="C17" s="21">
        <f>B17+_xlfn.XLOOKUP(A17,R$12:R$21,S$12:S$21)</f>
        <v>8</v>
      </c>
      <c r="D17" s="67">
        <v>0</v>
      </c>
      <c r="E17" s="71">
        <f>_xlfn.XLOOKUP(A17,R$6:R$10,S$17:S$21)</f>
        <v>1.9900000000000001E-2</v>
      </c>
      <c r="F17" s="20" t="str" cm="1">
        <f t="array" ref="F17">_xlfn.IFS($B17=F$2, -1,
$C17=F$2, 1+$E17,
AND($B17&lt;F$2,$C17&gt;F$2), "&lt;---&gt;",
TRUE, ""
)</f>
        <v/>
      </c>
      <c r="G17" s="20" t="str" cm="1">
        <f t="array" ref="G17">_xlfn.IFS($B17=G$2, -1,
$C17=G$2, 1+$E17,
AND($B17&lt;G$2,$C17&gt;G$2), "&lt;---&gt;",
TRUE, ""
)</f>
        <v/>
      </c>
      <c r="H17" s="20" t="str" cm="1">
        <f t="array" ref="H17">_xlfn.IFS($B17=H$2, -1,
$C17=H$2, 1+$E17,
AND($B17&lt;H$2,$C17&gt;H$2), "&lt;---&gt;",
TRUE, ""
)</f>
        <v/>
      </c>
      <c r="I17" s="20" t="str" cm="1">
        <f t="array" ref="I17">_xlfn.IFS($B17=I$2, -1,
$C17=I$2, 1+$E17,
AND($B17&lt;I$2,$C17&gt;I$2), "&lt;---&gt;",
TRUE, ""
)</f>
        <v/>
      </c>
      <c r="J17" s="20" t="str" cm="1">
        <f t="array" ref="J17">_xlfn.IFS($B17=J$2, -1,
$C17=J$2, 1+$E17,
AND($B17&lt;J$2,$C17&gt;J$2), "&lt;---&gt;",
TRUE, ""
)</f>
        <v/>
      </c>
      <c r="K17" s="20" t="str" cm="1">
        <f t="array" ref="K17">_xlfn.IFS($B17=K$2, -1,
$C17=K$2, 1+$E17,
AND($B17&lt;K$2,$C17&gt;K$2), "&lt;---&gt;",
TRUE, ""
)</f>
        <v/>
      </c>
      <c r="L17" s="20" cm="1">
        <f t="array" ref="L17">_xlfn.IFS($B17=L$2, -1,
$C17=L$2, 1+$E17,
AND($B17&lt;L$2,$C17&gt;L$2), "&lt;---&gt;",
TRUE, ""
)</f>
        <v>-1</v>
      </c>
      <c r="M17" s="20" cm="1">
        <f t="array" ref="M17">_xlfn.IFS($B17=M$2, -1,
$C17=M$2, 1+$E17,
AND($B17&lt;M$2,$C17&gt;M$2), "&lt;---&gt;",
TRUE, ""
)</f>
        <v>1.0199</v>
      </c>
      <c r="N17" s="20" t="str" cm="1">
        <f t="array" ref="N17">_xlfn.IFS($B17=N$2, -1,
$C17=N$2, 1+$E17,
AND($B17&lt;N$2,$C17&gt;N$2), "&lt;---&gt;",
TRUE, ""
)</f>
        <v/>
      </c>
      <c r="O17" s="20" t="str" cm="1">
        <f t="array" ref="O17">_xlfn.IFS($B17=O$2, -1,
$C17=O$2, 1+$E17,
AND($B17&lt;O$2,$C17&gt;O$2), "&lt;---&gt;",
TRUE, ""
)</f>
        <v/>
      </c>
      <c r="R17" s="88" t="s">
        <v>18</v>
      </c>
      <c r="S17" s="82">
        <v>1.9900000000000001E-2</v>
      </c>
    </row>
    <row r="18" spans="1:19" ht="15" thickBot="1" x14ac:dyDescent="0.4">
      <c r="A18" s="50" t="s">
        <v>12</v>
      </c>
      <c r="B18" s="50">
        <v>7</v>
      </c>
      <c r="C18" s="43">
        <f>B18+_xlfn.XLOOKUP(A18,R$12:R$21,S$12:S$21)</f>
        <v>9</v>
      </c>
      <c r="D18" s="67">
        <v>470.43867343106035</v>
      </c>
      <c r="E18" s="71">
        <f>_xlfn.XLOOKUP(A18,R$6:R$10,S$17:S$21)</f>
        <v>4.2099999999999999E-2</v>
      </c>
      <c r="F18" s="20" t="str" cm="1">
        <f t="array" ref="F18">_xlfn.IFS($B18=F$2, -1,
$C18=F$2, 1+$E18,
AND($B18&lt;F$2,$C18&gt;F$2), "&lt;---&gt;",
TRUE, ""
)</f>
        <v/>
      </c>
      <c r="G18" s="20" t="str" cm="1">
        <f t="array" ref="G18">_xlfn.IFS($B18=G$2, -1,
$C18=G$2, 1+$E18,
AND($B18&lt;G$2,$C18&gt;G$2), "&lt;---&gt;",
TRUE, ""
)</f>
        <v/>
      </c>
      <c r="H18" s="20" t="str" cm="1">
        <f t="array" ref="H18">_xlfn.IFS($B18=H$2, -1,
$C18=H$2, 1+$E18,
AND($B18&lt;H$2,$C18&gt;H$2), "&lt;---&gt;",
TRUE, ""
)</f>
        <v/>
      </c>
      <c r="I18" s="20" t="str" cm="1">
        <f t="array" ref="I18">_xlfn.IFS($B18=I$2, -1,
$C18=I$2, 1+$E18,
AND($B18&lt;I$2,$C18&gt;I$2), "&lt;---&gt;",
TRUE, ""
)</f>
        <v/>
      </c>
      <c r="J18" s="20" t="str" cm="1">
        <f t="array" ref="J18">_xlfn.IFS($B18=J$2, -1,
$C18=J$2, 1+$E18,
AND($B18&lt;J$2,$C18&gt;J$2), "&lt;---&gt;",
TRUE, ""
)</f>
        <v/>
      </c>
      <c r="K18" s="20" t="str" cm="1">
        <f t="array" ref="K18">_xlfn.IFS($B18=K$2, -1,
$C18=K$2, 1+$E18,
AND($B18&lt;K$2,$C18&gt;K$2), "&lt;---&gt;",
TRUE, ""
)</f>
        <v/>
      </c>
      <c r="L18" s="20" cm="1">
        <f t="array" ref="L18">_xlfn.IFS($B18=L$2, -1,
$C18=L$2, 1+$E18,
AND($B18&lt;L$2,$C18&gt;L$2), "&lt;---&gt;",
TRUE, ""
)</f>
        <v>-1</v>
      </c>
      <c r="M18" s="20" t="str" cm="1">
        <f t="array" ref="M18">_xlfn.IFS($B18=M$2, -1,
$C18=M$2, 1+$E18,
AND($B18&lt;M$2,$C18&gt;M$2), "&lt;---&gt;",
TRUE, ""
)</f>
        <v>&lt;---&gt;</v>
      </c>
      <c r="N18" s="20" cm="1">
        <f t="array" ref="N18">_xlfn.IFS($B18=N$2, -1,
$C18=N$2, 1+$E18,
AND($B18&lt;N$2,$C18&gt;N$2), "&lt;---&gt;",
TRUE, ""
)</f>
        <v>1.0421</v>
      </c>
      <c r="O18" s="20" t="str" cm="1">
        <f t="array" ref="O18">_xlfn.IFS($B18=O$2, -1,
$C18=O$2, 1+$E18,
AND($B18&lt;O$2,$C18&gt;O$2), "&lt;---&gt;",
TRUE, ""
)</f>
        <v/>
      </c>
      <c r="R18" s="88" t="s">
        <v>19</v>
      </c>
      <c r="S18" s="82">
        <v>4.2099999999999999E-2</v>
      </c>
    </row>
    <row r="19" spans="1:19" ht="15" thickBot="1" x14ac:dyDescent="0.4">
      <c r="A19" s="51" t="s">
        <v>14</v>
      </c>
      <c r="B19" s="51">
        <v>7</v>
      </c>
      <c r="C19" s="45">
        <f>B19+_xlfn.XLOOKUP(A19,R$12:R$21,S$12:S$21)</f>
        <v>11</v>
      </c>
      <c r="D19" s="67">
        <v>0</v>
      </c>
      <c r="E19" s="71">
        <f>_xlfn.XLOOKUP(A19,R$6:R$10,S$17:S$21)</f>
        <v>8.6900000000000005E-2</v>
      </c>
      <c r="F19" s="20" t="str" cm="1">
        <f t="array" ref="F19">_xlfn.IFS($B19=F$2, -1,
$C19=F$2, 1+$E19,
AND($B19&lt;F$2,$C19&gt;F$2), "&lt;---&gt;",
TRUE, ""
)</f>
        <v/>
      </c>
      <c r="G19" s="20" t="str" cm="1">
        <f t="array" ref="G19">_xlfn.IFS($B19=G$2, -1,
$C19=G$2, 1+$E19,
AND($B19&lt;G$2,$C19&gt;G$2), "&lt;---&gt;",
TRUE, ""
)</f>
        <v/>
      </c>
      <c r="H19" s="20" t="str" cm="1">
        <f t="array" ref="H19">_xlfn.IFS($B19=H$2, -1,
$C19=H$2, 1+$E19,
AND($B19&lt;H$2,$C19&gt;H$2), "&lt;---&gt;",
TRUE, ""
)</f>
        <v/>
      </c>
      <c r="I19" s="20" t="str" cm="1">
        <f t="array" ref="I19">_xlfn.IFS($B19=I$2, -1,
$C19=I$2, 1+$E19,
AND($B19&lt;I$2,$C19&gt;I$2), "&lt;---&gt;",
TRUE, ""
)</f>
        <v/>
      </c>
      <c r="J19" s="20" t="str" cm="1">
        <f t="array" ref="J19">_xlfn.IFS($B19=J$2, -1,
$C19=J$2, 1+$E19,
AND($B19&lt;J$2,$C19&gt;J$2), "&lt;---&gt;",
TRUE, ""
)</f>
        <v/>
      </c>
      <c r="K19" s="20" t="str" cm="1">
        <f t="array" ref="K19">_xlfn.IFS($B19=K$2, -1,
$C19=K$2, 1+$E19,
AND($B19&lt;K$2,$C19&gt;K$2), "&lt;---&gt;",
TRUE, ""
)</f>
        <v/>
      </c>
      <c r="L19" s="20" cm="1">
        <f t="array" ref="L19">_xlfn.IFS($B19=L$2, -1,
$C19=L$2, 1+$E19,
AND($B19&lt;L$2,$C19&gt;L$2), "&lt;---&gt;",
TRUE, ""
)</f>
        <v>-1</v>
      </c>
      <c r="M19" s="20" t="str" cm="1">
        <f t="array" ref="M19">_xlfn.IFS($B19=M$2, -1,
$C19=M$2, 1+$E19,
AND($B19&lt;M$2,$C19&gt;M$2), "&lt;---&gt;",
TRUE, ""
)</f>
        <v>&lt;---&gt;</v>
      </c>
      <c r="N19" s="20" t="str" cm="1">
        <f t="array" ref="N19">_xlfn.IFS($B19=N$2, -1,
$C19=N$2, 1+$E19,
AND($B19&lt;N$2,$C19&gt;N$2), "&lt;---&gt;",
TRUE, ""
)</f>
        <v>&lt;---&gt;</v>
      </c>
      <c r="O19" s="20" t="str" cm="1">
        <f t="array" ref="O19">_xlfn.IFS($B19=O$2, -1,
$C19=O$2, 1+$E19,
AND($B19&lt;O$2,$C19&gt;O$2), "&lt;---&gt;",
TRUE, ""
)</f>
        <v>&lt;---&gt;</v>
      </c>
      <c r="R19" s="88" t="s">
        <v>20</v>
      </c>
      <c r="S19" s="82">
        <v>6.4500000000000002E-2</v>
      </c>
    </row>
    <row r="20" spans="1:19" ht="15" thickBot="1" x14ac:dyDescent="0.4">
      <c r="A20" s="74" t="s">
        <v>11</v>
      </c>
      <c r="B20" s="74">
        <v>8</v>
      </c>
      <c r="C20" s="45">
        <f>B20+_xlfn.XLOOKUP(A20,R$12:R$21,S$12:S$21)</f>
        <v>9</v>
      </c>
      <c r="D20" s="67">
        <v>5.6843418860808015E-14</v>
      </c>
      <c r="E20" s="71">
        <f>_xlfn.XLOOKUP(A20,R$6:R$10,S$17:S$21)</f>
        <v>1.9900000000000001E-2</v>
      </c>
      <c r="F20" s="20" t="str" cm="1">
        <f t="array" ref="F20">_xlfn.IFS($B20=F$2, -1,
$C20=F$2, 1+$E20,
AND($B20&lt;F$2,$C20&gt;F$2), "&lt;---&gt;",
TRUE, ""
)</f>
        <v/>
      </c>
      <c r="G20" s="20" t="str" cm="1">
        <f t="array" ref="G20">_xlfn.IFS($B20=G$2, -1,
$C20=G$2, 1+$E20,
AND($B20&lt;G$2,$C20&gt;G$2), "&lt;---&gt;",
TRUE, ""
)</f>
        <v/>
      </c>
      <c r="H20" s="20" t="str" cm="1">
        <f t="array" ref="H20">_xlfn.IFS($B20=H$2, -1,
$C20=H$2, 1+$E20,
AND($B20&lt;H$2,$C20&gt;H$2), "&lt;---&gt;",
TRUE, ""
)</f>
        <v/>
      </c>
      <c r="I20" s="20" t="str" cm="1">
        <f t="array" ref="I20">_xlfn.IFS($B20=I$2, -1,
$C20=I$2, 1+$E20,
AND($B20&lt;I$2,$C20&gt;I$2), "&lt;---&gt;",
TRUE, ""
)</f>
        <v/>
      </c>
      <c r="J20" s="20" t="str" cm="1">
        <f t="array" ref="J20">_xlfn.IFS($B20=J$2, -1,
$C20=J$2, 1+$E20,
AND($B20&lt;J$2,$C20&gt;J$2), "&lt;---&gt;",
TRUE, ""
)</f>
        <v/>
      </c>
      <c r="K20" s="20" t="str" cm="1">
        <f t="array" ref="K20">_xlfn.IFS($B20=K$2, -1,
$C20=K$2, 1+$E20,
AND($B20&lt;K$2,$C20&gt;K$2), "&lt;---&gt;",
TRUE, ""
)</f>
        <v/>
      </c>
      <c r="L20" s="20" t="str" cm="1">
        <f t="array" ref="L20">_xlfn.IFS($B20=L$2, -1,
$C20=L$2, 1+$E20,
AND($B20&lt;L$2,$C20&gt;L$2), "&lt;---&gt;",
TRUE, ""
)</f>
        <v/>
      </c>
      <c r="M20" s="20" cm="1">
        <f t="array" ref="M20">_xlfn.IFS($B20=M$2, -1,
$C20=M$2, 1+$E20,
AND($B20&lt;M$2,$C20&gt;M$2), "&lt;---&gt;",
TRUE, ""
)</f>
        <v>-1</v>
      </c>
      <c r="N20" s="20" cm="1">
        <f t="array" ref="N20">_xlfn.IFS($B20=N$2, -1,
$C20=N$2, 1+$E20,
AND($B20&lt;N$2,$C20&gt;N$2), "&lt;---&gt;",
TRUE, ""
)</f>
        <v>1.0199</v>
      </c>
      <c r="O20" s="20" t="str" cm="1">
        <f t="array" ref="O20">_xlfn.IFS($B20=O$2, -1,
$C20=O$2, 1+$E20,
AND($B20&lt;O$2,$C20&gt;O$2), "&lt;---&gt;",
TRUE, ""
)</f>
        <v/>
      </c>
      <c r="R20" s="88" t="s">
        <v>21</v>
      </c>
      <c r="S20" s="82">
        <v>8.6900000000000005E-2</v>
      </c>
    </row>
    <row r="21" spans="1:19" ht="15" thickBot="1" x14ac:dyDescent="0.4">
      <c r="A21" s="75" t="s">
        <v>13</v>
      </c>
      <c r="B21" s="75">
        <v>8</v>
      </c>
      <c r="C21" s="45">
        <f>B21+_xlfn.XLOOKUP(A21,R$12:R$21,S$12:S$21)</f>
        <v>11</v>
      </c>
      <c r="D21" s="67">
        <v>0</v>
      </c>
      <c r="E21" s="71">
        <f>_xlfn.XLOOKUP(A21,R$6:R$10,S$17:S$21)</f>
        <v>6.4500000000000002E-2</v>
      </c>
      <c r="F21" s="20" t="str" cm="1">
        <f t="array" ref="F21">_xlfn.IFS($B21=F$2, -1,
$C21=F$2, 1+$E21,
AND($B21&lt;F$2,$C21&gt;F$2), "&lt;---&gt;",
TRUE, ""
)</f>
        <v/>
      </c>
      <c r="G21" s="20" t="str" cm="1">
        <f t="array" ref="G21">_xlfn.IFS($B21=G$2, -1,
$C21=G$2, 1+$E21,
AND($B21&lt;G$2,$C21&gt;G$2), "&lt;---&gt;",
TRUE, ""
)</f>
        <v/>
      </c>
      <c r="H21" s="20" t="str" cm="1">
        <f t="array" ref="H21">_xlfn.IFS($B21=H$2, -1,
$C21=H$2, 1+$E21,
AND($B21&lt;H$2,$C21&gt;H$2), "&lt;---&gt;",
TRUE, ""
)</f>
        <v/>
      </c>
      <c r="I21" s="20" t="str" cm="1">
        <f t="array" ref="I21">_xlfn.IFS($B21=I$2, -1,
$C21=I$2, 1+$E21,
AND($B21&lt;I$2,$C21&gt;I$2), "&lt;---&gt;",
TRUE, ""
)</f>
        <v/>
      </c>
      <c r="J21" s="20" t="str" cm="1">
        <f t="array" ref="J21">_xlfn.IFS($B21=J$2, -1,
$C21=J$2, 1+$E21,
AND($B21&lt;J$2,$C21&gt;J$2), "&lt;---&gt;",
TRUE, ""
)</f>
        <v/>
      </c>
      <c r="K21" s="20" t="str" cm="1">
        <f t="array" ref="K21">_xlfn.IFS($B21=K$2, -1,
$C21=K$2, 1+$E21,
AND($B21&lt;K$2,$C21&gt;K$2), "&lt;---&gt;",
TRUE, ""
)</f>
        <v/>
      </c>
      <c r="L21" s="20" t="str" cm="1">
        <f t="array" ref="L21">_xlfn.IFS($B21=L$2, -1,
$C21=L$2, 1+$E21,
AND($B21&lt;L$2,$C21&gt;L$2), "&lt;---&gt;",
TRUE, ""
)</f>
        <v/>
      </c>
      <c r="M21" s="20" cm="1">
        <f t="array" ref="M21">_xlfn.IFS($B21=M$2, -1,
$C21=M$2, 1+$E21,
AND($B21&lt;M$2,$C21&gt;M$2), "&lt;---&gt;",
TRUE, ""
)</f>
        <v>-1</v>
      </c>
      <c r="N21" s="20" t="str" cm="1">
        <f t="array" ref="N21">_xlfn.IFS($B21=N$2, -1,
$C21=N$2, 1+$E21,
AND($B21&lt;N$2,$C21&gt;N$2), "&lt;---&gt;",
TRUE, ""
)</f>
        <v>&lt;---&gt;</v>
      </c>
      <c r="O21" s="20" t="str" cm="1">
        <f t="array" ref="O21">_xlfn.IFS($B21=O$2, -1,
$C21=O$2, 1+$E21,
AND($B21&lt;O$2,$C21&gt;O$2), "&lt;---&gt;",
TRUE, ""
)</f>
        <v>&lt;---&gt;</v>
      </c>
      <c r="R21" s="89" t="s">
        <v>22</v>
      </c>
      <c r="S21" s="83">
        <v>0.1094</v>
      </c>
    </row>
    <row r="22" spans="1:19" ht="15" thickBot="1" x14ac:dyDescent="0.4">
      <c r="A22" s="52" t="s">
        <v>11</v>
      </c>
      <c r="B22" s="52">
        <v>9</v>
      </c>
      <c r="C22" s="45">
        <f>B22+_xlfn.XLOOKUP(A22,R$12:R$21,S$12:S$21)</f>
        <v>10</v>
      </c>
      <c r="D22" s="67">
        <v>490.24414158250806</v>
      </c>
      <c r="E22" s="71">
        <f>_xlfn.XLOOKUP(A22,R$6:R$10,S$17:S$21)</f>
        <v>1.9900000000000001E-2</v>
      </c>
      <c r="F22" s="20" t="str" cm="1">
        <f t="array" ref="F22">_xlfn.IFS($B22=F$2, -1,
$C22=F$2, 1+$E22,
AND($B22&lt;F$2,$C22&gt;F$2), "&lt;---&gt;",
TRUE, ""
)</f>
        <v/>
      </c>
      <c r="G22" s="20" t="str" cm="1">
        <f t="array" ref="G22">_xlfn.IFS($B22=G$2, -1,
$C22=G$2, 1+$E22,
AND($B22&lt;G$2,$C22&gt;G$2), "&lt;---&gt;",
TRUE, ""
)</f>
        <v/>
      </c>
      <c r="H22" s="20" t="str" cm="1">
        <f t="array" ref="H22">_xlfn.IFS($B22=H$2, -1,
$C22=H$2, 1+$E22,
AND($B22&lt;H$2,$C22&gt;H$2), "&lt;---&gt;",
TRUE, ""
)</f>
        <v/>
      </c>
      <c r="I22" s="20" t="str" cm="1">
        <f t="array" ref="I22">_xlfn.IFS($B22=I$2, -1,
$C22=I$2, 1+$E22,
AND($B22&lt;I$2,$C22&gt;I$2), "&lt;---&gt;",
TRUE, ""
)</f>
        <v/>
      </c>
      <c r="J22" s="20" t="str" cm="1">
        <f t="array" ref="J22">_xlfn.IFS($B22=J$2, -1,
$C22=J$2, 1+$E22,
AND($B22&lt;J$2,$C22&gt;J$2), "&lt;---&gt;",
TRUE, ""
)</f>
        <v/>
      </c>
      <c r="K22" s="20" t="str" cm="1">
        <f t="array" ref="K22">_xlfn.IFS($B22=K$2, -1,
$C22=K$2, 1+$E22,
AND($B22&lt;K$2,$C22&gt;K$2), "&lt;---&gt;",
TRUE, ""
)</f>
        <v/>
      </c>
      <c r="L22" s="20" t="str" cm="1">
        <f t="array" ref="L22">_xlfn.IFS($B22=L$2, -1,
$C22=L$2, 1+$E22,
AND($B22&lt;L$2,$C22&gt;L$2), "&lt;---&gt;",
TRUE, ""
)</f>
        <v/>
      </c>
      <c r="M22" s="20" t="str" cm="1">
        <f t="array" ref="M22">_xlfn.IFS($B22=M$2, -1,
$C22=M$2, 1+$E22,
AND($B22&lt;M$2,$C22&gt;M$2), "&lt;---&gt;",
TRUE, ""
)</f>
        <v/>
      </c>
      <c r="N22" s="20" cm="1">
        <f t="array" ref="N22">_xlfn.IFS($B22=N$2, -1,
$C22=N$2, 1+$E22,
AND($B22&lt;N$2,$C22&gt;N$2), "&lt;---&gt;",
TRUE, ""
)</f>
        <v>-1</v>
      </c>
      <c r="O22" s="20" cm="1">
        <f t="array" ref="O22">_xlfn.IFS($B22=O$2, -1,
$C22=O$2, 1+$E22,
AND($B22&lt;O$2,$C22&gt;O$2), "&lt;---&gt;",
TRUE, ""
)</f>
        <v>1.0199</v>
      </c>
    </row>
    <row r="23" spans="1:19" ht="15" thickBot="1" x14ac:dyDescent="0.4">
      <c r="A23" s="53" t="s">
        <v>12</v>
      </c>
      <c r="B23" s="53">
        <v>9</v>
      </c>
      <c r="C23" s="44">
        <f>B23+_xlfn.XLOOKUP(A23,R$12:R$21,S$12:S$21)</f>
        <v>11</v>
      </c>
      <c r="D23" s="67">
        <v>0</v>
      </c>
      <c r="E23" s="71">
        <f>_xlfn.XLOOKUP(A23,R$6:R$10,S$17:S$21)</f>
        <v>4.2099999999999999E-2</v>
      </c>
      <c r="F23" s="20" t="str" cm="1">
        <f t="array" ref="F23">_xlfn.IFS($B23=F$2, -1,
$C23=F$2, 1+$E23,
AND($B23&lt;F$2,$C23&gt;F$2), "&lt;---&gt;",
TRUE, ""
)</f>
        <v/>
      </c>
      <c r="G23" s="20" t="str" cm="1">
        <f t="array" ref="G23">_xlfn.IFS($B23=G$2, -1,
$C23=G$2, 1+$E23,
AND($B23&lt;G$2,$C23&gt;G$2), "&lt;---&gt;",
TRUE, ""
)</f>
        <v/>
      </c>
      <c r="H23" s="20" t="str" cm="1">
        <f t="array" ref="H23">_xlfn.IFS($B23=H$2, -1,
$C23=H$2, 1+$E23,
AND($B23&lt;H$2,$C23&gt;H$2), "&lt;---&gt;",
TRUE, ""
)</f>
        <v/>
      </c>
      <c r="I23" s="20" t="str" cm="1">
        <f t="array" ref="I23">_xlfn.IFS($B23=I$2, -1,
$C23=I$2, 1+$E23,
AND($B23&lt;I$2,$C23&gt;I$2), "&lt;---&gt;",
TRUE, ""
)</f>
        <v/>
      </c>
      <c r="J23" s="20" t="str" cm="1">
        <f t="array" ref="J23">_xlfn.IFS($B23=J$2, -1,
$C23=J$2, 1+$E23,
AND($B23&lt;J$2,$C23&gt;J$2), "&lt;---&gt;",
TRUE, ""
)</f>
        <v/>
      </c>
      <c r="K23" s="20" t="str" cm="1">
        <f t="array" ref="K23">_xlfn.IFS($B23=K$2, -1,
$C23=K$2, 1+$E23,
AND($B23&lt;K$2,$C23&gt;K$2), "&lt;---&gt;",
TRUE, ""
)</f>
        <v/>
      </c>
      <c r="L23" s="20" t="str" cm="1">
        <f t="array" ref="L23">_xlfn.IFS($B23=L$2, -1,
$C23=L$2, 1+$E23,
AND($B23&lt;L$2,$C23&gt;L$2), "&lt;---&gt;",
TRUE, ""
)</f>
        <v/>
      </c>
      <c r="M23" s="20" t="str" cm="1">
        <f t="array" ref="M23">_xlfn.IFS($B23=M$2, -1,
$C23=M$2, 1+$E23,
AND($B23&lt;M$2,$C23&gt;M$2), "&lt;---&gt;",
TRUE, ""
)</f>
        <v/>
      </c>
      <c r="N23" s="20" cm="1">
        <f t="array" ref="N23">_xlfn.IFS($B23=N$2, -1,
$C23=N$2, 1+$E23,
AND($B23&lt;N$2,$C23&gt;N$2), "&lt;---&gt;",
TRUE, ""
)</f>
        <v>-1</v>
      </c>
      <c r="O23" s="20" t="str" cm="1">
        <f t="array" ref="O23">_xlfn.IFS($B23=O$2, -1,
$C23=O$2, 1+$E23,
AND($B23&lt;O$2,$C23&gt;O$2), "&lt;---&gt;",
TRUE, ""
)</f>
        <v>&lt;---&gt;</v>
      </c>
    </row>
    <row r="24" spans="1:19" ht="15" thickBot="1" x14ac:dyDescent="0.4">
      <c r="A24" s="19" t="s">
        <v>15</v>
      </c>
      <c r="B24" s="19"/>
      <c r="C24" s="19"/>
      <c r="D24" s="54">
        <f>SUM(D3:D5)</f>
        <v>880.587497452962</v>
      </c>
      <c r="E24" s="56" t="s">
        <v>16</v>
      </c>
      <c r="F24" s="57"/>
      <c r="G24" s="55">
        <f>SUMPRODUCT(G3:G23,$D$3:$D$23)</f>
        <v>0</v>
      </c>
      <c r="H24" s="55">
        <f t="shared" ref="H24:K24" si="0">SUMPRODUCT(H3:H23,$D$3:$D$23)</f>
        <v>250.00000000000023</v>
      </c>
      <c r="I24" s="55">
        <f t="shared" ref="I24" si="1">SUMPRODUCT(I3:I23,$D$3:$D$23)</f>
        <v>0</v>
      </c>
      <c r="J24" s="55">
        <f t="shared" ref="J24" si="2">SUMPRODUCT(J3:J23,$D$3:$D$23)</f>
        <v>5.9236526794848034E-14</v>
      </c>
      <c r="K24" s="55">
        <f t="shared" ref="K24" si="3">SUMPRODUCT(K3:K23,$D$3:$D$23)</f>
        <v>250.00000000000006</v>
      </c>
      <c r="L24" s="55">
        <f t="shared" ref="L24" si="4">SUMPRODUCT(L3:L23,$D$3:$D$23)</f>
        <v>-5.6843418860808015E-14</v>
      </c>
      <c r="M24" s="55">
        <f t="shared" ref="M24" si="5">SUMPRODUCT(M3:M23,$D$3:$D$23)</f>
        <v>-5.6843418860808015E-14</v>
      </c>
      <c r="N24" s="55">
        <f t="shared" ref="N24" si="6">SUMPRODUCT(N3:N23,$D$3:$D$23)</f>
        <v>0</v>
      </c>
      <c r="O24" s="55">
        <f t="shared" ref="O24" si="7">SUMPRODUCT(O3:O23,$D$3:$D$23)</f>
        <v>500</v>
      </c>
    </row>
    <row r="25" spans="1:19" ht="15" thickBot="1" x14ac:dyDescent="0.4">
      <c r="E25" s="56" t="s">
        <v>17</v>
      </c>
      <c r="F25" s="57"/>
      <c r="G25" s="58">
        <v>0</v>
      </c>
      <c r="H25" s="59">
        <v>250</v>
      </c>
      <c r="I25" s="59">
        <v>0</v>
      </c>
      <c r="J25" s="59">
        <v>0</v>
      </c>
      <c r="K25" s="59">
        <v>250</v>
      </c>
      <c r="L25" s="60">
        <v>0</v>
      </c>
      <c r="M25" s="60">
        <v>0</v>
      </c>
      <c r="N25" s="60">
        <v>0</v>
      </c>
      <c r="O25" s="60">
        <v>500</v>
      </c>
    </row>
    <row r="27" spans="1:19" ht="15" thickBot="1" x14ac:dyDescent="0.4"/>
    <row r="28" spans="1:19" ht="29" x14ac:dyDescent="0.35">
      <c r="B28" s="76" t="s">
        <v>34</v>
      </c>
      <c r="C28" s="77" t="s">
        <v>35</v>
      </c>
      <c r="D28" s="78" t="s">
        <v>36</v>
      </c>
    </row>
    <row r="29" spans="1:19" ht="15" thickBot="1" x14ac:dyDescent="0.4">
      <c r="B29" s="79">
        <f>C29-D29</f>
        <v>119.40999999999997</v>
      </c>
      <c r="C29" s="80">
        <v>1000</v>
      </c>
      <c r="D29" s="83">
        <v>880.59</v>
      </c>
    </row>
    <row r="30" spans="1:19" x14ac:dyDescent="0.35">
      <c r="E30" s="72"/>
    </row>
  </sheetData>
  <mergeCells count="5">
    <mergeCell ref="B1:C1"/>
    <mergeCell ref="F1:L1"/>
    <mergeCell ref="A24:C24"/>
    <mergeCell ref="E24:F24"/>
    <mergeCell ref="E25:F2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B8AFF-7ACF-4F20-996E-577D4B46AB84}">
  <dimension ref="A1:S30"/>
  <sheetViews>
    <sheetView zoomScale="62" zoomScaleNormal="50" workbookViewId="0">
      <selection activeCell="Q23" sqref="Q23"/>
    </sheetView>
  </sheetViews>
  <sheetFormatPr defaultRowHeight="14.5" x14ac:dyDescent="0.35"/>
  <cols>
    <col min="2" max="2" width="9.26953125" bestFit="1" customWidth="1"/>
    <col min="3" max="3" width="10.54296875" bestFit="1" customWidth="1"/>
    <col min="4" max="4" width="10.90625" bestFit="1" customWidth="1"/>
    <col min="7" max="7" width="8.08984375" bestFit="1" customWidth="1"/>
    <col min="8" max="8" width="9.26953125" bestFit="1" customWidth="1"/>
    <col min="11" max="11" width="9.26953125" bestFit="1" customWidth="1"/>
    <col min="15" max="15" width="10.54296875" bestFit="1" customWidth="1"/>
    <col min="17" max="17" width="27.08984375" bestFit="1" customWidth="1"/>
    <col min="18" max="18" width="28.08984375" bestFit="1" customWidth="1"/>
    <col min="19" max="19" width="22.7265625" bestFit="1" customWidth="1"/>
    <col min="20" max="20" width="14.6328125" bestFit="1" customWidth="1"/>
  </cols>
  <sheetData>
    <row r="1" spans="1:19" ht="15" thickBot="1" x14ac:dyDescent="0.4">
      <c r="B1" s="10" t="s">
        <v>33</v>
      </c>
      <c r="C1" s="10"/>
      <c r="D1" s="11"/>
      <c r="E1" s="11"/>
      <c r="F1" s="10" t="s">
        <v>32</v>
      </c>
      <c r="G1" s="10"/>
      <c r="H1" s="10"/>
      <c r="I1" s="10"/>
      <c r="J1" s="10"/>
      <c r="K1" s="10"/>
      <c r="L1" s="10"/>
    </row>
    <row r="2" spans="1:19" ht="15" thickBot="1" x14ac:dyDescent="0.4">
      <c r="A2" s="12" t="s">
        <v>6</v>
      </c>
      <c r="B2" s="13" t="s">
        <v>7</v>
      </c>
      <c r="C2" s="13" t="s">
        <v>8</v>
      </c>
      <c r="D2" s="13" t="s">
        <v>9</v>
      </c>
      <c r="E2" s="14" t="s">
        <v>10</v>
      </c>
      <c r="F2" s="15">
        <v>1</v>
      </c>
      <c r="G2" s="15">
        <v>2</v>
      </c>
      <c r="H2" s="15">
        <v>3</v>
      </c>
      <c r="I2" s="15">
        <v>4</v>
      </c>
      <c r="J2" s="15">
        <v>5</v>
      </c>
      <c r="K2" s="15">
        <v>6</v>
      </c>
      <c r="L2" s="16">
        <v>7</v>
      </c>
      <c r="M2" s="16">
        <v>8</v>
      </c>
      <c r="N2" s="16">
        <v>9</v>
      </c>
      <c r="O2" s="16">
        <v>10</v>
      </c>
    </row>
    <row r="3" spans="1:19" ht="15" thickBot="1" x14ac:dyDescent="0.4">
      <c r="A3" s="22" t="s">
        <v>11</v>
      </c>
      <c r="B3" s="23">
        <v>1</v>
      </c>
      <c r="C3" s="17">
        <f>B3+_xlfn.XLOOKUP(A3,R$12:R$21,S$12:S$21)</f>
        <v>2</v>
      </c>
      <c r="D3" s="18">
        <v>2.2182253854889224E-15</v>
      </c>
      <c r="E3" s="71">
        <f>_xlfn.XLOOKUP(A3,R$6:R$10,S$17:S$21)</f>
        <v>1.9900000000000001E-2</v>
      </c>
      <c r="F3" s="20" cm="1">
        <f t="array" ref="F3">_xlfn.IFS($B3=F$2, -1,
$C3=F$2, 1+$E3,
AND($B3&lt;F$2,$C3&gt;F$2), "&lt;---&gt;",
TRUE, ""
)</f>
        <v>-1</v>
      </c>
      <c r="G3" s="20" cm="1">
        <f t="array" ref="G3">_xlfn.IFS($B3=G$2, -1,
$C3=G$2, 1+$E3,
AND($B3&lt;G$2,$C3&gt;G$2), "&lt;---&gt;",
TRUE, ""
)</f>
        <v>1.0199</v>
      </c>
      <c r="H3" s="20" t="str" cm="1">
        <f t="array" ref="H3">_xlfn.IFS($B3=H$2, -1,
$C3=H$2, 1+$E3,
AND($B3&lt;H$2,$C3&gt;H$2), "&lt;---&gt;",
TRUE, ""
)</f>
        <v/>
      </c>
      <c r="I3" s="20" t="str" cm="1">
        <f t="array" ref="I3">_xlfn.IFS($B3=I$2, -1,
$C3=I$2, 1+$E3,
AND($B3&lt;I$2,$C3&gt;I$2), "&lt;---&gt;",
TRUE, ""
)</f>
        <v/>
      </c>
      <c r="J3" s="20" t="str" cm="1">
        <f t="array" ref="J3">_xlfn.IFS($B3=J$2, -1,
$C3=J$2, 1+$E3,
AND($B3&lt;J$2,$C3&gt;J$2), "&lt;---&gt;",
TRUE, ""
)</f>
        <v/>
      </c>
      <c r="K3" s="20" t="str" cm="1">
        <f t="array" ref="K3">_xlfn.IFS($B3=K$2, -1,
$C3=K$2, 1+$E3,
AND($B3&lt;K$2,$C3&gt;K$2), "&lt;---&gt;",
TRUE, ""
)</f>
        <v/>
      </c>
      <c r="L3" s="20" t="str" cm="1">
        <f t="array" ref="L3">_xlfn.IFS($B3=L$2, -1,
$C3=L$2, 1+$E3,
AND($B3&lt;L$2,$C3&gt;L$2), "&lt;---&gt;",
TRUE, ""
)</f>
        <v/>
      </c>
      <c r="M3" s="20" t="str" cm="1">
        <f t="array" ref="M3">_xlfn.IFS($B3=M$2, -1,
$C3=M$2, 1+$E3,
AND($B3&lt;M$2,$C3&gt;M$2), "&lt;---&gt;",
TRUE, ""
)</f>
        <v/>
      </c>
      <c r="N3" s="20" t="str" cm="1">
        <f t="array" ref="N3">_xlfn.IFS($B3=N$2, -1,
$C3=N$2, 1+$E3,
AND($B3&lt;N$2,$C3&gt;N$2), "&lt;---&gt;",
TRUE, ""
)</f>
        <v/>
      </c>
      <c r="O3" s="20" t="str" cm="1">
        <f t="array" ref="O3">_xlfn.IFS($B3=O$2, -1,
$C3=O$2, 1+$E3,
AND($B3&lt;O$2,$C3&gt;O$2), "&lt;---&gt;",
TRUE, ""
)</f>
        <v/>
      </c>
    </row>
    <row r="4" spans="1:19" ht="15" thickBot="1" x14ac:dyDescent="0.4">
      <c r="A4" s="24" t="s">
        <v>12</v>
      </c>
      <c r="B4" s="25">
        <v>1</v>
      </c>
      <c r="C4" s="73">
        <f>B4+_xlfn.XLOOKUP(A4,R$12:R$21,S$12:S$21)</f>
        <v>3</v>
      </c>
      <c r="D4" s="18">
        <v>830.68052300753129</v>
      </c>
      <c r="E4" s="71">
        <f>_xlfn.XLOOKUP(A4,R$6:R$10,S$17:S$21)</f>
        <v>4.2099999999999999E-2</v>
      </c>
      <c r="F4" s="20" cm="1">
        <f t="array" ref="F4">_xlfn.IFS($B4=F$2, -1,
$C4=F$2, 1+$E4,
AND($B4&lt;F$2,$C4&gt;F$2), "&lt;---&gt;",
TRUE, ""
)</f>
        <v>-1</v>
      </c>
      <c r="G4" s="20" t="str" cm="1">
        <f t="array" ref="G4">_xlfn.IFS($B4=G$2, -1,
$C4=G$2, 1+$E4,
AND($B4&lt;G$2,$C4&gt;G$2), "&lt;---&gt;",
TRUE, ""
)</f>
        <v>&lt;---&gt;</v>
      </c>
      <c r="H4" s="20" cm="1">
        <f t="array" ref="H4">_xlfn.IFS($B4=H$2, -1,
$C4=H$2, 1+$E4,
AND($B4&lt;H$2,$C4&gt;H$2), "&lt;---&gt;",
TRUE, ""
)</f>
        <v>1.0421</v>
      </c>
      <c r="I4" s="20" t="str" cm="1">
        <f t="array" ref="I4">_xlfn.IFS($B4=I$2, -1,
$C4=I$2, 1+$E4,
AND($B4&lt;I$2,$C4&gt;I$2), "&lt;---&gt;",
TRUE, ""
)</f>
        <v/>
      </c>
      <c r="J4" s="20" t="str" cm="1">
        <f t="array" ref="J4">_xlfn.IFS($B4=J$2, -1,
$C4=J$2, 1+$E4,
AND($B4&lt;J$2,$C4&gt;J$2), "&lt;---&gt;",
TRUE, ""
)</f>
        <v/>
      </c>
      <c r="K4" s="20" t="str" cm="1">
        <f t="array" ref="K4">_xlfn.IFS($B4=K$2, -1,
$C4=K$2, 1+$E4,
AND($B4&lt;K$2,$C4&gt;K$2), "&lt;---&gt;",
TRUE, ""
)</f>
        <v/>
      </c>
      <c r="L4" s="20" t="str" cm="1">
        <f t="array" ref="L4">_xlfn.IFS($B4=L$2, -1,
$C4=L$2, 1+$E4,
AND($B4&lt;L$2,$C4&gt;L$2), "&lt;---&gt;",
TRUE, ""
)</f>
        <v/>
      </c>
      <c r="M4" s="20" t="str" cm="1">
        <f t="array" ref="M4">_xlfn.IFS($B4=M$2, -1,
$C4=M$2, 1+$E4,
AND($B4&lt;M$2,$C4&gt;M$2), "&lt;---&gt;",
TRUE, ""
)</f>
        <v/>
      </c>
      <c r="N4" s="20" t="str" cm="1">
        <f t="array" ref="N4">_xlfn.IFS($B4=N$2, -1,
$C4=N$2, 1+$E4,
AND($B4&lt;N$2,$C4&gt;N$2), "&lt;---&gt;",
TRUE, ""
)</f>
        <v/>
      </c>
      <c r="O4" s="20" t="str" cm="1">
        <f t="array" ref="O4">_xlfn.IFS($B4=O$2, -1,
$C4=O$2, 1+$E4,
AND($B4&lt;O$2,$C4&gt;O$2), "&lt;---&gt;",
TRUE, ""
)</f>
        <v/>
      </c>
    </row>
    <row r="5" spans="1:19" ht="15" thickBot="1" x14ac:dyDescent="0.4">
      <c r="A5" s="26" t="s">
        <v>23</v>
      </c>
      <c r="B5" s="27">
        <v>1</v>
      </c>
      <c r="C5" s="17">
        <f>B5+_xlfn.XLOOKUP(A5,R$12:R$21,S$12:S$21)</f>
        <v>6</v>
      </c>
      <c r="D5" s="18">
        <v>0</v>
      </c>
      <c r="E5" s="71">
        <f>_xlfn.XLOOKUP(A5,R$6:R$10,S$17:S$21)</f>
        <v>0.1094</v>
      </c>
      <c r="F5" s="20" cm="1">
        <f t="array" ref="F5">_xlfn.IFS($B5=F$2, -1,
$C5=F$2, 1+$E5,
AND($B5&lt;F$2,$C5&gt;F$2), "&lt;---&gt;",
TRUE, ""
)</f>
        <v>-1</v>
      </c>
      <c r="G5" s="20" t="str" cm="1">
        <f t="array" ref="G5">_xlfn.IFS($B5=G$2, -1,
$C5=G$2, 1+$E5,
AND($B5&lt;G$2,$C5&gt;G$2), "&lt;---&gt;",
TRUE, ""
)</f>
        <v>&lt;---&gt;</v>
      </c>
      <c r="H5" s="20" t="str" cm="1">
        <f t="array" ref="H5">_xlfn.IFS($B5=H$2, -1,
$C5=H$2, 1+$E5,
AND($B5&lt;H$2,$C5&gt;H$2), "&lt;---&gt;",
TRUE, ""
)</f>
        <v>&lt;---&gt;</v>
      </c>
      <c r="I5" s="20" t="str" cm="1">
        <f t="array" ref="I5">_xlfn.IFS($B5=I$2, -1,
$C5=I$2, 1+$E5,
AND($B5&lt;I$2,$C5&gt;I$2), "&lt;---&gt;",
TRUE, ""
)</f>
        <v>&lt;---&gt;</v>
      </c>
      <c r="J5" s="20" t="str" cm="1">
        <f t="array" ref="J5">_xlfn.IFS($B5=J$2, -1,
$C5=J$2, 1+$E5,
AND($B5&lt;J$2,$C5&gt;J$2), "&lt;---&gt;",
TRUE, ""
)</f>
        <v>&lt;---&gt;</v>
      </c>
      <c r="K5" s="20" cm="1">
        <f t="array" ref="K5">_xlfn.IFS($B5=K$2, -1,
$C5=K$2, 1+$E5,
AND($B5&lt;K$2,$C5&gt;K$2), "&lt;---&gt;",
TRUE, ""
)</f>
        <v>1.1093999999999999</v>
      </c>
      <c r="L5" s="20" t="str" cm="1">
        <f t="array" ref="L5">_xlfn.IFS($B5=L$2, -1,
$C5=L$2, 1+$E5,
AND($B5&lt;L$2,$C5&gt;L$2), "&lt;---&gt;",
TRUE, ""
)</f>
        <v/>
      </c>
      <c r="M5" s="20" t="str" cm="1">
        <f t="array" ref="M5">_xlfn.IFS($B5=M$2, -1,
$C5=M$2, 1+$E5,
AND($B5&lt;M$2,$C5&gt;M$2), "&lt;---&gt;",
TRUE, ""
)</f>
        <v/>
      </c>
      <c r="N5" s="20" t="str" cm="1">
        <f t="array" ref="N5">_xlfn.IFS($B5=N$2, -1,
$C5=N$2, 1+$E5,
AND($B5&lt;N$2,$C5&gt;N$2), "&lt;---&gt;",
TRUE, ""
)</f>
        <v/>
      </c>
      <c r="O5" s="20" t="str" cm="1">
        <f t="array" ref="O5">_xlfn.IFS($B5=O$2, -1,
$C5=O$2, 1+$E5,
AND($B5&lt;O$2,$C5&gt;O$2), "&lt;---&gt;",
TRUE, ""
)</f>
        <v/>
      </c>
      <c r="R5" s="84" t="s">
        <v>37</v>
      </c>
      <c r="S5" s="85" t="s">
        <v>29</v>
      </c>
    </row>
    <row r="6" spans="1:19" ht="15" thickBot="1" x14ac:dyDescent="0.4">
      <c r="A6" s="28" t="s">
        <v>11</v>
      </c>
      <c r="B6" s="29">
        <v>2</v>
      </c>
      <c r="C6" s="17">
        <f>B6+_xlfn.XLOOKUP(A6,R$12:R$21,S$12:S$21)</f>
        <v>3</v>
      </c>
      <c r="D6" s="18">
        <v>0</v>
      </c>
      <c r="E6" s="71">
        <f>_xlfn.XLOOKUP(A6,R$6:R$10,S$17:S$21)</f>
        <v>1.9900000000000001E-2</v>
      </c>
      <c r="F6" s="20" t="str" cm="1">
        <f t="array" ref="F6">_xlfn.IFS($B6=F$2, -1,
$C6=F$2, 1+$E6,
AND($B6&lt;F$2,$C6&gt;F$2), "&lt;---&gt;",
TRUE, ""
)</f>
        <v/>
      </c>
      <c r="G6" s="20" cm="1">
        <f t="array" ref="G6">_xlfn.IFS($B6=G$2, -1,
$C6=G$2, 1+$E6,
AND($B6&lt;G$2,$C6&gt;G$2), "&lt;---&gt;",
TRUE, ""
)</f>
        <v>-1</v>
      </c>
      <c r="H6" s="20" cm="1">
        <f t="array" ref="H6">_xlfn.IFS($B6=H$2, -1,
$C6=H$2, 1+$E6,
AND($B6&lt;H$2,$C6&gt;H$2), "&lt;---&gt;",
TRUE, ""
)</f>
        <v>1.0199</v>
      </c>
      <c r="I6" s="20" t="str" cm="1">
        <f t="array" ref="I6">_xlfn.IFS($B6=I$2, -1,
$C6=I$2, 1+$E6,
AND($B6&lt;I$2,$C6&gt;I$2), "&lt;---&gt;",
TRUE, ""
)</f>
        <v/>
      </c>
      <c r="J6" s="20" t="str" cm="1">
        <f t="array" ref="J6">_xlfn.IFS($B6=J$2, -1,
$C6=J$2, 1+$E6,
AND($B6&lt;J$2,$C6&gt;J$2), "&lt;---&gt;",
TRUE, ""
)</f>
        <v/>
      </c>
      <c r="K6" s="20" t="str" cm="1">
        <f t="array" ref="K6">_xlfn.IFS($B6=K$2, -1,
$C6=K$2, 1+$E6,
AND($B6&lt;K$2,$C6&gt;K$2), "&lt;---&gt;",
TRUE, ""
)</f>
        <v/>
      </c>
      <c r="L6" s="20" t="str" cm="1">
        <f t="array" ref="L6">_xlfn.IFS($B6=L$2, -1,
$C6=L$2, 1+$E6,
AND($B6&lt;L$2,$C6&gt;L$2), "&lt;---&gt;",
TRUE, ""
)</f>
        <v/>
      </c>
      <c r="M6" s="20" t="str" cm="1">
        <f t="array" ref="M6">_xlfn.IFS($B6=M$2, -1,
$C6=M$2, 1+$E6,
AND($B6&lt;M$2,$C6&gt;M$2), "&lt;---&gt;",
TRUE, ""
)</f>
        <v/>
      </c>
      <c r="N6" s="20" t="str" cm="1">
        <f t="array" ref="N6">_xlfn.IFS($B6=N$2, -1,
$C6=N$2, 1+$E6,
AND($B6&lt;N$2,$C6&gt;N$2), "&lt;---&gt;",
TRUE, ""
)</f>
        <v/>
      </c>
      <c r="O6" s="20" t="str" cm="1">
        <f t="array" ref="O6">_xlfn.IFS($B6=O$2, -1,
$C6=O$2, 1+$E6,
AND($B6&lt;O$2,$C6&gt;O$2), "&lt;---&gt;",
TRUE, ""
)</f>
        <v/>
      </c>
      <c r="R6" s="81" t="s">
        <v>24</v>
      </c>
      <c r="S6" s="82">
        <v>1</v>
      </c>
    </row>
    <row r="7" spans="1:19" ht="15" thickBot="1" x14ac:dyDescent="0.4">
      <c r="A7" s="30" t="s">
        <v>13</v>
      </c>
      <c r="B7" s="31">
        <v>2</v>
      </c>
      <c r="C7" s="17">
        <f>B7+_xlfn.XLOOKUP(A7,R$12:R$21,S$12:S$21)</f>
        <v>5</v>
      </c>
      <c r="D7" s="18">
        <v>0</v>
      </c>
      <c r="E7" s="71">
        <f>_xlfn.XLOOKUP(A7,R$6:R$10,S$17:S$21)</f>
        <v>6.4500000000000002E-2</v>
      </c>
      <c r="F7" s="20" t="str" cm="1">
        <f t="array" ref="F7">_xlfn.IFS($B7=F$2, -1,
$C7=F$2, 1+$E7,
AND($B7&lt;F$2,$C7&gt;F$2), "&lt;---&gt;",
TRUE, ""
)</f>
        <v/>
      </c>
      <c r="G7" s="20" cm="1">
        <f t="array" ref="G7">_xlfn.IFS($B7=G$2, -1,
$C7=G$2, 1+$E7,
AND($B7&lt;G$2,$C7&gt;G$2), "&lt;---&gt;",
TRUE, ""
)</f>
        <v>-1</v>
      </c>
      <c r="H7" s="20" t="str" cm="1">
        <f t="array" ref="H7">_xlfn.IFS($B7=H$2, -1,
$C7=H$2, 1+$E7,
AND($B7&lt;H$2,$C7&gt;H$2), "&lt;---&gt;",
TRUE, ""
)</f>
        <v>&lt;---&gt;</v>
      </c>
      <c r="I7" s="20" t="str" cm="1">
        <f t="array" ref="I7">_xlfn.IFS($B7=I$2, -1,
$C7=I$2, 1+$E7,
AND($B7&lt;I$2,$C7&gt;I$2), "&lt;---&gt;",
TRUE, ""
)</f>
        <v>&lt;---&gt;</v>
      </c>
      <c r="J7" s="20" cm="1">
        <f t="array" ref="J7">_xlfn.IFS($B7=J$2, -1,
$C7=J$2, 1+$E7,
AND($B7&lt;J$2,$C7&gt;J$2), "&lt;---&gt;",
TRUE, ""
)</f>
        <v>1.0645</v>
      </c>
      <c r="K7" s="20" t="str" cm="1">
        <f t="array" ref="K7">_xlfn.IFS($B7=K$2, -1,
$C7=K$2, 1+$E7,
AND($B7&lt;K$2,$C7&gt;K$2), "&lt;---&gt;",
TRUE, ""
)</f>
        <v/>
      </c>
      <c r="L7" s="20" t="str" cm="1">
        <f t="array" ref="L7">_xlfn.IFS($B7=L$2, -1,
$C7=L$2, 1+$E7,
AND($B7&lt;L$2,$C7&gt;L$2), "&lt;---&gt;",
TRUE, ""
)</f>
        <v/>
      </c>
      <c r="M7" s="20" t="str" cm="1">
        <f t="array" ref="M7">_xlfn.IFS($B7=M$2, -1,
$C7=M$2, 1+$E7,
AND($B7&lt;M$2,$C7&gt;M$2), "&lt;---&gt;",
TRUE, ""
)</f>
        <v/>
      </c>
      <c r="N7" s="20" t="str" cm="1">
        <f t="array" ref="N7">_xlfn.IFS($B7=N$2, -1,
$C7=N$2, 1+$E7,
AND($B7&lt;N$2,$C7&gt;N$2), "&lt;---&gt;",
TRUE, ""
)</f>
        <v/>
      </c>
      <c r="O7" s="20" t="str" cm="1">
        <f t="array" ref="O7">_xlfn.IFS($B7=O$2, -1,
$C7=O$2, 1+$E7,
AND($B7&lt;O$2,$C7&gt;O$2), "&lt;---&gt;",
TRUE, ""
)</f>
        <v/>
      </c>
      <c r="R7" s="81" t="s">
        <v>25</v>
      </c>
      <c r="S7" s="82">
        <v>1</v>
      </c>
    </row>
    <row r="8" spans="1:19" ht="15" thickBot="1" x14ac:dyDescent="0.4">
      <c r="A8" s="32" t="s">
        <v>11</v>
      </c>
      <c r="B8" s="33">
        <v>3</v>
      </c>
      <c r="C8" s="17">
        <f>B8+_xlfn.XLOOKUP(A8,R$12:R$21,S$12:S$21)</f>
        <v>4</v>
      </c>
      <c r="D8" s="18">
        <v>0</v>
      </c>
      <c r="E8" s="71">
        <f>_xlfn.XLOOKUP(A8,R$6:R$10,S$17:S$21)</f>
        <v>1.9900000000000001E-2</v>
      </c>
      <c r="F8" s="20" t="str" cm="1">
        <f t="array" ref="F8">_xlfn.IFS($B8=F$2, -1,
$C8=F$2, 1+$E8,
AND($B8&lt;F$2,$C8&gt;F$2), "&lt;---&gt;",
TRUE, ""
)</f>
        <v/>
      </c>
      <c r="G8" s="20" t="str" cm="1">
        <f t="array" ref="G8">_xlfn.IFS($B8=G$2, -1,
$C8=G$2, 1+$E8,
AND($B8&lt;G$2,$C8&gt;G$2), "&lt;---&gt;",
TRUE, ""
)</f>
        <v/>
      </c>
      <c r="H8" s="20" cm="1">
        <f t="array" ref="H8">_xlfn.IFS($B8=H$2, -1,
$C8=H$2, 1+$E8,
AND($B8&lt;H$2,$C8&gt;H$2), "&lt;---&gt;",
TRUE, ""
)</f>
        <v>-1</v>
      </c>
      <c r="I8" s="20" cm="1">
        <f t="array" ref="I8">_xlfn.IFS($B8=I$2, -1,
$C8=I$2, 1+$E8,
AND($B8&lt;I$2,$C8&gt;I$2), "&lt;---&gt;",
TRUE, ""
)</f>
        <v>1.0199</v>
      </c>
      <c r="J8" s="20" t="str" cm="1">
        <f t="array" ref="J8">_xlfn.IFS($B8=J$2, -1,
$C8=J$2, 1+$E8,
AND($B8&lt;J$2,$C8&gt;J$2), "&lt;---&gt;",
TRUE, ""
)</f>
        <v/>
      </c>
      <c r="K8" s="20" t="str" cm="1">
        <f t="array" ref="K8">_xlfn.IFS($B8=K$2, -1,
$C8=K$2, 1+$E8,
AND($B8&lt;K$2,$C8&gt;K$2), "&lt;---&gt;",
TRUE, ""
)</f>
        <v/>
      </c>
      <c r="L8" s="20" t="str" cm="1">
        <f t="array" ref="L8">_xlfn.IFS($B8=L$2, -1,
$C8=L$2, 1+$E8,
AND($B8&lt;L$2,$C8&gt;L$2), "&lt;---&gt;",
TRUE, ""
)</f>
        <v/>
      </c>
      <c r="M8" s="20" t="str" cm="1">
        <f t="array" ref="M8">_xlfn.IFS($B8=M$2, -1,
$C8=M$2, 1+$E8,
AND($B8&lt;M$2,$C8&gt;M$2), "&lt;---&gt;",
TRUE, ""
)</f>
        <v/>
      </c>
      <c r="N8" s="20" t="str" cm="1">
        <f t="array" ref="N8">_xlfn.IFS($B8=N$2, -1,
$C8=N$2, 1+$E8,
AND($B8&lt;N$2,$C8&gt;N$2), "&lt;---&gt;",
TRUE, ""
)</f>
        <v/>
      </c>
      <c r="O8" s="20" t="str" cm="1">
        <f t="array" ref="O8">_xlfn.IFS($B8=O$2, -1,
$C8=O$2, 1+$E8,
AND($B8&lt;O$2,$C8&gt;O$2), "&lt;---&gt;",
TRUE, ""
)</f>
        <v/>
      </c>
      <c r="R8" s="81" t="s">
        <v>26</v>
      </c>
      <c r="S8" s="82">
        <v>2</v>
      </c>
    </row>
    <row r="9" spans="1:19" ht="15" thickBot="1" x14ac:dyDescent="0.4">
      <c r="A9" s="34" t="s">
        <v>12</v>
      </c>
      <c r="B9" s="35">
        <v>3</v>
      </c>
      <c r="C9" s="17">
        <f>B9+_xlfn.XLOOKUP(A9,R$12:R$21,S$12:S$21)</f>
        <v>5</v>
      </c>
      <c r="D9" s="18">
        <v>1.1613054289862801E-13</v>
      </c>
      <c r="E9" s="71">
        <f>_xlfn.XLOOKUP(A9,R$6:R$10,S$17:S$21)</f>
        <v>4.2099999999999999E-2</v>
      </c>
      <c r="F9" s="20" t="str" cm="1">
        <f t="array" ref="F9">_xlfn.IFS($B9=F$2, -1,
$C9=F$2, 1+$E9,
AND($B9&lt;F$2,$C9&gt;F$2), "&lt;---&gt;",
TRUE, ""
)</f>
        <v/>
      </c>
      <c r="G9" s="20" t="str" cm="1">
        <f t="array" ref="G9">_xlfn.IFS($B9=G$2, -1,
$C9=G$2, 1+$E9,
AND($B9&lt;G$2,$C9&gt;G$2), "&lt;---&gt;",
TRUE, ""
)</f>
        <v/>
      </c>
      <c r="H9" s="20" cm="1">
        <f t="array" ref="H9">_xlfn.IFS($B9=H$2, -1,
$C9=H$2, 1+$E9,
AND($B9&lt;H$2,$C9&gt;H$2), "&lt;---&gt;",
TRUE, ""
)</f>
        <v>-1</v>
      </c>
      <c r="I9" s="20" t="str" cm="1">
        <f t="array" ref="I9">_xlfn.IFS($B9=I$2, -1,
$C9=I$2, 1+$E9,
AND($B9&lt;I$2,$C9&gt;I$2), "&lt;---&gt;",
TRUE, ""
)</f>
        <v>&lt;---&gt;</v>
      </c>
      <c r="J9" s="20" cm="1">
        <f t="array" ref="J9">_xlfn.IFS($B9=J$2, -1,
$C9=J$2, 1+$E9,
AND($B9&lt;J$2,$C9&gt;J$2), "&lt;---&gt;",
TRUE, ""
)</f>
        <v>1.0421</v>
      </c>
      <c r="K9" s="20" t="str" cm="1">
        <f t="array" ref="K9">_xlfn.IFS($B9=K$2, -1,
$C9=K$2, 1+$E9,
AND($B9&lt;K$2,$C9&gt;K$2), "&lt;---&gt;",
TRUE, ""
)</f>
        <v/>
      </c>
      <c r="L9" s="20" t="str" cm="1">
        <f t="array" ref="L9">_xlfn.IFS($B9=L$2, -1,
$C9=L$2, 1+$E9,
AND($B9&lt;L$2,$C9&gt;L$2), "&lt;---&gt;",
TRUE, ""
)</f>
        <v/>
      </c>
      <c r="M9" s="20" t="str" cm="1">
        <f t="array" ref="M9">_xlfn.IFS($B9=M$2, -1,
$C9=M$2, 1+$E9,
AND($B9&lt;M$2,$C9&gt;M$2), "&lt;---&gt;",
TRUE, ""
)</f>
        <v/>
      </c>
      <c r="N9" s="20" t="str" cm="1">
        <f t="array" ref="N9">_xlfn.IFS($B9=N$2, -1,
$C9=N$2, 1+$E9,
AND($B9&lt;N$2,$C9&gt;N$2), "&lt;---&gt;",
TRUE, ""
)</f>
        <v/>
      </c>
      <c r="O9" s="20" t="str" cm="1">
        <f t="array" ref="O9">_xlfn.IFS($B9=O$2, -1,
$C9=O$2, 1+$E9,
AND($B9&lt;O$2,$C9&gt;O$2), "&lt;---&gt;",
TRUE, ""
)</f>
        <v/>
      </c>
      <c r="R9" s="81" t="s">
        <v>27</v>
      </c>
      <c r="S9" s="82">
        <v>3</v>
      </c>
    </row>
    <row r="10" spans="1:19" ht="15" thickBot="1" x14ac:dyDescent="0.4">
      <c r="A10" s="36" t="s">
        <v>14</v>
      </c>
      <c r="B10" s="37">
        <v>3</v>
      </c>
      <c r="C10" s="17">
        <f>B10+_xlfn.XLOOKUP(A10,R$12:R$21,S$12:S$21)</f>
        <v>7</v>
      </c>
      <c r="D10" s="18">
        <v>865.65217302614815</v>
      </c>
      <c r="E10" s="71">
        <f>_xlfn.XLOOKUP(A10,R$6:R$10,S$17:S$21)</f>
        <v>8.6900000000000005E-2</v>
      </c>
      <c r="F10" s="20" t="str" cm="1">
        <f t="array" ref="F10">_xlfn.IFS($B10=F$2, -1,
$C10=F$2, 1+$E10,
AND($B10&lt;F$2,$C10&gt;F$2), "&lt;---&gt;",
TRUE, ""
)</f>
        <v/>
      </c>
      <c r="G10" s="20" t="str" cm="1">
        <f t="array" ref="G10">_xlfn.IFS($B10=G$2, -1,
$C10=G$2, 1+$E10,
AND($B10&lt;G$2,$C10&gt;G$2), "&lt;---&gt;",
TRUE, ""
)</f>
        <v/>
      </c>
      <c r="H10" s="20" cm="1">
        <f t="array" ref="H10">_xlfn.IFS($B10=H$2, -1,
$C10=H$2, 1+$E10,
AND($B10&lt;H$2,$C10&gt;H$2), "&lt;---&gt;",
TRUE, ""
)</f>
        <v>-1</v>
      </c>
      <c r="I10" s="20" t="str" cm="1">
        <f t="array" ref="I10">_xlfn.IFS($B10=I$2, -1,
$C10=I$2, 1+$E10,
AND($B10&lt;I$2,$C10&gt;I$2), "&lt;---&gt;",
TRUE, ""
)</f>
        <v>&lt;---&gt;</v>
      </c>
      <c r="J10" s="20" t="str" cm="1">
        <f t="array" ref="J10">_xlfn.IFS($B10=J$2, -1,
$C10=J$2, 1+$E10,
AND($B10&lt;J$2,$C10&gt;J$2), "&lt;---&gt;",
TRUE, ""
)</f>
        <v>&lt;---&gt;</v>
      </c>
      <c r="K10" s="20" t="str" cm="1">
        <f t="array" ref="K10">_xlfn.IFS($B10=K$2, -1,
$C10=K$2, 1+$E10,
AND($B10&lt;K$2,$C10&gt;K$2), "&lt;---&gt;",
TRUE, ""
)</f>
        <v>&lt;---&gt;</v>
      </c>
      <c r="L10" s="20" cm="1">
        <f t="array" ref="L10">_xlfn.IFS($B10=L$2, -1,
$C10=L$2, 1+$E10,
AND($B10&lt;L$2,$C10&gt;L$2), "&lt;---&gt;",
TRUE, ""
)</f>
        <v>1.0869</v>
      </c>
      <c r="M10" s="20" t="str" cm="1">
        <f t="array" ref="M10">_xlfn.IFS($B10=M$2, -1,
$C10=M$2, 1+$E10,
AND($B10&lt;M$2,$C10&gt;M$2), "&lt;---&gt;",
TRUE, ""
)</f>
        <v/>
      </c>
      <c r="N10" s="20" t="str" cm="1">
        <f t="array" ref="N10">_xlfn.IFS($B10=N$2, -1,
$C10=N$2, 1+$E10,
AND($B10&lt;N$2,$C10&gt;N$2), "&lt;---&gt;",
TRUE, ""
)</f>
        <v/>
      </c>
      <c r="O10" s="20" t="str" cm="1">
        <f t="array" ref="O10">_xlfn.IFS($B10=O$2, -1,
$C10=O$2, 1+$E10,
AND($B10&lt;O$2,$C10&gt;O$2), "&lt;---&gt;",
TRUE, ""
)</f>
        <v/>
      </c>
      <c r="R10" s="81" t="s">
        <v>28</v>
      </c>
      <c r="S10" s="82">
        <v>1</v>
      </c>
    </row>
    <row r="11" spans="1:19" ht="15" thickBot="1" x14ac:dyDescent="0.4">
      <c r="A11" s="38" t="s">
        <v>11</v>
      </c>
      <c r="B11" s="39">
        <v>4</v>
      </c>
      <c r="C11" s="17">
        <f>B11+_xlfn.XLOOKUP(A11,R$12:R$21,S$12:S$21)</f>
        <v>5</v>
      </c>
      <c r="D11" s="18">
        <v>0</v>
      </c>
      <c r="E11" s="71">
        <f>_xlfn.XLOOKUP(A11,R$6:R$10,S$17:S$21)</f>
        <v>1.9900000000000001E-2</v>
      </c>
      <c r="F11" s="20" t="str" cm="1">
        <f t="array" ref="F11">_xlfn.IFS($B11=F$2, -1,
$C11=F$2, 1+$E11,
AND($B11&lt;F$2,$C11&gt;F$2), "&lt;---&gt;",
TRUE, ""
)</f>
        <v/>
      </c>
      <c r="G11" s="20" t="str" cm="1">
        <f t="array" ref="G11">_xlfn.IFS($B11=G$2, -1,
$C11=G$2, 1+$E11,
AND($B11&lt;G$2,$C11&gt;G$2), "&lt;---&gt;",
TRUE, ""
)</f>
        <v/>
      </c>
      <c r="H11" s="20" t="str" cm="1">
        <f t="array" ref="H11">_xlfn.IFS($B11=H$2, -1,
$C11=H$2, 1+$E11,
AND($B11&lt;H$2,$C11&gt;H$2), "&lt;---&gt;",
TRUE, ""
)</f>
        <v/>
      </c>
      <c r="I11" s="20" cm="1">
        <f t="array" ref="I11">_xlfn.IFS($B11=I$2, -1,
$C11=I$2, 1+$E11,
AND($B11&lt;I$2,$C11&gt;I$2), "&lt;---&gt;",
TRUE, ""
)</f>
        <v>-1</v>
      </c>
      <c r="J11" s="20" cm="1">
        <f t="array" ref="J11">_xlfn.IFS($B11=J$2, -1,
$C11=J$2, 1+$E11,
AND($B11&lt;J$2,$C11&gt;J$2), "&lt;---&gt;",
TRUE, ""
)</f>
        <v>1.0199</v>
      </c>
      <c r="K11" s="20" t="str" cm="1">
        <f t="array" ref="K11">_xlfn.IFS($B11=K$2, -1,
$C11=K$2, 1+$E11,
AND($B11&lt;K$2,$C11&gt;K$2), "&lt;---&gt;",
TRUE, ""
)</f>
        <v/>
      </c>
      <c r="L11" s="20" t="str" cm="1">
        <f t="array" ref="L11">_xlfn.IFS($B11=L$2, -1,
$C11=L$2, 1+$E11,
AND($B11&lt;L$2,$C11&gt;L$2), "&lt;---&gt;",
TRUE, ""
)</f>
        <v/>
      </c>
      <c r="M11" s="20" t="str" cm="1">
        <f t="array" ref="M11">_xlfn.IFS($B11=M$2, -1,
$C11=M$2, 1+$E11,
AND($B11&lt;M$2,$C11&gt;M$2), "&lt;---&gt;",
TRUE, ""
)</f>
        <v/>
      </c>
      <c r="N11" s="20" t="str" cm="1">
        <f t="array" ref="N11">_xlfn.IFS($B11=N$2, -1,
$C11=N$2, 1+$E11,
AND($B11&lt;N$2,$C11&gt;N$2), "&lt;---&gt;",
TRUE, ""
)</f>
        <v/>
      </c>
      <c r="O11" s="20" t="str" cm="1">
        <f t="array" ref="O11">_xlfn.IFS($B11=O$2, -1,
$C11=O$2, 1+$E11,
AND($B11&lt;O$2,$C11&gt;O$2), "&lt;---&gt;",
TRUE, ""
)</f>
        <v/>
      </c>
      <c r="R11" s="86" t="s">
        <v>0</v>
      </c>
      <c r="S11" s="87" t="s">
        <v>30</v>
      </c>
    </row>
    <row r="12" spans="1:19" ht="15" thickBot="1" x14ac:dyDescent="0.4">
      <c r="A12" s="40" t="s">
        <v>11</v>
      </c>
      <c r="B12" s="41">
        <v>5</v>
      </c>
      <c r="C12" s="17">
        <f>B12+_xlfn.XLOOKUP(A12,R$12:R$21,S$12:S$21)</f>
        <v>6</v>
      </c>
      <c r="D12" s="18">
        <v>0</v>
      </c>
      <c r="E12" s="71">
        <f>_xlfn.XLOOKUP(A12,R$6:R$10,S$17:S$21)</f>
        <v>1.9900000000000001E-2</v>
      </c>
      <c r="F12" s="20" t="str" cm="1">
        <f t="array" ref="F12">_xlfn.IFS($B12=F$2, -1,
$C12=F$2, 1+$E12,
AND($B12&lt;F$2,$C12&gt;F$2), "&lt;---&gt;",
TRUE, ""
)</f>
        <v/>
      </c>
      <c r="G12" s="20" t="str" cm="1">
        <f t="array" ref="G12">_xlfn.IFS($B12=G$2, -1,
$C12=G$2, 1+$E12,
AND($B12&lt;G$2,$C12&gt;G$2), "&lt;---&gt;",
TRUE, ""
)</f>
        <v/>
      </c>
      <c r="H12" s="20" t="str" cm="1">
        <f t="array" ref="H12">_xlfn.IFS($B12=H$2, -1,
$C12=H$2, 1+$E12,
AND($B12&lt;H$2,$C12&gt;H$2), "&lt;---&gt;",
TRUE, ""
)</f>
        <v/>
      </c>
      <c r="I12" s="20" t="str" cm="1">
        <f t="array" ref="I12">_xlfn.IFS($B12=I$2, -1,
$C12=I$2, 1+$E12,
AND($B12&lt;I$2,$C12&gt;I$2), "&lt;---&gt;",
TRUE, ""
)</f>
        <v/>
      </c>
      <c r="J12" s="20" cm="1">
        <f t="array" ref="J12">_xlfn.IFS($B12=J$2, -1,
$C12=J$2, 1+$E12,
AND($B12&lt;J$2,$C12&gt;J$2), "&lt;---&gt;",
TRUE, ""
)</f>
        <v>-1</v>
      </c>
      <c r="K12" s="20" cm="1">
        <f t="array" ref="K12">_xlfn.IFS($B12=K$2, -1,
$C12=K$2, 1+$E12,
AND($B12&lt;K$2,$C12&gt;K$2), "&lt;---&gt;",
TRUE, ""
)</f>
        <v>1.0199</v>
      </c>
      <c r="L12" s="20" t="str" cm="1">
        <f t="array" ref="L12">_xlfn.IFS($B12=L$2, -1,
$C12=L$2, 1+$E12,
AND($B12&lt;L$2,$C12&gt;L$2), "&lt;---&gt;",
TRUE, ""
)</f>
        <v/>
      </c>
      <c r="M12" s="20" t="str" cm="1">
        <f t="array" ref="M12">_xlfn.IFS($B12=M$2, -1,
$C12=M$2, 1+$E12,
AND($B12&lt;M$2,$C12&gt;M$2), "&lt;---&gt;",
TRUE, ""
)</f>
        <v/>
      </c>
      <c r="N12" s="20" t="str" cm="1">
        <f t="array" ref="N12">_xlfn.IFS($B12=N$2, -1,
$C12=N$2, 1+$E12,
AND($B12&lt;N$2,$C12&gt;N$2), "&lt;---&gt;",
TRUE, ""
)</f>
        <v/>
      </c>
      <c r="O12" s="20" t="str" cm="1">
        <f t="array" ref="O12">_xlfn.IFS($B12=O$2, -1,
$C12=O$2, 1+$E12,
AND($B12&lt;O$2,$C12&gt;O$2), "&lt;---&gt;",
TRUE, ""
)</f>
        <v/>
      </c>
      <c r="R12" s="81" t="s">
        <v>24</v>
      </c>
      <c r="S12" s="82">
        <v>1</v>
      </c>
    </row>
    <row r="13" spans="1:19" ht="15" thickBot="1" x14ac:dyDescent="0.4">
      <c r="A13" s="69" t="s">
        <v>13</v>
      </c>
      <c r="B13" s="42">
        <v>5</v>
      </c>
      <c r="C13" s="17">
        <f>B13+_xlfn.XLOOKUP(A13,R$12:R$21,S$12:S$21)</f>
        <v>8</v>
      </c>
      <c r="D13" s="18">
        <v>0</v>
      </c>
      <c r="E13" s="71">
        <f>_xlfn.XLOOKUP(A13,R$6:R$10,S$17:S$21)</f>
        <v>6.4500000000000002E-2</v>
      </c>
      <c r="F13" s="20" t="str" cm="1">
        <f t="array" ref="F13">_xlfn.IFS($B13=F$2, -1,
$C13=F$2, 1+$E13,
AND($B13&lt;F$2,$C13&gt;F$2), "&lt;---&gt;",
TRUE, ""
)</f>
        <v/>
      </c>
      <c r="G13" s="20" t="str" cm="1">
        <f t="array" ref="G13">_xlfn.IFS($B13=G$2, -1,
$C13=G$2, 1+$E13,
AND($B13&lt;G$2,$C13&gt;G$2), "&lt;---&gt;",
TRUE, ""
)</f>
        <v/>
      </c>
      <c r="H13" s="20" t="str" cm="1">
        <f t="array" ref="H13">_xlfn.IFS($B13=H$2, -1,
$C13=H$2, 1+$E13,
AND($B13&lt;H$2,$C13&gt;H$2), "&lt;---&gt;",
TRUE, ""
)</f>
        <v/>
      </c>
      <c r="I13" s="20" t="str" cm="1">
        <f t="array" ref="I13">_xlfn.IFS($B13=I$2, -1,
$C13=I$2, 1+$E13,
AND($B13&lt;I$2,$C13&gt;I$2), "&lt;---&gt;",
TRUE, ""
)</f>
        <v/>
      </c>
      <c r="J13" s="20" cm="1">
        <f t="array" ref="J13">_xlfn.IFS($B13=J$2, -1,
$C13=J$2, 1+$E13,
AND($B13&lt;J$2,$C13&gt;J$2), "&lt;---&gt;",
TRUE, ""
)</f>
        <v>-1</v>
      </c>
      <c r="K13" s="20" t="str" cm="1">
        <f t="array" ref="K13">_xlfn.IFS($B13=K$2, -1,
$C13=K$2, 1+$E13,
AND($B13&lt;K$2,$C13&gt;K$2), "&lt;---&gt;",
TRUE, ""
)</f>
        <v>&lt;---&gt;</v>
      </c>
      <c r="L13" s="20" t="str" cm="1">
        <f t="array" ref="L13">_xlfn.IFS($B13=L$2, -1,
$C13=L$2, 1+$E13,
AND($B13&lt;L$2,$C13&gt;L$2), "&lt;---&gt;",
TRUE, ""
)</f>
        <v>&lt;---&gt;</v>
      </c>
      <c r="M13" s="20" cm="1">
        <f t="array" ref="M13">_xlfn.IFS($B13=M$2, -1,
$C13=M$2, 1+$E13,
AND($B13&lt;M$2,$C13&gt;M$2), "&lt;---&gt;",
TRUE, ""
)</f>
        <v>1.0645</v>
      </c>
      <c r="N13" s="20" t="str" cm="1">
        <f t="array" ref="N13">_xlfn.IFS($B13=N$2, -1,
$C13=N$2, 1+$E13,
AND($B13&lt;N$2,$C13&gt;N$2), "&lt;---&gt;",
TRUE, ""
)</f>
        <v/>
      </c>
      <c r="O13" s="20" t="str" cm="1">
        <f t="array" ref="O13">_xlfn.IFS($B13=O$2, -1,
$C13=O$2, 1+$E13,
AND($B13&lt;O$2,$C13&gt;O$2), "&lt;---&gt;",
TRUE, ""
)</f>
        <v/>
      </c>
      <c r="R13" s="81" t="s">
        <v>25</v>
      </c>
      <c r="S13" s="82">
        <v>2</v>
      </c>
    </row>
    <row r="14" spans="1:19" ht="15" thickBot="1" x14ac:dyDescent="0.4">
      <c r="A14" s="70" t="s">
        <v>12</v>
      </c>
      <c r="B14" s="68">
        <v>5</v>
      </c>
      <c r="C14" s="17">
        <f>B14+_xlfn.XLOOKUP(A14,R$12:R$21,S$12:S$21)</f>
        <v>7</v>
      </c>
      <c r="D14" s="18">
        <v>0</v>
      </c>
      <c r="E14" s="71">
        <f>_xlfn.XLOOKUP(A14,R$6:R$10,S$17:S$21)</f>
        <v>4.2099999999999999E-2</v>
      </c>
      <c r="F14" s="20" t="str" cm="1">
        <f t="array" ref="F14">_xlfn.IFS($B14=F$2, -1,
$C14=F$2, 1+$E14,
AND($B14&lt;F$2,$C14&gt;F$2), "&lt;---&gt;",
TRUE, ""
)</f>
        <v/>
      </c>
      <c r="G14" s="20" t="str" cm="1">
        <f t="array" ref="G14">_xlfn.IFS($B14=G$2, -1,
$C14=G$2, 1+$E14,
AND($B14&lt;G$2,$C14&gt;G$2), "&lt;---&gt;",
TRUE, ""
)</f>
        <v/>
      </c>
      <c r="H14" s="20" t="str" cm="1">
        <f t="array" ref="H14">_xlfn.IFS($B14=H$2, -1,
$C14=H$2, 1+$E14,
AND($B14&lt;H$2,$C14&gt;H$2), "&lt;---&gt;",
TRUE, ""
)</f>
        <v/>
      </c>
      <c r="I14" s="20" t="str" cm="1">
        <f t="array" ref="I14">_xlfn.IFS($B14=I$2, -1,
$C14=I$2, 1+$E14,
AND($B14&lt;I$2,$C14&gt;I$2), "&lt;---&gt;",
TRUE, ""
)</f>
        <v/>
      </c>
      <c r="J14" s="20" cm="1">
        <f t="array" ref="J14">_xlfn.IFS($B14=J$2, -1,
$C14=J$2, 1+$E14,
AND($B14&lt;J$2,$C14&gt;J$2), "&lt;---&gt;",
TRUE, ""
)</f>
        <v>-1</v>
      </c>
      <c r="K14" s="20" t="str" cm="1">
        <f t="array" ref="K14">_xlfn.IFS($B14=K$2, -1,
$C14=K$2, 1+$E14,
AND($B14&lt;K$2,$C14&gt;K$2), "&lt;---&gt;",
TRUE, ""
)</f>
        <v>&lt;---&gt;</v>
      </c>
      <c r="L14" s="20" cm="1">
        <f t="array" ref="L14">_xlfn.IFS($B14=L$2, -1,
$C14=L$2, 1+$E14,
AND($B14&lt;L$2,$C14&gt;L$2), "&lt;---&gt;",
TRUE, ""
)</f>
        <v>1.0421</v>
      </c>
      <c r="M14" s="20" t="str" cm="1">
        <f t="array" ref="M14">_xlfn.IFS($B14=M$2, -1,
$C14=M$2, 1+$E14,
AND($B14&lt;M$2,$C14&gt;M$2), "&lt;---&gt;",
TRUE, ""
)</f>
        <v/>
      </c>
      <c r="N14" s="20" t="str" cm="1">
        <f t="array" ref="N14">_xlfn.IFS($B14=N$2, -1,
$C14=N$2, 1+$E14,
AND($B14&lt;N$2,$C14&gt;N$2), "&lt;---&gt;",
TRUE, ""
)</f>
        <v/>
      </c>
      <c r="O14" s="20" t="str" cm="1">
        <f t="array" ref="O14">_xlfn.IFS($B14=O$2, -1,
$C14=O$2, 1+$E14,
AND($B14&lt;O$2,$C14&gt;O$2), "&lt;---&gt;",
TRUE, ""
)</f>
        <v/>
      </c>
      <c r="R14" s="81" t="s">
        <v>26</v>
      </c>
      <c r="S14" s="82">
        <v>3</v>
      </c>
    </row>
    <row r="15" spans="1:19" ht="15" thickBot="1" x14ac:dyDescent="0.4">
      <c r="A15" s="47" t="s">
        <v>11</v>
      </c>
      <c r="B15" s="47">
        <v>6</v>
      </c>
      <c r="C15" s="46">
        <f>B15+_xlfn.XLOOKUP(A15,R$12:R$21,S$12:S$21)</f>
        <v>7</v>
      </c>
      <c r="D15" s="18">
        <v>0</v>
      </c>
      <c r="E15" s="71">
        <f>_xlfn.XLOOKUP(A15,R$6:R$10,S$17:S$21)</f>
        <v>1.9900000000000001E-2</v>
      </c>
      <c r="F15" s="20" t="str" cm="1">
        <f t="array" ref="F15">_xlfn.IFS($B15=F$2, -1,
$C15=F$2, 1+$E15,
AND($B15&lt;F$2,$C15&gt;F$2), "&lt;---&gt;",
TRUE, ""
)</f>
        <v/>
      </c>
      <c r="G15" s="20" t="str" cm="1">
        <f t="array" ref="G15">_xlfn.IFS($B15=G$2, -1,
$C15=G$2, 1+$E15,
AND($B15&lt;G$2,$C15&gt;G$2), "&lt;---&gt;",
TRUE, ""
)</f>
        <v/>
      </c>
      <c r="H15" s="20" t="str" cm="1">
        <f t="array" ref="H15">_xlfn.IFS($B15=H$2, -1,
$C15=H$2, 1+$E15,
AND($B15&lt;H$2,$C15&gt;H$2), "&lt;---&gt;",
TRUE, ""
)</f>
        <v/>
      </c>
      <c r="I15" s="20" t="str" cm="1">
        <f t="array" ref="I15">_xlfn.IFS($B15=I$2, -1,
$C15=I$2, 1+$E15,
AND($B15&lt;I$2,$C15&gt;I$2), "&lt;---&gt;",
TRUE, ""
)</f>
        <v/>
      </c>
      <c r="J15" s="20" t="str" cm="1">
        <f t="array" ref="J15">_xlfn.IFS($B15=J$2, -1,
$C15=J$2, 1+$E15,
AND($B15&lt;J$2,$C15&gt;J$2), "&lt;---&gt;",
TRUE, ""
)</f>
        <v/>
      </c>
      <c r="K15" s="20" cm="1">
        <f t="array" ref="K15">_xlfn.IFS($B15=K$2, -1,
$C15=K$2, 1+$E15,
AND($B15&lt;K$2,$C15&gt;K$2), "&lt;---&gt;",
TRUE, ""
)</f>
        <v>-1</v>
      </c>
      <c r="L15" s="20" cm="1">
        <f t="array" ref="L15">_xlfn.IFS($B15=L$2, -1,
$C15=L$2, 1+$E15,
AND($B15&lt;L$2,$C15&gt;L$2), "&lt;---&gt;",
TRUE, ""
)</f>
        <v>1.0199</v>
      </c>
      <c r="M15" s="20" t="str" cm="1">
        <f t="array" ref="M15">_xlfn.IFS($B15=M$2, -1,
$C15=M$2, 1+$E15,
AND($B15&lt;M$2,$C15&gt;M$2), "&lt;---&gt;",
TRUE, ""
)</f>
        <v/>
      </c>
      <c r="N15" s="20" t="str" cm="1">
        <f t="array" ref="N15">_xlfn.IFS($B15=N$2, -1,
$C15=N$2, 1+$E15,
AND($B15&lt;N$2,$C15&gt;N$2), "&lt;---&gt;",
TRUE, ""
)</f>
        <v/>
      </c>
      <c r="O15" s="20" t="str" cm="1">
        <f t="array" ref="O15">_xlfn.IFS($B15=O$2, -1,
$C15=O$2, 1+$E15,
AND($B15&lt;O$2,$C15&gt;O$2), "&lt;---&gt;",
TRUE, ""
)</f>
        <v/>
      </c>
      <c r="R15" s="81" t="s">
        <v>27</v>
      </c>
      <c r="S15" s="82">
        <v>4</v>
      </c>
    </row>
    <row r="16" spans="1:19" ht="15" thickBot="1" x14ac:dyDescent="0.4">
      <c r="A16" s="48" t="s">
        <v>23</v>
      </c>
      <c r="B16" s="48">
        <v>6</v>
      </c>
      <c r="C16" s="45">
        <f>B16+_xlfn.XLOOKUP(A16,R$12:R$21,S$12:S$21)</f>
        <v>11</v>
      </c>
      <c r="D16" s="18">
        <v>0</v>
      </c>
      <c r="E16" s="71">
        <f>_xlfn.XLOOKUP(A16,R$6:R$10,S$17:S$21)</f>
        <v>0.1094</v>
      </c>
      <c r="F16" s="20" t="str" cm="1">
        <f t="array" ref="F16">_xlfn.IFS($B16=F$2, -1,
$C16=F$2, 1+$E16,
AND($B16&lt;F$2,$C16&gt;F$2), "&lt;---&gt;",
TRUE, ""
)</f>
        <v/>
      </c>
      <c r="G16" s="20" t="str" cm="1">
        <f t="array" ref="G16">_xlfn.IFS($B16=G$2, -1,
$C16=G$2, 1+$E16,
AND($B16&lt;G$2,$C16&gt;G$2), "&lt;---&gt;",
TRUE, ""
)</f>
        <v/>
      </c>
      <c r="H16" s="20" t="str" cm="1">
        <f t="array" ref="H16">_xlfn.IFS($B16=H$2, -1,
$C16=H$2, 1+$E16,
AND($B16&lt;H$2,$C16&gt;H$2), "&lt;---&gt;",
TRUE, ""
)</f>
        <v/>
      </c>
      <c r="I16" s="20" t="str" cm="1">
        <f t="array" ref="I16">_xlfn.IFS($B16=I$2, -1,
$C16=I$2, 1+$E16,
AND($B16&lt;I$2,$C16&gt;I$2), "&lt;---&gt;",
TRUE, ""
)</f>
        <v/>
      </c>
      <c r="J16" s="20" t="str" cm="1">
        <f t="array" ref="J16">_xlfn.IFS($B16=J$2, -1,
$C16=J$2, 1+$E16,
AND($B16&lt;J$2,$C16&gt;J$2), "&lt;---&gt;",
TRUE, ""
)</f>
        <v/>
      </c>
      <c r="K16" s="20" cm="1">
        <f t="array" ref="K16">_xlfn.IFS($B16=K$2, -1,
$C16=K$2, 1+$E16,
AND($B16&lt;K$2,$C16&gt;K$2), "&lt;---&gt;",
TRUE, ""
)</f>
        <v>-1</v>
      </c>
      <c r="L16" s="20" t="str" cm="1">
        <f t="array" ref="L16">_xlfn.IFS($B16=L$2, -1,
$C16=L$2, 1+$E16,
AND($B16&lt;L$2,$C16&gt;L$2), "&lt;---&gt;",
TRUE, ""
)</f>
        <v>&lt;---&gt;</v>
      </c>
      <c r="M16" s="20" t="str" cm="1">
        <f t="array" ref="M16">_xlfn.IFS($B16=M$2, -1,
$C16=M$2, 1+$E16,
AND($B16&lt;M$2,$C16&gt;M$2), "&lt;---&gt;",
TRUE, ""
)</f>
        <v>&lt;---&gt;</v>
      </c>
      <c r="N16" s="20" t="str" cm="1">
        <f t="array" ref="N16">_xlfn.IFS($B16=N$2, -1,
$C16=N$2, 1+$E16,
AND($B16&lt;N$2,$C16&gt;N$2), "&lt;---&gt;",
TRUE, ""
)</f>
        <v>&lt;---&gt;</v>
      </c>
      <c r="O16" s="20" t="str" cm="1">
        <f t="array" ref="O16">_xlfn.IFS($B16=O$2, -1,
$C16=O$2, 1+$E16,
AND($B16&lt;O$2,$C16&gt;O$2), "&lt;---&gt;",
TRUE, ""
)</f>
        <v>&lt;---&gt;</v>
      </c>
      <c r="R16" s="81" t="s">
        <v>28</v>
      </c>
      <c r="S16" s="82">
        <v>5</v>
      </c>
    </row>
    <row r="17" spans="1:19" ht="15" thickBot="1" x14ac:dyDescent="0.4">
      <c r="A17" s="49" t="s">
        <v>11</v>
      </c>
      <c r="B17" s="49">
        <v>7</v>
      </c>
      <c r="C17" s="21">
        <f>B17+_xlfn.XLOOKUP(A17,R$12:R$21,S$12:S$21)</f>
        <v>8</v>
      </c>
      <c r="D17" s="18">
        <v>0</v>
      </c>
      <c r="E17" s="71">
        <f>_xlfn.XLOOKUP(A17,R$6:R$10,S$17:S$21)</f>
        <v>1.9900000000000001E-2</v>
      </c>
      <c r="F17" s="20" t="str" cm="1">
        <f t="array" ref="F17">_xlfn.IFS($B17=F$2, -1,
$C17=F$2, 1+$E17,
AND($B17&lt;F$2,$C17&gt;F$2), "&lt;---&gt;",
TRUE, ""
)</f>
        <v/>
      </c>
      <c r="G17" s="20" t="str" cm="1">
        <f t="array" ref="G17">_xlfn.IFS($B17=G$2, -1,
$C17=G$2, 1+$E17,
AND($B17&lt;G$2,$C17&gt;G$2), "&lt;---&gt;",
TRUE, ""
)</f>
        <v/>
      </c>
      <c r="H17" s="20" t="str" cm="1">
        <f t="array" ref="H17">_xlfn.IFS($B17=H$2, -1,
$C17=H$2, 1+$E17,
AND($B17&lt;H$2,$C17&gt;H$2), "&lt;---&gt;",
TRUE, ""
)</f>
        <v/>
      </c>
      <c r="I17" s="20" t="str" cm="1">
        <f t="array" ref="I17">_xlfn.IFS($B17=I$2, -1,
$C17=I$2, 1+$E17,
AND($B17&lt;I$2,$C17&gt;I$2), "&lt;---&gt;",
TRUE, ""
)</f>
        <v/>
      </c>
      <c r="J17" s="20" t="str" cm="1">
        <f t="array" ref="J17">_xlfn.IFS($B17=J$2, -1,
$C17=J$2, 1+$E17,
AND($B17&lt;J$2,$C17&gt;J$2), "&lt;---&gt;",
TRUE, ""
)</f>
        <v/>
      </c>
      <c r="K17" s="20" t="str" cm="1">
        <f t="array" ref="K17">_xlfn.IFS($B17=K$2, -1,
$C17=K$2, 1+$E17,
AND($B17&lt;K$2,$C17&gt;K$2), "&lt;---&gt;",
TRUE, ""
)</f>
        <v/>
      </c>
      <c r="L17" s="20" cm="1">
        <f t="array" ref="L17">_xlfn.IFS($B17=L$2, -1,
$C17=L$2, 1+$E17,
AND($B17&lt;L$2,$C17&gt;L$2), "&lt;---&gt;",
TRUE, ""
)</f>
        <v>-1</v>
      </c>
      <c r="M17" s="20" cm="1">
        <f t="array" ref="M17">_xlfn.IFS($B17=M$2, -1,
$C17=M$2, 1+$E17,
AND($B17&lt;M$2,$C17&gt;M$2), "&lt;---&gt;",
TRUE, ""
)</f>
        <v>1.0199</v>
      </c>
      <c r="N17" s="20" t="str" cm="1">
        <f t="array" ref="N17">_xlfn.IFS($B17=N$2, -1,
$C17=N$2, 1+$E17,
AND($B17&lt;N$2,$C17&gt;N$2), "&lt;---&gt;",
TRUE, ""
)</f>
        <v/>
      </c>
      <c r="O17" s="20" t="str" cm="1">
        <f t="array" ref="O17">_xlfn.IFS($B17=O$2, -1,
$C17=O$2, 1+$E17,
AND($B17&lt;O$2,$C17&gt;O$2), "&lt;---&gt;",
TRUE, ""
)</f>
        <v/>
      </c>
      <c r="R17" s="88" t="s">
        <v>18</v>
      </c>
      <c r="S17" s="82">
        <v>1.9900000000000001E-2</v>
      </c>
    </row>
    <row r="18" spans="1:19" ht="15" thickBot="1" x14ac:dyDescent="0.4">
      <c r="A18" s="50" t="s">
        <v>12</v>
      </c>
      <c r="B18" s="50">
        <v>7</v>
      </c>
      <c r="C18" s="43">
        <f>B18+_xlfn.XLOOKUP(A18,R$12:R$21,S$12:S$21)</f>
        <v>9</v>
      </c>
      <c r="D18" s="18">
        <v>940.8773468621207</v>
      </c>
      <c r="E18" s="71">
        <f>_xlfn.XLOOKUP(A18,R$6:R$10,S$17:S$21)</f>
        <v>4.2099999999999999E-2</v>
      </c>
      <c r="F18" s="20" t="str" cm="1">
        <f t="array" ref="F18">_xlfn.IFS($B18=F$2, -1,
$C18=F$2, 1+$E18,
AND($B18&lt;F$2,$C18&gt;F$2), "&lt;---&gt;",
TRUE, ""
)</f>
        <v/>
      </c>
      <c r="G18" s="20" t="str" cm="1">
        <f t="array" ref="G18">_xlfn.IFS($B18=G$2, -1,
$C18=G$2, 1+$E18,
AND($B18&lt;G$2,$C18&gt;G$2), "&lt;---&gt;",
TRUE, ""
)</f>
        <v/>
      </c>
      <c r="H18" s="20" t="str" cm="1">
        <f t="array" ref="H18">_xlfn.IFS($B18=H$2, -1,
$C18=H$2, 1+$E18,
AND($B18&lt;H$2,$C18&gt;H$2), "&lt;---&gt;",
TRUE, ""
)</f>
        <v/>
      </c>
      <c r="I18" s="20" t="str" cm="1">
        <f t="array" ref="I18">_xlfn.IFS($B18=I$2, -1,
$C18=I$2, 1+$E18,
AND($B18&lt;I$2,$C18&gt;I$2), "&lt;---&gt;",
TRUE, ""
)</f>
        <v/>
      </c>
      <c r="J18" s="20" t="str" cm="1">
        <f t="array" ref="J18">_xlfn.IFS($B18=J$2, -1,
$C18=J$2, 1+$E18,
AND($B18&lt;J$2,$C18&gt;J$2), "&lt;---&gt;",
TRUE, ""
)</f>
        <v/>
      </c>
      <c r="K18" s="20" t="str" cm="1">
        <f t="array" ref="K18">_xlfn.IFS($B18=K$2, -1,
$C18=K$2, 1+$E18,
AND($B18&lt;K$2,$C18&gt;K$2), "&lt;---&gt;",
TRUE, ""
)</f>
        <v/>
      </c>
      <c r="L18" s="20" cm="1">
        <f t="array" ref="L18">_xlfn.IFS($B18=L$2, -1,
$C18=L$2, 1+$E18,
AND($B18&lt;L$2,$C18&gt;L$2), "&lt;---&gt;",
TRUE, ""
)</f>
        <v>-1</v>
      </c>
      <c r="M18" s="20" t="str" cm="1">
        <f t="array" ref="M18">_xlfn.IFS($B18=M$2, -1,
$C18=M$2, 1+$E18,
AND($B18&lt;M$2,$C18&gt;M$2), "&lt;---&gt;",
TRUE, ""
)</f>
        <v>&lt;---&gt;</v>
      </c>
      <c r="N18" s="20" cm="1">
        <f t="array" ref="N18">_xlfn.IFS($B18=N$2, -1,
$C18=N$2, 1+$E18,
AND($B18&lt;N$2,$C18&gt;N$2), "&lt;---&gt;",
TRUE, ""
)</f>
        <v>1.0421</v>
      </c>
      <c r="O18" s="20" t="str" cm="1">
        <f t="array" ref="O18">_xlfn.IFS($B18=O$2, -1,
$C18=O$2, 1+$E18,
AND($B18&lt;O$2,$C18&gt;O$2), "&lt;---&gt;",
TRUE, ""
)</f>
        <v/>
      </c>
      <c r="R18" s="88" t="s">
        <v>19</v>
      </c>
      <c r="S18" s="82">
        <v>4.2099999999999999E-2</v>
      </c>
    </row>
    <row r="19" spans="1:19" ht="15" thickBot="1" x14ac:dyDescent="0.4">
      <c r="A19" s="51" t="s">
        <v>14</v>
      </c>
      <c r="B19" s="51">
        <v>7</v>
      </c>
      <c r="C19" s="45">
        <f>B19+_xlfn.XLOOKUP(A19,R$12:R$21,S$12:S$21)</f>
        <v>11</v>
      </c>
      <c r="D19" s="18">
        <v>0</v>
      </c>
      <c r="E19" s="71">
        <f>_xlfn.XLOOKUP(A19,R$6:R$10,S$17:S$21)</f>
        <v>8.6900000000000005E-2</v>
      </c>
      <c r="F19" s="20" t="str" cm="1">
        <f t="array" ref="F19">_xlfn.IFS($B19=F$2, -1,
$C19=F$2, 1+$E19,
AND($B19&lt;F$2,$C19&gt;F$2), "&lt;---&gt;",
TRUE, ""
)</f>
        <v/>
      </c>
      <c r="G19" s="20" t="str" cm="1">
        <f t="array" ref="G19">_xlfn.IFS($B19=G$2, -1,
$C19=G$2, 1+$E19,
AND($B19&lt;G$2,$C19&gt;G$2), "&lt;---&gt;",
TRUE, ""
)</f>
        <v/>
      </c>
      <c r="H19" s="20" t="str" cm="1">
        <f t="array" ref="H19">_xlfn.IFS($B19=H$2, -1,
$C19=H$2, 1+$E19,
AND($B19&lt;H$2,$C19&gt;H$2), "&lt;---&gt;",
TRUE, ""
)</f>
        <v/>
      </c>
      <c r="I19" s="20" t="str" cm="1">
        <f t="array" ref="I19">_xlfn.IFS($B19=I$2, -1,
$C19=I$2, 1+$E19,
AND($B19&lt;I$2,$C19&gt;I$2), "&lt;---&gt;",
TRUE, ""
)</f>
        <v/>
      </c>
      <c r="J19" s="20" t="str" cm="1">
        <f t="array" ref="J19">_xlfn.IFS($B19=J$2, -1,
$C19=J$2, 1+$E19,
AND($B19&lt;J$2,$C19&gt;J$2), "&lt;---&gt;",
TRUE, ""
)</f>
        <v/>
      </c>
      <c r="K19" s="20" t="str" cm="1">
        <f t="array" ref="K19">_xlfn.IFS($B19=K$2, -1,
$C19=K$2, 1+$E19,
AND($B19&lt;K$2,$C19&gt;K$2), "&lt;---&gt;",
TRUE, ""
)</f>
        <v/>
      </c>
      <c r="L19" s="20" cm="1">
        <f t="array" ref="L19">_xlfn.IFS($B19=L$2, -1,
$C19=L$2, 1+$E19,
AND($B19&lt;L$2,$C19&gt;L$2), "&lt;---&gt;",
TRUE, ""
)</f>
        <v>-1</v>
      </c>
      <c r="M19" s="20" t="str" cm="1">
        <f t="array" ref="M19">_xlfn.IFS($B19=M$2, -1,
$C19=M$2, 1+$E19,
AND($B19&lt;M$2,$C19&gt;M$2), "&lt;---&gt;",
TRUE, ""
)</f>
        <v>&lt;---&gt;</v>
      </c>
      <c r="N19" s="20" t="str" cm="1">
        <f t="array" ref="N19">_xlfn.IFS($B19=N$2, -1,
$C19=N$2, 1+$E19,
AND($B19&lt;N$2,$C19&gt;N$2), "&lt;---&gt;",
TRUE, ""
)</f>
        <v>&lt;---&gt;</v>
      </c>
      <c r="O19" s="20" t="str" cm="1">
        <f t="array" ref="O19">_xlfn.IFS($B19=O$2, -1,
$C19=O$2, 1+$E19,
AND($B19&lt;O$2,$C19&gt;O$2), "&lt;---&gt;",
TRUE, ""
)</f>
        <v>&lt;---&gt;</v>
      </c>
      <c r="R19" s="88" t="s">
        <v>20</v>
      </c>
      <c r="S19" s="82">
        <v>6.4500000000000002E-2</v>
      </c>
    </row>
    <row r="20" spans="1:19" ht="15" thickBot="1" x14ac:dyDescent="0.4">
      <c r="A20" s="74" t="s">
        <v>11</v>
      </c>
      <c r="B20" s="74">
        <v>8</v>
      </c>
      <c r="C20" s="45">
        <f>B20+_xlfn.XLOOKUP(A20,R$12:R$21,S$12:S$21)</f>
        <v>9</v>
      </c>
      <c r="D20" s="18">
        <v>0</v>
      </c>
      <c r="E20" s="71">
        <f>_xlfn.XLOOKUP(A20,R$6:R$10,S$17:S$21)</f>
        <v>1.9900000000000001E-2</v>
      </c>
      <c r="F20" s="20" t="str" cm="1">
        <f t="array" ref="F20">_xlfn.IFS($B20=F$2, -1,
$C20=F$2, 1+$E20,
AND($B20&lt;F$2,$C20&gt;F$2), "&lt;---&gt;",
TRUE, ""
)</f>
        <v/>
      </c>
      <c r="G20" s="20" t="str" cm="1">
        <f t="array" ref="G20">_xlfn.IFS($B20=G$2, -1,
$C20=G$2, 1+$E20,
AND($B20&lt;G$2,$C20&gt;G$2), "&lt;---&gt;",
TRUE, ""
)</f>
        <v/>
      </c>
      <c r="H20" s="20" t="str" cm="1">
        <f t="array" ref="H20">_xlfn.IFS($B20=H$2, -1,
$C20=H$2, 1+$E20,
AND($B20&lt;H$2,$C20&gt;H$2), "&lt;---&gt;",
TRUE, ""
)</f>
        <v/>
      </c>
      <c r="I20" s="20" t="str" cm="1">
        <f t="array" ref="I20">_xlfn.IFS($B20=I$2, -1,
$C20=I$2, 1+$E20,
AND($B20&lt;I$2,$C20&gt;I$2), "&lt;---&gt;",
TRUE, ""
)</f>
        <v/>
      </c>
      <c r="J20" s="20" t="str" cm="1">
        <f t="array" ref="J20">_xlfn.IFS($B20=J$2, -1,
$C20=J$2, 1+$E20,
AND($B20&lt;J$2,$C20&gt;J$2), "&lt;---&gt;",
TRUE, ""
)</f>
        <v/>
      </c>
      <c r="K20" s="20" t="str" cm="1">
        <f t="array" ref="K20">_xlfn.IFS($B20=K$2, -1,
$C20=K$2, 1+$E20,
AND($B20&lt;K$2,$C20&gt;K$2), "&lt;---&gt;",
TRUE, ""
)</f>
        <v/>
      </c>
      <c r="L20" s="20" t="str" cm="1">
        <f t="array" ref="L20">_xlfn.IFS($B20=L$2, -1,
$C20=L$2, 1+$E20,
AND($B20&lt;L$2,$C20&gt;L$2), "&lt;---&gt;",
TRUE, ""
)</f>
        <v/>
      </c>
      <c r="M20" s="20" cm="1">
        <f t="array" ref="M20">_xlfn.IFS($B20=M$2, -1,
$C20=M$2, 1+$E20,
AND($B20&lt;M$2,$C20&gt;M$2), "&lt;---&gt;",
TRUE, ""
)</f>
        <v>-1</v>
      </c>
      <c r="N20" s="20" cm="1">
        <f t="array" ref="N20">_xlfn.IFS($B20=N$2, -1,
$C20=N$2, 1+$E20,
AND($B20&lt;N$2,$C20&gt;N$2), "&lt;---&gt;",
TRUE, ""
)</f>
        <v>1.0199</v>
      </c>
      <c r="O20" s="20" t="str" cm="1">
        <f t="array" ref="O20">_xlfn.IFS($B20=O$2, -1,
$C20=O$2, 1+$E20,
AND($B20&lt;O$2,$C20&gt;O$2), "&lt;---&gt;",
TRUE, ""
)</f>
        <v/>
      </c>
      <c r="R20" s="88" t="s">
        <v>21</v>
      </c>
      <c r="S20" s="82">
        <v>8.6900000000000005E-2</v>
      </c>
    </row>
    <row r="21" spans="1:19" ht="15" thickBot="1" x14ac:dyDescent="0.4">
      <c r="A21" s="75" t="s">
        <v>13</v>
      </c>
      <c r="B21" s="75">
        <v>8</v>
      </c>
      <c r="C21" s="45">
        <f>B21+_xlfn.XLOOKUP(A21,R$12:R$21,S$12:S$21)</f>
        <v>11</v>
      </c>
      <c r="D21" s="18">
        <v>0</v>
      </c>
      <c r="E21" s="71">
        <f>_xlfn.XLOOKUP(A21,R$6:R$10,S$17:S$21)</f>
        <v>6.4500000000000002E-2</v>
      </c>
      <c r="F21" s="20" t="str" cm="1">
        <f t="array" ref="F21">_xlfn.IFS($B21=F$2, -1,
$C21=F$2, 1+$E21,
AND($B21&lt;F$2,$C21&gt;F$2), "&lt;---&gt;",
TRUE, ""
)</f>
        <v/>
      </c>
      <c r="G21" s="20" t="str" cm="1">
        <f t="array" ref="G21">_xlfn.IFS($B21=G$2, -1,
$C21=G$2, 1+$E21,
AND($B21&lt;G$2,$C21&gt;G$2), "&lt;---&gt;",
TRUE, ""
)</f>
        <v/>
      </c>
      <c r="H21" s="20" t="str" cm="1">
        <f t="array" ref="H21">_xlfn.IFS($B21=H$2, -1,
$C21=H$2, 1+$E21,
AND($B21&lt;H$2,$C21&gt;H$2), "&lt;---&gt;",
TRUE, ""
)</f>
        <v/>
      </c>
      <c r="I21" s="20" t="str" cm="1">
        <f t="array" ref="I21">_xlfn.IFS($B21=I$2, -1,
$C21=I$2, 1+$E21,
AND($B21&lt;I$2,$C21&gt;I$2), "&lt;---&gt;",
TRUE, ""
)</f>
        <v/>
      </c>
      <c r="J21" s="20" t="str" cm="1">
        <f t="array" ref="J21">_xlfn.IFS($B21=J$2, -1,
$C21=J$2, 1+$E21,
AND($B21&lt;J$2,$C21&gt;J$2), "&lt;---&gt;",
TRUE, ""
)</f>
        <v/>
      </c>
      <c r="K21" s="20" t="str" cm="1">
        <f t="array" ref="K21">_xlfn.IFS($B21=K$2, -1,
$C21=K$2, 1+$E21,
AND($B21&lt;K$2,$C21&gt;K$2), "&lt;---&gt;",
TRUE, ""
)</f>
        <v/>
      </c>
      <c r="L21" s="20" t="str" cm="1">
        <f t="array" ref="L21">_xlfn.IFS($B21=L$2, -1,
$C21=L$2, 1+$E21,
AND($B21&lt;L$2,$C21&gt;L$2), "&lt;---&gt;",
TRUE, ""
)</f>
        <v/>
      </c>
      <c r="M21" s="20" cm="1">
        <f t="array" ref="M21">_xlfn.IFS($B21=M$2, -1,
$C21=M$2, 1+$E21,
AND($B21&lt;M$2,$C21&gt;M$2), "&lt;---&gt;",
TRUE, ""
)</f>
        <v>-1</v>
      </c>
      <c r="N21" s="20" t="str" cm="1">
        <f t="array" ref="N21">_xlfn.IFS($B21=N$2, -1,
$C21=N$2, 1+$E21,
AND($B21&lt;N$2,$C21&gt;N$2), "&lt;---&gt;",
TRUE, ""
)</f>
        <v>&lt;---&gt;</v>
      </c>
      <c r="O21" s="20" t="str" cm="1">
        <f t="array" ref="O21">_xlfn.IFS($B21=O$2, -1,
$C21=O$2, 1+$E21,
AND($B21&lt;O$2,$C21&gt;O$2), "&lt;---&gt;",
TRUE, ""
)</f>
        <v>&lt;---&gt;</v>
      </c>
      <c r="R21" s="89" t="s">
        <v>22</v>
      </c>
      <c r="S21" s="83">
        <v>0.1094</v>
      </c>
    </row>
    <row r="22" spans="1:19" ht="15" thickBot="1" x14ac:dyDescent="0.4">
      <c r="A22" s="52" t="s">
        <v>11</v>
      </c>
      <c r="B22" s="52">
        <v>9</v>
      </c>
      <c r="C22" s="45">
        <f>B22+_xlfn.XLOOKUP(A22,R$12:R$21,S$12:S$21)</f>
        <v>10</v>
      </c>
      <c r="D22" s="18">
        <v>980.48828316501601</v>
      </c>
      <c r="E22" s="71">
        <f>_xlfn.XLOOKUP(A22,R$6:R$10,S$17:S$21)</f>
        <v>1.9900000000000001E-2</v>
      </c>
      <c r="F22" s="20" t="str" cm="1">
        <f t="array" ref="F22">_xlfn.IFS($B22=F$2, -1,
$C22=F$2, 1+$E22,
AND($B22&lt;F$2,$C22&gt;F$2), "&lt;---&gt;",
TRUE, ""
)</f>
        <v/>
      </c>
      <c r="G22" s="20" t="str" cm="1">
        <f t="array" ref="G22">_xlfn.IFS($B22=G$2, -1,
$C22=G$2, 1+$E22,
AND($B22&lt;G$2,$C22&gt;G$2), "&lt;---&gt;",
TRUE, ""
)</f>
        <v/>
      </c>
      <c r="H22" s="20" t="str" cm="1">
        <f t="array" ref="H22">_xlfn.IFS($B22=H$2, -1,
$C22=H$2, 1+$E22,
AND($B22&lt;H$2,$C22&gt;H$2), "&lt;---&gt;",
TRUE, ""
)</f>
        <v/>
      </c>
      <c r="I22" s="20" t="str" cm="1">
        <f t="array" ref="I22">_xlfn.IFS($B22=I$2, -1,
$C22=I$2, 1+$E22,
AND($B22&lt;I$2,$C22&gt;I$2), "&lt;---&gt;",
TRUE, ""
)</f>
        <v/>
      </c>
      <c r="J22" s="20" t="str" cm="1">
        <f t="array" ref="J22">_xlfn.IFS($B22=J$2, -1,
$C22=J$2, 1+$E22,
AND($B22&lt;J$2,$C22&gt;J$2), "&lt;---&gt;",
TRUE, ""
)</f>
        <v/>
      </c>
      <c r="K22" s="20" t="str" cm="1">
        <f t="array" ref="K22">_xlfn.IFS($B22=K$2, -1,
$C22=K$2, 1+$E22,
AND($B22&lt;K$2,$C22&gt;K$2), "&lt;---&gt;",
TRUE, ""
)</f>
        <v/>
      </c>
      <c r="L22" s="20" t="str" cm="1">
        <f t="array" ref="L22">_xlfn.IFS($B22=L$2, -1,
$C22=L$2, 1+$E22,
AND($B22&lt;L$2,$C22&gt;L$2), "&lt;---&gt;",
TRUE, ""
)</f>
        <v/>
      </c>
      <c r="M22" s="20" t="str" cm="1">
        <f t="array" ref="M22">_xlfn.IFS($B22=M$2, -1,
$C22=M$2, 1+$E22,
AND($B22&lt;M$2,$C22&gt;M$2), "&lt;---&gt;",
TRUE, ""
)</f>
        <v/>
      </c>
      <c r="N22" s="20" cm="1">
        <f t="array" ref="N22">_xlfn.IFS($B22=N$2, -1,
$C22=N$2, 1+$E22,
AND($B22&lt;N$2,$C22&gt;N$2), "&lt;---&gt;",
TRUE, ""
)</f>
        <v>-1</v>
      </c>
      <c r="O22" s="20" cm="1">
        <f t="array" ref="O22">_xlfn.IFS($B22=O$2, -1,
$C22=O$2, 1+$E22,
AND($B22&lt;O$2,$C22&gt;O$2), "&lt;---&gt;",
TRUE, ""
)</f>
        <v>1.0199</v>
      </c>
    </row>
    <row r="23" spans="1:19" ht="15" thickBot="1" x14ac:dyDescent="0.4">
      <c r="A23" s="53" t="s">
        <v>12</v>
      </c>
      <c r="B23" s="53">
        <v>9</v>
      </c>
      <c r="C23" s="44">
        <f>B23+_xlfn.XLOOKUP(A23,R$12:R$21,S$12:S$21)</f>
        <v>11</v>
      </c>
      <c r="D23" s="18">
        <v>0</v>
      </c>
      <c r="E23" s="71">
        <f>_xlfn.XLOOKUP(A23,R$6:R$10,S$17:S$21)</f>
        <v>4.2099999999999999E-2</v>
      </c>
      <c r="F23" s="20" t="str" cm="1">
        <f t="array" ref="F23">_xlfn.IFS($B23=F$2, -1,
$C23=F$2, 1+$E23,
AND($B23&lt;F$2,$C23&gt;F$2), "&lt;---&gt;",
TRUE, ""
)</f>
        <v/>
      </c>
      <c r="G23" s="20" t="str" cm="1">
        <f t="array" ref="G23">_xlfn.IFS($B23=G$2, -1,
$C23=G$2, 1+$E23,
AND($B23&lt;G$2,$C23&gt;G$2), "&lt;---&gt;",
TRUE, ""
)</f>
        <v/>
      </c>
      <c r="H23" s="20" t="str" cm="1">
        <f t="array" ref="H23">_xlfn.IFS($B23=H$2, -1,
$C23=H$2, 1+$E23,
AND($B23&lt;H$2,$C23&gt;H$2), "&lt;---&gt;",
TRUE, ""
)</f>
        <v/>
      </c>
      <c r="I23" s="20" t="str" cm="1">
        <f t="array" ref="I23">_xlfn.IFS($B23=I$2, -1,
$C23=I$2, 1+$E23,
AND($B23&lt;I$2,$C23&gt;I$2), "&lt;---&gt;",
TRUE, ""
)</f>
        <v/>
      </c>
      <c r="J23" s="20" t="str" cm="1">
        <f t="array" ref="J23">_xlfn.IFS($B23=J$2, -1,
$C23=J$2, 1+$E23,
AND($B23&lt;J$2,$C23&gt;J$2), "&lt;---&gt;",
TRUE, ""
)</f>
        <v/>
      </c>
      <c r="K23" s="20" t="str" cm="1">
        <f t="array" ref="K23">_xlfn.IFS($B23=K$2, -1,
$C23=K$2, 1+$E23,
AND($B23&lt;K$2,$C23&gt;K$2), "&lt;---&gt;",
TRUE, ""
)</f>
        <v/>
      </c>
      <c r="L23" s="20" t="str" cm="1">
        <f t="array" ref="L23">_xlfn.IFS($B23=L$2, -1,
$C23=L$2, 1+$E23,
AND($B23&lt;L$2,$C23&gt;L$2), "&lt;---&gt;",
TRUE, ""
)</f>
        <v/>
      </c>
      <c r="M23" s="20" t="str" cm="1">
        <f t="array" ref="M23">_xlfn.IFS($B23=M$2, -1,
$C23=M$2, 1+$E23,
AND($B23&lt;M$2,$C23&gt;M$2), "&lt;---&gt;",
TRUE, ""
)</f>
        <v/>
      </c>
      <c r="N23" s="20" cm="1">
        <f t="array" ref="N23">_xlfn.IFS($B23=N$2, -1,
$C23=N$2, 1+$E23,
AND($B23&lt;N$2,$C23&gt;N$2), "&lt;---&gt;",
TRUE, ""
)</f>
        <v>-1</v>
      </c>
      <c r="O23" s="20" t="str" cm="1">
        <f t="array" ref="O23">_xlfn.IFS($B23=O$2, -1,
$C23=O$2, 1+$E23,
AND($B23&lt;O$2,$C23&gt;O$2), "&lt;---&gt;",
TRUE, ""
)</f>
        <v>&lt;---&gt;</v>
      </c>
    </row>
    <row r="24" spans="1:19" ht="15" thickBot="1" x14ac:dyDescent="0.4">
      <c r="A24" s="19" t="s">
        <v>15</v>
      </c>
      <c r="B24" s="19"/>
      <c r="C24" s="19"/>
      <c r="D24" s="54">
        <f>SUM(D3:D5)</f>
        <v>830.68052300753129</v>
      </c>
      <c r="E24" s="56" t="s">
        <v>16</v>
      </c>
      <c r="F24" s="57"/>
      <c r="G24" s="55">
        <f>SUMPRODUCT(G3:G23,$D$3:$D$23)</f>
        <v>2.262368070660152E-15</v>
      </c>
      <c r="H24" s="55">
        <f t="shared" ref="H24:O24" si="0">SUMPRODUCT(H3:H23,$D$3:$D$23)</f>
        <v>1.1368683772161603E-13</v>
      </c>
      <c r="I24" s="55">
        <f t="shared" si="0"/>
        <v>0</v>
      </c>
      <c r="J24" s="55">
        <f t="shared" si="0"/>
        <v>1.2101963875466024E-13</v>
      </c>
      <c r="K24" s="55">
        <f t="shared" si="0"/>
        <v>0</v>
      </c>
      <c r="L24" s="55">
        <f t="shared" si="0"/>
        <v>-3.4106051316484809E-13</v>
      </c>
      <c r="M24" s="55">
        <f t="shared" si="0"/>
        <v>0</v>
      </c>
      <c r="N24" s="55">
        <f t="shared" si="0"/>
        <v>0</v>
      </c>
      <c r="O24" s="55">
        <f t="shared" si="0"/>
        <v>999.99999999999989</v>
      </c>
    </row>
    <row r="25" spans="1:19" ht="15" thickBot="1" x14ac:dyDescent="0.4">
      <c r="D25">
        <v>0</v>
      </c>
      <c r="E25" s="56" t="s">
        <v>17</v>
      </c>
      <c r="F25" s="57"/>
      <c r="G25" s="58">
        <v>0</v>
      </c>
      <c r="H25" s="59">
        <v>0</v>
      </c>
      <c r="I25" s="59">
        <v>0</v>
      </c>
      <c r="J25" s="59">
        <v>0</v>
      </c>
      <c r="K25" s="59">
        <v>0</v>
      </c>
      <c r="L25" s="60">
        <v>0</v>
      </c>
      <c r="M25" s="60">
        <v>0</v>
      </c>
      <c r="N25" s="60">
        <v>0</v>
      </c>
      <c r="O25" s="60">
        <v>1000</v>
      </c>
    </row>
    <row r="26" spans="1:19" x14ac:dyDescent="0.35">
      <c r="D26">
        <v>0</v>
      </c>
    </row>
    <row r="27" spans="1:19" ht="15" thickBot="1" x14ac:dyDescent="0.4"/>
    <row r="28" spans="1:19" ht="29" x14ac:dyDescent="0.35">
      <c r="B28" s="76" t="s">
        <v>34</v>
      </c>
      <c r="C28" s="77" t="s">
        <v>35</v>
      </c>
      <c r="D28" s="78" t="s">
        <v>36</v>
      </c>
    </row>
    <row r="29" spans="1:19" ht="15" thickBot="1" x14ac:dyDescent="0.4">
      <c r="B29" s="79">
        <f>C29-D29</f>
        <v>119.40999999999997</v>
      </c>
      <c r="C29" s="80">
        <v>1000</v>
      </c>
      <c r="D29" s="83">
        <v>880.59</v>
      </c>
    </row>
    <row r="30" spans="1:19" x14ac:dyDescent="0.35">
      <c r="E30" s="72"/>
    </row>
  </sheetData>
  <mergeCells count="5">
    <mergeCell ref="B1:C1"/>
    <mergeCell ref="F1:L1"/>
    <mergeCell ref="A24:C24"/>
    <mergeCell ref="E24:F24"/>
    <mergeCell ref="E25:F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captaincandy_Module04_Possible_</vt:lpstr>
      <vt:lpstr>payment years</vt:lpstr>
      <vt:lpstr>final model</vt:lpstr>
      <vt:lpstr>module 4</vt:lpstr>
      <vt:lpstr>'module 4'!Amount</vt:lpstr>
      <vt:lpstr>Amount</vt:lpstr>
      <vt:lpstr>'module 4'!Inflow</vt:lpstr>
      <vt:lpstr>Inflow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Kylee Hicks</cp:lastModifiedBy>
  <dcterms:created xsi:type="dcterms:W3CDTF">2025-02-26T23:24:59Z</dcterms:created>
  <dcterms:modified xsi:type="dcterms:W3CDTF">2025-02-27T15:32:59Z</dcterms:modified>
</cp:coreProperties>
</file>