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yantu-my.sharepoint.com/personal/khicks1_bryant_edu/Documents/GSCM/module 08/"/>
    </mc:Choice>
  </mc:AlternateContent>
  <xr:revisionPtr revIDLastSave="1900" documentId="8_{E08E7598-586D-4353-BC6F-A7498D1F9E85}" xr6:coauthVersionLast="47" xr6:coauthVersionMax="47" xr10:uidLastSave="{F769A845-6D81-4383-BCE2-96279182BC02}"/>
  <bookViews>
    <workbookView xWindow="-110" yWindow="-110" windowWidth="19420" windowHeight="10300" activeTab="3" xr2:uid="{4C378D97-29AB-4926-93BC-60F01EFDA54B}"/>
  </bookViews>
  <sheets>
    <sheet name="captaincandy_Module08_Estimated" sheetId="1" r:id="rId1"/>
    <sheet name="data" sheetId="2" r:id="rId2"/>
    <sheet name="data1" sheetId="3" r:id="rId3"/>
    <sheet name="solved" sheetId="4" r:id="rId4"/>
    <sheet name="solved pt. 2" sheetId="5" r:id="rId5"/>
  </sheets>
  <definedNames>
    <definedName name="solver_adj" localSheetId="3" hidden="1">solved!$O$5:$O$11</definedName>
    <definedName name="solver_adj" localSheetId="4" hidden="1">'solved pt. 2'!$O$5:$O$11</definedName>
    <definedName name="solver_cvg" localSheetId="3" hidden="1">0.0001</definedName>
    <definedName name="solver_cvg" localSheetId="4" hidden="1">0.0001</definedName>
    <definedName name="solver_drv" localSheetId="3" hidden="1">2</definedName>
    <definedName name="solver_drv" localSheetId="4" hidden="1">2</definedName>
    <definedName name="solver_eng" localSheetId="3" hidden="1">2</definedName>
    <definedName name="solver_eng" localSheetId="4" hidden="1">2</definedName>
    <definedName name="solver_est" localSheetId="3" hidden="1">1</definedName>
    <definedName name="solver_est" localSheetId="4" hidden="1">1</definedName>
    <definedName name="solver_itr" localSheetId="3" hidden="1">2147483647</definedName>
    <definedName name="solver_itr" localSheetId="4" hidden="1">2147483647</definedName>
    <definedName name="solver_lhs1" localSheetId="3" hidden="1">solved!$C$12:$N$12</definedName>
    <definedName name="solver_lhs1" localSheetId="4" hidden="1">'solved pt. 2'!$C$12:$N$12</definedName>
    <definedName name="solver_lhs2" localSheetId="3" hidden="1">solved!$O$5:$O$11</definedName>
    <definedName name="solver_lhs2" localSheetId="4" hidden="1">'solved pt. 2'!$O$11</definedName>
    <definedName name="solver_lhs3" localSheetId="3" hidden="1">solved!$O$5:$O$11</definedName>
    <definedName name="solver_lhs3" localSheetId="4" hidden="1">'solved pt. 2'!$O$5:$O$11</definedName>
    <definedName name="solver_lhs4" localSheetId="4" hidden="1">'solved pt. 2'!$O$5:$O$11</definedName>
    <definedName name="solver_mip" localSheetId="3" hidden="1">2147483647</definedName>
    <definedName name="solver_mip" localSheetId="4" hidden="1">2147483647</definedName>
    <definedName name="solver_mni" localSheetId="3" hidden="1">30</definedName>
    <definedName name="solver_mni" localSheetId="4" hidden="1">30</definedName>
    <definedName name="solver_mrt" localSheetId="3" hidden="1">0.075</definedName>
    <definedName name="solver_mrt" localSheetId="4" hidden="1">0.075</definedName>
    <definedName name="solver_msl" localSheetId="3" hidden="1">2</definedName>
    <definedName name="solver_msl" localSheetId="4" hidden="1">2</definedName>
    <definedName name="solver_neg" localSheetId="3" hidden="1">1</definedName>
    <definedName name="solver_neg" localSheetId="4" hidden="1">1</definedName>
    <definedName name="solver_nod" localSheetId="3" hidden="1">2147483647</definedName>
    <definedName name="solver_nod" localSheetId="4" hidden="1">2147483647</definedName>
    <definedName name="solver_num" localSheetId="3" hidden="1">3</definedName>
    <definedName name="solver_num" localSheetId="4" hidden="1">4</definedName>
    <definedName name="solver_nwt" localSheetId="3" hidden="1">1</definedName>
    <definedName name="solver_nwt" localSheetId="4" hidden="1">1</definedName>
    <definedName name="solver_opt" localSheetId="3" hidden="1">solved!$P$13</definedName>
    <definedName name="solver_opt" localSheetId="4" hidden="1">'solved pt. 2'!$P$13</definedName>
    <definedName name="solver_pre" localSheetId="3" hidden="1">0.000001</definedName>
    <definedName name="solver_pre" localSheetId="4" hidden="1">0.000001</definedName>
    <definedName name="solver_rbv" localSheetId="3" hidden="1">2</definedName>
    <definedName name="solver_rbv" localSheetId="4" hidden="1">2</definedName>
    <definedName name="solver_rel1" localSheetId="3" hidden="1">3</definedName>
    <definedName name="solver_rel1" localSheetId="4" hidden="1">3</definedName>
    <definedName name="solver_rel2" localSheetId="3" hidden="1">4</definedName>
    <definedName name="solver_rel2" localSheetId="4" hidden="1">1</definedName>
    <definedName name="solver_rel3" localSheetId="3" hidden="1">3</definedName>
    <definedName name="solver_rel3" localSheetId="4" hidden="1">4</definedName>
    <definedName name="solver_rel4" localSheetId="4" hidden="1">3</definedName>
    <definedName name="solver_rhs1" localSheetId="3" hidden="1">solved!$C$13:$N$13</definedName>
    <definedName name="solver_rhs1" localSheetId="4" hidden="1">'solved pt. 2'!$C$13:$N$13</definedName>
    <definedName name="solver_rhs2" localSheetId="3" hidden="1">"integer"</definedName>
    <definedName name="solver_rhs2" localSheetId="4" hidden="1">355</definedName>
    <definedName name="solver_rhs3" localSheetId="3" hidden="1">0</definedName>
    <definedName name="solver_rhs3" localSheetId="4" hidden="1">"integer"</definedName>
    <definedName name="solver_rhs4" localSheetId="4" hidden="1">0</definedName>
    <definedName name="solver_rlx" localSheetId="3" hidden="1">2</definedName>
    <definedName name="solver_rlx" localSheetId="4" hidden="1">2</definedName>
    <definedName name="solver_rsd" localSheetId="3" hidden="1">0</definedName>
    <definedName name="solver_rsd" localSheetId="4" hidden="1">0</definedName>
    <definedName name="solver_scl" localSheetId="3" hidden="1">2</definedName>
    <definedName name="solver_scl" localSheetId="4" hidden="1">2</definedName>
    <definedName name="solver_sho" localSheetId="3" hidden="1">2</definedName>
    <definedName name="solver_sho" localSheetId="4" hidden="1">2</definedName>
    <definedName name="solver_ssz" localSheetId="3" hidden="1">100</definedName>
    <definedName name="solver_ssz" localSheetId="4" hidden="1">100</definedName>
    <definedName name="solver_tim" localSheetId="3" hidden="1">2147483647</definedName>
    <definedName name="solver_tim" localSheetId="4" hidden="1">2147483647</definedName>
    <definedName name="solver_tol" localSheetId="3" hidden="1">0</definedName>
    <definedName name="solver_tol" localSheetId="4" hidden="1">0</definedName>
    <definedName name="solver_typ" localSheetId="3" hidden="1">2</definedName>
    <definedName name="solver_typ" localSheetId="4" hidden="1">2</definedName>
    <definedName name="solver_val" localSheetId="3" hidden="1">0</definedName>
    <definedName name="solver_val" localSheetId="4" hidden="1">0</definedName>
    <definedName name="solver_ver" localSheetId="3" hidden="1">3</definedName>
    <definedName name="solver_ver" localSheetId="4" hidden="1">3</definedName>
  </definedNames>
  <calcPr calcId="0"/>
</workbook>
</file>

<file path=xl/calcChain.xml><?xml version="1.0" encoding="utf-8"?>
<calcChain xmlns="http://schemas.openxmlformats.org/spreadsheetml/2006/main">
  <c r="P5" i="4" l="1"/>
  <c r="N12" i="5"/>
  <c r="M12" i="5"/>
  <c r="L12" i="5"/>
  <c r="K12" i="5"/>
  <c r="J12" i="5"/>
  <c r="I12" i="5"/>
  <c r="H12" i="5"/>
  <c r="G12" i="5"/>
  <c r="F12" i="5"/>
  <c r="E12" i="5"/>
  <c r="D12" i="5"/>
  <c r="C12" i="5"/>
  <c r="Q11" i="5"/>
  <c r="P11" i="5"/>
  <c r="P10" i="5"/>
  <c r="P9" i="5"/>
  <c r="P8" i="5"/>
  <c r="P13" i="5" s="1"/>
  <c r="P7" i="5"/>
  <c r="P6" i="5"/>
  <c r="P5" i="5"/>
  <c r="D12" i="4"/>
  <c r="E12" i="4"/>
  <c r="F12" i="4"/>
  <c r="G12" i="4"/>
  <c r="H12" i="4"/>
  <c r="I12" i="4"/>
  <c r="J12" i="4"/>
  <c r="K12" i="4"/>
  <c r="L12" i="4"/>
  <c r="M12" i="4"/>
  <c r="N12" i="4"/>
  <c r="C12" i="4"/>
  <c r="P13" i="4"/>
  <c r="Q11" i="4"/>
  <c r="P11" i="4"/>
  <c r="P10" i="4"/>
  <c r="P9" i="4"/>
  <c r="P8" i="4"/>
  <c r="P7" i="4"/>
  <c r="P6" i="4"/>
  <c r="D25" i="2"/>
</calcChain>
</file>

<file path=xl/sharedStrings.xml><?xml version="1.0" encoding="utf-8"?>
<sst xmlns="http://schemas.openxmlformats.org/spreadsheetml/2006/main" count="99" uniqueCount="70">
  <si>
    <t>month</t>
  </si>
  <si>
    <t>foot_traffic</t>
  </si>
  <si>
    <t>employee</t>
  </si>
  <si>
    <t>monthly_salary</t>
  </si>
  <si>
    <t>Lolly McSprinkle</t>
  </si>
  <si>
    <t>Sprinkle Bea</t>
  </si>
  <si>
    <t>Ginger Gumdrop</t>
  </si>
  <si>
    <t>Zippy Licorice</t>
  </si>
  <si>
    <t>Gingersnap Gwen</t>
  </si>
  <si>
    <t>Taffy Twinkleton</t>
  </si>
  <si>
    <t>Sassy Sourstripe</t>
  </si>
  <si>
    <t>Twinkle Taffybell</t>
  </si>
  <si>
    <t>Chuck ChocoChip</t>
  </si>
  <si>
    <t>Nougat Nelly</t>
  </si>
  <si>
    <t>Benny Bonbon</t>
  </si>
  <si>
    <t>Dottie Dotsworth</t>
  </si>
  <si>
    <t>Cherry Chewella</t>
  </si>
  <si>
    <t>Snickersnack Sam</t>
  </si>
  <si>
    <t>Fizzabelle Pop</t>
  </si>
  <si>
    <t>Tina Tootsie</t>
  </si>
  <si>
    <t>Chuckles Choco</t>
  </si>
  <si>
    <t>Tootsie McGiggly</t>
  </si>
  <si>
    <t>Nifty Nougatine</t>
  </si>
  <si>
    <t>Twizzle Taffeta</t>
  </si>
  <si>
    <t>Cocoa Clement</t>
  </si>
  <si>
    <t>Lulu Licorice</t>
  </si>
  <si>
    <t>Candy Carmichael</t>
  </si>
  <si>
    <t>Poppi Lollipop</t>
  </si>
  <si>
    <t>Sunny Sassafras</t>
  </si>
  <si>
    <t>Jiggly Juliebean</t>
  </si>
  <si>
    <t>Pixie Peppermint</t>
  </si>
  <si>
    <t>Sparkle Sundae</t>
  </si>
  <si>
    <t>Crispy Crumbcatcher</t>
  </si>
  <si>
    <t>Chompers McSweet</t>
  </si>
  <si>
    <t>Nibbles Nectarine</t>
  </si>
  <si>
    <t>Candyfloss Claire</t>
  </si>
  <si>
    <t>Marshmallow Molly</t>
  </si>
  <si>
    <t>Jellybean Juniper</t>
  </si>
  <si>
    <t>Merry Marzipan</t>
  </si>
  <si>
    <t>Scooter Snickerdoodle</t>
  </si>
  <si>
    <t>Misty Mallow</t>
  </si>
  <si>
    <t>Bubbles Butterbean</t>
  </si>
  <si>
    <t>Sugarplum Sally</t>
  </si>
  <si>
    <t>Whimsy Whiskers</t>
  </si>
  <si>
    <t>agency</t>
  </si>
  <si>
    <t>beginning_month_of_service</t>
  </si>
  <si>
    <t>duration_of_service</t>
  </si>
  <si>
    <t>The Jelly Jubilee</t>
  </si>
  <si>
    <t>Rainbow Chomp</t>
  </si>
  <si>
    <t>Penny Candy &amp; Co.</t>
  </si>
  <si>
    <t>Caramel Caper</t>
  </si>
  <si>
    <t>Taffy &amp; Tales</t>
  </si>
  <si>
    <t>Sweetie Spell</t>
  </si>
  <si>
    <t>Days On = 1, Days Off = 0</t>
  </si>
  <si>
    <t>Workers Scheduled</t>
  </si>
  <si>
    <t>Wages per Worker</t>
  </si>
  <si>
    <t>Available</t>
  </si>
  <si>
    <t>Required</t>
  </si>
  <si>
    <t>Total -&gt;</t>
  </si>
  <si>
    <t>agencies</t>
  </si>
  <si>
    <t xml:space="preserve">full time employees </t>
  </si>
  <si>
    <t xml:space="preserve">per month </t>
  </si>
  <si>
    <t xml:space="preserve">wage </t>
  </si>
  <si>
    <t xml:space="preserve">months off </t>
  </si>
  <si>
    <t xml:space="preserve">agenices </t>
  </si>
  <si>
    <t>1,2,5,6,7,8,9,10,11,12</t>
  </si>
  <si>
    <t>1,2,3,4,7,8,9,10,11,12</t>
  </si>
  <si>
    <t>1,2,3,4,5,6,7,8,9</t>
  </si>
  <si>
    <t>2,3,4,5,6,7,8,9,10</t>
  </si>
  <si>
    <t>1,2,3,4,5,6,10,11,12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</si>
</sst>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6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3" tint="0.249977111117893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0" xfId="0" applyFont="1" applyBorder="1" applyAlignment="1">
      <alignment horizontal="center" wrapText="1"/>
    </xf>
    <xf numFmtId="0" fontId="16" fillId="0" borderId="13" xfId="0" applyFont="1" applyBorder="1" applyAlignment="1">
      <alignment horizontal="center" wrapText="1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4" xfId="0" applyFont="1" applyBorder="1" applyAlignment="1">
      <alignment horizontal="center" wrapText="1"/>
    </xf>
    <xf numFmtId="0" fontId="16" fillId="0" borderId="17" xfId="0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18" fillId="33" borderId="18" xfId="0" applyFont="1" applyFill="1" applyBorder="1" applyAlignment="1">
      <alignment horizontal="center"/>
    </xf>
    <xf numFmtId="0" fontId="16" fillId="0" borderId="18" xfId="0" applyFont="1" applyBorder="1"/>
    <xf numFmtId="0" fontId="19" fillId="33" borderId="19" xfId="0" applyFont="1" applyFill="1" applyBorder="1" applyAlignment="1">
      <alignment horizontal="center"/>
    </xf>
    <xf numFmtId="0" fontId="16" fillId="0" borderId="14" xfId="0" applyFont="1" applyBorder="1"/>
    <xf numFmtId="0" fontId="16" fillId="0" borderId="0" xfId="0" applyFont="1" applyAlignment="1">
      <alignment horizontal="center"/>
    </xf>
    <xf numFmtId="165" fontId="20" fillId="33" borderId="20" xfId="1" applyNumberFormat="1" applyFont="1" applyFill="1" applyBorder="1"/>
    <xf numFmtId="0" fontId="0" fillId="34" borderId="0" xfId="0" applyFill="1" applyAlignment="1">
      <alignment horizontal="center"/>
    </xf>
    <xf numFmtId="0" fontId="0" fillId="34" borderId="19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2" xfId="0" applyFont="1" applyBorder="1" applyAlignment="1">
      <alignment horizontal="center"/>
    </xf>
    <xf numFmtId="44" fontId="0" fillId="0" borderId="0" xfId="0" applyNumberFormat="1"/>
    <xf numFmtId="165" fontId="0" fillId="0" borderId="21" xfId="0" applyNumberFormat="1" applyBorder="1"/>
    <xf numFmtId="165" fontId="0" fillId="0" borderId="22" xfId="0" applyNumberFormat="1" applyBorder="1"/>
    <xf numFmtId="44" fontId="0" fillId="0" borderId="22" xfId="0" applyNumberFormat="1" applyBorder="1"/>
    <xf numFmtId="165" fontId="0" fillId="0" borderId="22" xfId="1" applyNumberFormat="1" applyFont="1" applyBorder="1"/>
    <xf numFmtId="165" fontId="1" fillId="0" borderId="22" xfId="1" applyNumberFormat="1" applyFont="1" applyBorder="1" applyAlignment="1">
      <alignment horizontal="center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2" xfId="0" applyFont="1" applyBorder="1" applyAlignment="1">
      <alignment horizontal="center" wrapText="1"/>
    </xf>
    <xf numFmtId="3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captaincandy_Module08_Estimated!$B$1</c:f>
              <c:strCache>
                <c:ptCount val="1"/>
                <c:pt idx="0">
                  <c:v>foot_traffic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captaincandy_Module08_Estimated!$B$2:$B$13</c:f>
              <c:numCache>
                <c:formatCode>General</c:formatCode>
                <c:ptCount val="12"/>
                <c:pt idx="0">
                  <c:v>257</c:v>
                </c:pt>
                <c:pt idx="1">
                  <c:v>352</c:v>
                </c:pt>
                <c:pt idx="2">
                  <c:v>485</c:v>
                </c:pt>
                <c:pt idx="3">
                  <c:v>543</c:v>
                </c:pt>
                <c:pt idx="4">
                  <c:v>476</c:v>
                </c:pt>
                <c:pt idx="5">
                  <c:v>351</c:v>
                </c:pt>
                <c:pt idx="6">
                  <c:v>293</c:v>
                </c:pt>
                <c:pt idx="7">
                  <c:v>369</c:v>
                </c:pt>
                <c:pt idx="8">
                  <c:v>524</c:v>
                </c:pt>
                <c:pt idx="9">
                  <c:v>626</c:v>
                </c:pt>
                <c:pt idx="10">
                  <c:v>585</c:v>
                </c:pt>
                <c:pt idx="11">
                  <c:v>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E-4798-A5D2-FD85C310E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857152"/>
        <c:axId val="929856072"/>
      </c:lineChart>
      <c:catAx>
        <c:axId val="92985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856072"/>
        <c:crosses val="autoZero"/>
        <c:auto val="1"/>
        <c:lblAlgn val="ctr"/>
        <c:lblOffset val="100"/>
        <c:noMultiLvlLbl val="0"/>
      </c:catAx>
      <c:valAx>
        <c:axId val="92985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Foot Traffic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85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174625</xdr:rowOff>
    </xdr:from>
    <xdr:to>
      <xdr:col>13</xdr:col>
      <xdr:colOff>231775</xdr:colOff>
      <xdr:row>16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669A96-A9D2-30F6-3D2C-73979A1C6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2D95-378C-4238-816C-A78A4668914F}">
  <dimension ref="A1:B13"/>
  <sheetViews>
    <sheetView topLeftCell="C1" workbookViewId="0">
      <selection activeCell="N11" sqref="N11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v>257</v>
      </c>
    </row>
    <row r="3" spans="1:2" x14ac:dyDescent="0.35">
      <c r="A3">
        <v>2</v>
      </c>
      <c r="B3">
        <v>352</v>
      </c>
    </row>
    <row r="4" spans="1:2" x14ac:dyDescent="0.35">
      <c r="A4">
        <v>3</v>
      </c>
      <c r="B4">
        <v>485</v>
      </c>
    </row>
    <row r="5" spans="1:2" x14ac:dyDescent="0.35">
      <c r="A5">
        <v>4</v>
      </c>
      <c r="B5">
        <v>543</v>
      </c>
    </row>
    <row r="6" spans="1:2" x14ac:dyDescent="0.35">
      <c r="A6">
        <v>5</v>
      </c>
      <c r="B6">
        <v>476</v>
      </c>
    </row>
    <row r="7" spans="1:2" x14ac:dyDescent="0.35">
      <c r="A7">
        <v>6</v>
      </c>
      <c r="B7">
        <v>351</v>
      </c>
    </row>
    <row r="8" spans="1:2" x14ac:dyDescent="0.35">
      <c r="A8">
        <v>7</v>
      </c>
      <c r="B8">
        <v>293</v>
      </c>
    </row>
    <row r="9" spans="1:2" x14ac:dyDescent="0.35">
      <c r="A9">
        <v>8</v>
      </c>
      <c r="B9">
        <v>369</v>
      </c>
    </row>
    <row r="10" spans="1:2" x14ac:dyDescent="0.35">
      <c r="A10">
        <v>9</v>
      </c>
      <c r="B10">
        <v>524</v>
      </c>
    </row>
    <row r="11" spans="1:2" x14ac:dyDescent="0.35">
      <c r="A11">
        <v>10</v>
      </c>
      <c r="B11">
        <v>626</v>
      </c>
    </row>
    <row r="12" spans="1:2" x14ac:dyDescent="0.35">
      <c r="A12">
        <v>11</v>
      </c>
      <c r="B12">
        <v>585</v>
      </c>
    </row>
    <row r="13" spans="1:2" x14ac:dyDescent="0.35">
      <c r="A13">
        <v>12</v>
      </c>
      <c r="B13">
        <v>444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42FB9-3C2E-4BF1-BA57-10ECE3E8DC17}">
  <dimension ref="A1:D41"/>
  <sheetViews>
    <sheetView topLeftCell="A15" workbookViewId="0">
      <selection activeCell="D25" sqref="D25"/>
    </sheetView>
  </sheetViews>
  <sheetFormatPr defaultRowHeight="14.5" x14ac:dyDescent="0.35"/>
  <cols>
    <col min="1" max="1" width="19.08984375" bestFit="1" customWidth="1"/>
    <col min="2" max="2" width="13" bestFit="1" customWidth="1"/>
  </cols>
  <sheetData>
    <row r="1" spans="1:2" x14ac:dyDescent="0.35">
      <c r="A1" t="s">
        <v>2</v>
      </c>
      <c r="B1" t="s">
        <v>3</v>
      </c>
    </row>
    <row r="2" spans="1:2" x14ac:dyDescent="0.35">
      <c r="A2" t="s">
        <v>4</v>
      </c>
      <c r="B2">
        <v>11582.85</v>
      </c>
    </row>
    <row r="3" spans="1:2" x14ac:dyDescent="0.35">
      <c r="A3" t="s">
        <v>5</v>
      </c>
      <c r="B3">
        <v>8317.23</v>
      </c>
    </row>
    <row r="4" spans="1:2" x14ac:dyDescent="0.35">
      <c r="A4" t="s">
        <v>6</v>
      </c>
      <c r="B4">
        <v>9046.69</v>
      </c>
    </row>
    <row r="5" spans="1:2" x14ac:dyDescent="0.35">
      <c r="A5" t="s">
        <v>7</v>
      </c>
      <c r="B5">
        <v>8583.5499999999993</v>
      </c>
    </row>
    <row r="6" spans="1:2" x14ac:dyDescent="0.35">
      <c r="A6" t="s">
        <v>8</v>
      </c>
      <c r="B6">
        <v>9631.36</v>
      </c>
    </row>
    <row r="7" spans="1:2" x14ac:dyDescent="0.35">
      <c r="A7" t="s">
        <v>9</v>
      </c>
      <c r="B7">
        <v>7848.2</v>
      </c>
    </row>
    <row r="8" spans="1:2" x14ac:dyDescent="0.35">
      <c r="A8" t="s">
        <v>10</v>
      </c>
      <c r="B8">
        <v>10373.57</v>
      </c>
    </row>
    <row r="9" spans="1:2" x14ac:dyDescent="0.35">
      <c r="A9" t="s">
        <v>11</v>
      </c>
      <c r="B9">
        <v>11394.44</v>
      </c>
    </row>
    <row r="10" spans="1:2" x14ac:dyDescent="0.35">
      <c r="A10" t="s">
        <v>12</v>
      </c>
      <c r="B10">
        <v>8312.89</v>
      </c>
    </row>
    <row r="11" spans="1:2" x14ac:dyDescent="0.35">
      <c r="A11" t="s">
        <v>13</v>
      </c>
      <c r="B11">
        <v>10736.27</v>
      </c>
    </row>
    <row r="12" spans="1:2" x14ac:dyDescent="0.35">
      <c r="A12" t="s">
        <v>14</v>
      </c>
      <c r="B12">
        <v>10438.629999999999</v>
      </c>
    </row>
    <row r="13" spans="1:2" x14ac:dyDescent="0.35">
      <c r="A13" t="s">
        <v>15</v>
      </c>
      <c r="B13">
        <v>11507.14</v>
      </c>
    </row>
    <row r="14" spans="1:2" x14ac:dyDescent="0.35">
      <c r="A14" t="s">
        <v>16</v>
      </c>
      <c r="B14">
        <v>10923.45</v>
      </c>
    </row>
    <row r="15" spans="1:2" x14ac:dyDescent="0.35">
      <c r="A15" t="s">
        <v>17</v>
      </c>
      <c r="B15">
        <v>11440.46</v>
      </c>
    </row>
    <row r="16" spans="1:2" x14ac:dyDescent="0.35">
      <c r="A16" t="s">
        <v>18</v>
      </c>
      <c r="B16">
        <v>11867.48</v>
      </c>
    </row>
    <row r="17" spans="1:4" x14ac:dyDescent="0.35">
      <c r="A17" t="s">
        <v>19</v>
      </c>
      <c r="B17">
        <v>8493.2900000000009</v>
      </c>
    </row>
    <row r="18" spans="1:4" x14ac:dyDescent="0.35">
      <c r="A18" t="s">
        <v>20</v>
      </c>
      <c r="B18">
        <v>8930.4599999999991</v>
      </c>
    </row>
    <row r="19" spans="1:4" x14ac:dyDescent="0.35">
      <c r="A19" t="s">
        <v>21</v>
      </c>
      <c r="B19">
        <v>6397.21</v>
      </c>
    </row>
    <row r="20" spans="1:4" x14ac:dyDescent="0.35">
      <c r="A20" t="s">
        <v>22</v>
      </c>
      <c r="B20">
        <v>6478.05</v>
      </c>
    </row>
    <row r="21" spans="1:4" x14ac:dyDescent="0.35">
      <c r="A21" t="s">
        <v>23</v>
      </c>
      <c r="B21">
        <v>8014.7</v>
      </c>
    </row>
    <row r="22" spans="1:4" x14ac:dyDescent="0.35">
      <c r="A22" t="s">
        <v>24</v>
      </c>
      <c r="B22">
        <v>8327.7999999999993</v>
      </c>
    </row>
    <row r="23" spans="1:4" x14ac:dyDescent="0.35">
      <c r="A23" t="s">
        <v>25</v>
      </c>
      <c r="B23">
        <v>11181.35</v>
      </c>
    </row>
    <row r="24" spans="1:4" x14ac:dyDescent="0.35">
      <c r="A24" t="s">
        <v>26</v>
      </c>
      <c r="B24">
        <v>6721.79</v>
      </c>
    </row>
    <row r="25" spans="1:4" x14ac:dyDescent="0.35">
      <c r="A25" t="s">
        <v>27</v>
      </c>
      <c r="B25">
        <v>7032.24</v>
      </c>
      <c r="D25">
        <f>AVERAGE(B2:B41)</f>
        <v>9239.9979999999996</v>
      </c>
    </row>
    <row r="26" spans="1:4" x14ac:dyDescent="0.35">
      <c r="A26" t="s">
        <v>28</v>
      </c>
      <c r="B26">
        <v>10195.27</v>
      </c>
    </row>
    <row r="27" spans="1:4" x14ac:dyDescent="0.35">
      <c r="A27" t="s">
        <v>29</v>
      </c>
      <c r="B27">
        <v>6666.77</v>
      </c>
    </row>
    <row r="28" spans="1:4" x14ac:dyDescent="0.35">
      <c r="A28" t="s">
        <v>30</v>
      </c>
      <c r="B28">
        <v>11913.11</v>
      </c>
    </row>
    <row r="29" spans="1:4" x14ac:dyDescent="0.35">
      <c r="A29" t="s">
        <v>31</v>
      </c>
      <c r="B29">
        <v>8536.84</v>
      </c>
    </row>
    <row r="30" spans="1:4" x14ac:dyDescent="0.35">
      <c r="A30" t="s">
        <v>32</v>
      </c>
      <c r="B30">
        <v>9119.9599999999991</v>
      </c>
    </row>
    <row r="31" spans="1:4" x14ac:dyDescent="0.35">
      <c r="A31" t="s">
        <v>33</v>
      </c>
      <c r="B31">
        <v>12019.65</v>
      </c>
    </row>
    <row r="32" spans="1:4" x14ac:dyDescent="0.35">
      <c r="A32" t="s">
        <v>34</v>
      </c>
      <c r="B32">
        <v>10772.41</v>
      </c>
    </row>
    <row r="33" spans="1:2" x14ac:dyDescent="0.35">
      <c r="A33" t="s">
        <v>35</v>
      </c>
      <c r="B33">
        <v>9171.0300000000007</v>
      </c>
    </row>
    <row r="34" spans="1:2" x14ac:dyDescent="0.35">
      <c r="A34" t="s">
        <v>36</v>
      </c>
      <c r="B34">
        <v>6423.61</v>
      </c>
    </row>
    <row r="35" spans="1:2" x14ac:dyDescent="0.35">
      <c r="A35" t="s">
        <v>37</v>
      </c>
      <c r="B35">
        <v>6182.05</v>
      </c>
    </row>
    <row r="36" spans="1:2" x14ac:dyDescent="0.35">
      <c r="A36" t="s">
        <v>38</v>
      </c>
      <c r="B36">
        <v>9153.34</v>
      </c>
    </row>
    <row r="37" spans="1:2" x14ac:dyDescent="0.35">
      <c r="A37" t="s">
        <v>39</v>
      </c>
      <c r="B37">
        <v>8920.57</v>
      </c>
    </row>
    <row r="38" spans="1:2" x14ac:dyDescent="0.35">
      <c r="A38" t="s">
        <v>40</v>
      </c>
      <c r="B38">
        <v>10481.959999999999</v>
      </c>
    </row>
    <row r="39" spans="1:2" x14ac:dyDescent="0.35">
      <c r="A39" t="s">
        <v>41</v>
      </c>
      <c r="B39">
        <v>9077.7199999999993</v>
      </c>
    </row>
    <row r="40" spans="1:2" x14ac:dyDescent="0.35">
      <c r="A40" t="s">
        <v>42</v>
      </c>
      <c r="B40">
        <v>7609.74</v>
      </c>
    </row>
    <row r="41" spans="1:2" x14ac:dyDescent="0.35">
      <c r="A41" t="s">
        <v>43</v>
      </c>
      <c r="B41">
        <v>9774.7900000000009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9438C-239B-427D-8888-A0D4F4CCD21B}">
  <dimension ref="A1:D7"/>
  <sheetViews>
    <sheetView workbookViewId="0">
      <selection activeCell="G15" sqref="G15"/>
    </sheetView>
  </sheetViews>
  <sheetFormatPr defaultRowHeight="14.5" x14ac:dyDescent="0.35"/>
  <cols>
    <col min="1" max="1" width="16" bestFit="1" customWidth="1"/>
    <col min="2" max="2" width="23.81640625" bestFit="1" customWidth="1"/>
    <col min="3" max="3" width="16.6328125" bestFit="1" customWidth="1"/>
    <col min="4" max="4" width="13" bestFit="1" customWidth="1"/>
  </cols>
  <sheetData>
    <row r="1" spans="1:4" x14ac:dyDescent="0.35">
      <c r="A1" t="s">
        <v>44</v>
      </c>
      <c r="B1" t="s">
        <v>45</v>
      </c>
      <c r="C1" t="s">
        <v>46</v>
      </c>
      <c r="D1" t="s">
        <v>3</v>
      </c>
    </row>
    <row r="2" spans="1:4" x14ac:dyDescent="0.35">
      <c r="A2" t="s">
        <v>47</v>
      </c>
      <c r="B2">
        <v>3</v>
      </c>
      <c r="C2">
        <v>2</v>
      </c>
      <c r="D2">
        <v>12178</v>
      </c>
    </row>
    <row r="3" spans="1:4" x14ac:dyDescent="0.35">
      <c r="A3" t="s">
        <v>48</v>
      </c>
      <c r="B3">
        <v>5</v>
      </c>
      <c r="C3">
        <v>2</v>
      </c>
      <c r="D3">
        <v>9437</v>
      </c>
    </row>
    <row r="4" spans="1:4" x14ac:dyDescent="0.35">
      <c r="A4" t="s">
        <v>49</v>
      </c>
      <c r="B4">
        <v>10</v>
      </c>
      <c r="C4">
        <v>2</v>
      </c>
      <c r="D4">
        <v>9491</v>
      </c>
    </row>
    <row r="5" spans="1:4" x14ac:dyDescent="0.35">
      <c r="A5" t="s">
        <v>50</v>
      </c>
      <c r="B5">
        <v>11</v>
      </c>
      <c r="C5">
        <v>3</v>
      </c>
      <c r="D5">
        <v>11385</v>
      </c>
    </row>
    <row r="6" spans="1:4" x14ac:dyDescent="0.35">
      <c r="A6" t="s">
        <v>51</v>
      </c>
      <c r="B6">
        <v>7</v>
      </c>
      <c r="C6">
        <v>3</v>
      </c>
      <c r="D6">
        <v>10138</v>
      </c>
    </row>
    <row r="7" spans="1:4" x14ac:dyDescent="0.35">
      <c r="A7" t="s">
        <v>52</v>
      </c>
      <c r="B7">
        <v>1</v>
      </c>
      <c r="C7">
        <v>3</v>
      </c>
      <c r="D7">
        <v>10854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47E3A-F4EF-499A-85D2-BDA5C6113FA6}">
  <dimension ref="B2:Q24"/>
  <sheetViews>
    <sheetView tabSelected="1" topLeftCell="A14" workbookViewId="0">
      <selection activeCell="G17" sqref="G17:I23"/>
    </sheetView>
  </sheetViews>
  <sheetFormatPr defaultRowHeight="14.5" x14ac:dyDescent="0.35"/>
  <cols>
    <col min="2" max="2" width="16.81640625" bestFit="1" customWidth="1"/>
    <col min="8" max="8" width="18.90625" bestFit="1" customWidth="1"/>
    <col min="14" max="14" width="11.1796875" bestFit="1" customWidth="1"/>
    <col min="16" max="16" width="15.7265625" bestFit="1" customWidth="1"/>
  </cols>
  <sheetData>
    <row r="2" spans="2:17" ht="15" thickBot="1" x14ac:dyDescent="0.4"/>
    <row r="3" spans="2:17" x14ac:dyDescent="0.35">
      <c r="B3" s="1"/>
      <c r="C3" s="2" t="s">
        <v>53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 t="s">
        <v>54</v>
      </c>
      <c r="P3" s="5" t="s">
        <v>55</v>
      </c>
    </row>
    <row r="4" spans="2:17" ht="15" thickBot="1" x14ac:dyDescent="0.4">
      <c r="B4" s="6" t="s">
        <v>59</v>
      </c>
      <c r="C4" s="7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8">
        <v>8</v>
      </c>
      <c r="K4" s="8">
        <v>9</v>
      </c>
      <c r="L4" s="8">
        <v>10</v>
      </c>
      <c r="M4" s="8">
        <v>11</v>
      </c>
      <c r="N4" s="8">
        <v>12</v>
      </c>
      <c r="O4" s="9"/>
      <c r="P4" s="10"/>
      <c r="Q4" t="s">
        <v>61</v>
      </c>
    </row>
    <row r="5" spans="2:17" x14ac:dyDescent="0.35">
      <c r="B5" s="22" t="s">
        <v>47</v>
      </c>
      <c r="C5" s="11">
        <v>0</v>
      </c>
      <c r="D5" s="12">
        <v>0</v>
      </c>
      <c r="E5" s="19">
        <v>1</v>
      </c>
      <c r="F5" s="19">
        <v>1</v>
      </c>
      <c r="G5" s="21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3">
        <v>99</v>
      </c>
      <c r="P5" s="26">
        <f>Q5*2</f>
        <v>24356</v>
      </c>
      <c r="Q5" s="29">
        <v>12178</v>
      </c>
    </row>
    <row r="6" spans="2:17" x14ac:dyDescent="0.35">
      <c r="B6" s="23" t="s">
        <v>48</v>
      </c>
      <c r="C6" s="11">
        <v>0</v>
      </c>
      <c r="D6" s="12">
        <v>0</v>
      </c>
      <c r="E6" s="12">
        <v>0</v>
      </c>
      <c r="F6" s="12">
        <v>0</v>
      </c>
      <c r="G6" s="19">
        <v>1</v>
      </c>
      <c r="H6" s="19">
        <v>1</v>
      </c>
      <c r="I6" s="21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3">
        <v>32</v>
      </c>
      <c r="P6" s="27">
        <f>Q6*2</f>
        <v>18874</v>
      </c>
      <c r="Q6" s="29">
        <v>9437</v>
      </c>
    </row>
    <row r="7" spans="2:17" x14ac:dyDescent="0.35">
      <c r="B7" s="23" t="s">
        <v>49</v>
      </c>
      <c r="C7" s="11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9">
        <v>1</v>
      </c>
      <c r="M7" s="19">
        <v>1</v>
      </c>
      <c r="N7" s="21">
        <v>0</v>
      </c>
      <c r="O7" s="13">
        <v>182</v>
      </c>
      <c r="P7" s="27">
        <f>Q7*2</f>
        <v>18982</v>
      </c>
      <c r="Q7" s="29">
        <v>9491</v>
      </c>
    </row>
    <row r="8" spans="2:17" x14ac:dyDescent="0.35">
      <c r="B8" s="23" t="s">
        <v>50</v>
      </c>
      <c r="C8" s="20">
        <v>1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9">
        <v>1</v>
      </c>
      <c r="N8" s="19">
        <v>1</v>
      </c>
      <c r="O8" s="13">
        <v>0</v>
      </c>
      <c r="P8" s="27">
        <f>Q8*3</f>
        <v>34155</v>
      </c>
      <c r="Q8" s="29">
        <v>11385</v>
      </c>
    </row>
    <row r="9" spans="2:17" x14ac:dyDescent="0.35">
      <c r="B9" s="23" t="s">
        <v>51</v>
      </c>
      <c r="C9" s="11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9">
        <v>1</v>
      </c>
      <c r="J9" s="19">
        <v>1</v>
      </c>
      <c r="K9" s="19">
        <v>1</v>
      </c>
      <c r="L9" s="12">
        <v>0</v>
      </c>
      <c r="M9" s="12">
        <v>0</v>
      </c>
      <c r="N9" s="12">
        <v>0</v>
      </c>
      <c r="O9" s="13">
        <v>80</v>
      </c>
      <c r="P9" s="27">
        <f>Q9*3</f>
        <v>30414</v>
      </c>
      <c r="Q9" s="29">
        <v>10138</v>
      </c>
    </row>
    <row r="10" spans="2:17" x14ac:dyDescent="0.35">
      <c r="B10" s="23" t="s">
        <v>52</v>
      </c>
      <c r="C10" s="11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9">
        <v>1</v>
      </c>
      <c r="J10" s="19">
        <v>1</v>
      </c>
      <c r="K10" s="19">
        <v>1</v>
      </c>
      <c r="L10" s="12">
        <v>0</v>
      </c>
      <c r="M10" s="12">
        <v>0</v>
      </c>
      <c r="N10" s="12">
        <v>0</v>
      </c>
      <c r="O10" s="13">
        <v>0</v>
      </c>
      <c r="P10" s="27">
        <f>Q10*3</f>
        <v>32562</v>
      </c>
      <c r="Q10" s="29">
        <v>10854</v>
      </c>
    </row>
    <row r="11" spans="2:17" x14ac:dyDescent="0.35">
      <c r="B11" s="24" t="s">
        <v>60</v>
      </c>
      <c r="C11" s="20">
        <v>1</v>
      </c>
      <c r="D11" s="19">
        <v>1</v>
      </c>
      <c r="E11" s="19">
        <v>1</v>
      </c>
      <c r="F11" s="19">
        <v>1</v>
      </c>
      <c r="G11" s="19">
        <v>1</v>
      </c>
      <c r="H11" s="19">
        <v>1</v>
      </c>
      <c r="I11" s="19">
        <v>1</v>
      </c>
      <c r="J11" s="19">
        <v>1</v>
      </c>
      <c r="K11" s="19">
        <v>1</v>
      </c>
      <c r="L11" s="19">
        <v>1</v>
      </c>
      <c r="M11" s="19">
        <v>1</v>
      </c>
      <c r="N11" s="19">
        <v>1</v>
      </c>
      <c r="O11" s="13">
        <v>444</v>
      </c>
      <c r="P11" s="28">
        <f>Q11*12</f>
        <v>110879.976</v>
      </c>
      <c r="Q11" s="30">
        <f>data!D25</f>
        <v>9239.9979999999996</v>
      </c>
    </row>
    <row r="12" spans="2:17" ht="15" thickBot="1" x14ac:dyDescent="0.4">
      <c r="B12" s="14" t="s">
        <v>56</v>
      </c>
      <c r="C12" s="15">
        <f>SUMPRODUCT(C5:C11,$O$5:$O$11)</f>
        <v>444</v>
      </c>
      <c r="D12" s="15">
        <f t="shared" ref="D12:N12" si="0">SUMPRODUCT(D5:D11,$O$5:$O$11)</f>
        <v>444</v>
      </c>
      <c r="E12" s="15">
        <f t="shared" si="0"/>
        <v>543</v>
      </c>
      <c r="F12" s="15">
        <f t="shared" si="0"/>
        <v>543</v>
      </c>
      <c r="G12" s="15">
        <f t="shared" si="0"/>
        <v>476</v>
      </c>
      <c r="H12" s="15">
        <f t="shared" si="0"/>
        <v>476</v>
      </c>
      <c r="I12" s="15">
        <f t="shared" si="0"/>
        <v>524</v>
      </c>
      <c r="J12" s="15">
        <f t="shared" si="0"/>
        <v>524</v>
      </c>
      <c r="K12" s="15">
        <f t="shared" si="0"/>
        <v>524</v>
      </c>
      <c r="L12" s="15">
        <f t="shared" si="0"/>
        <v>626</v>
      </c>
      <c r="M12" s="15">
        <f t="shared" si="0"/>
        <v>626</v>
      </c>
      <c r="N12" s="15">
        <f t="shared" si="0"/>
        <v>444</v>
      </c>
    </row>
    <row r="13" spans="2:17" ht="15" thickBot="1" x14ac:dyDescent="0.4">
      <c r="B13" s="16" t="s">
        <v>57</v>
      </c>
      <c r="C13" s="7">
        <v>257</v>
      </c>
      <c r="D13" s="8">
        <v>352</v>
      </c>
      <c r="E13" s="8">
        <v>485</v>
      </c>
      <c r="F13" s="8">
        <v>543</v>
      </c>
      <c r="G13" s="8">
        <v>476</v>
      </c>
      <c r="H13" s="8">
        <v>351</v>
      </c>
      <c r="I13" s="8">
        <v>293</v>
      </c>
      <c r="J13" s="8">
        <v>369</v>
      </c>
      <c r="K13" s="8">
        <v>524</v>
      </c>
      <c r="L13" s="8">
        <v>626</v>
      </c>
      <c r="M13" s="8">
        <v>585</v>
      </c>
      <c r="N13" s="8">
        <v>444</v>
      </c>
      <c r="O13" s="17" t="s">
        <v>58</v>
      </c>
      <c r="P13" s="18">
        <f>SUMPRODUCT(O5:O11,P5:P11)</f>
        <v>58133765.343999997</v>
      </c>
    </row>
    <row r="16" spans="2:17" x14ac:dyDescent="0.35">
      <c r="P16" s="25"/>
    </row>
    <row r="17" spans="7:16" ht="15" thickBot="1" x14ac:dyDescent="0.4">
      <c r="G17" t="s">
        <v>64</v>
      </c>
      <c r="H17" t="s">
        <v>63</v>
      </c>
      <c r="I17" t="s">
        <v>62</v>
      </c>
    </row>
    <row r="18" spans="7:16" ht="29" x14ac:dyDescent="0.35">
      <c r="G18" s="31" t="s">
        <v>47</v>
      </c>
      <c r="H18" t="s">
        <v>65</v>
      </c>
      <c r="I18" s="34">
        <v>24356</v>
      </c>
      <c r="N18" s="25"/>
      <c r="P18" s="25"/>
    </row>
    <row r="19" spans="7:16" ht="29" x14ac:dyDescent="0.35">
      <c r="G19" s="32" t="s">
        <v>48</v>
      </c>
      <c r="H19" t="s">
        <v>66</v>
      </c>
      <c r="I19" s="34">
        <v>18875</v>
      </c>
      <c r="P19" s="25"/>
    </row>
    <row r="20" spans="7:16" ht="43.5" x14ac:dyDescent="0.35">
      <c r="G20" s="32" t="s">
        <v>49</v>
      </c>
      <c r="H20" t="s">
        <v>67</v>
      </c>
      <c r="I20" s="34">
        <v>18982</v>
      </c>
    </row>
    <row r="21" spans="7:16" ht="29" x14ac:dyDescent="0.35">
      <c r="G21" s="32" t="s">
        <v>50</v>
      </c>
      <c r="H21" t="s">
        <v>68</v>
      </c>
      <c r="I21" s="34">
        <v>34155</v>
      </c>
    </row>
    <row r="22" spans="7:16" ht="29" x14ac:dyDescent="0.35">
      <c r="G22" s="32" t="s">
        <v>51</v>
      </c>
      <c r="H22" t="s">
        <v>69</v>
      </c>
      <c r="I22" s="34">
        <v>30414</v>
      </c>
    </row>
    <row r="23" spans="7:16" ht="29" x14ac:dyDescent="0.35">
      <c r="G23" s="32" t="s">
        <v>52</v>
      </c>
      <c r="H23" t="s">
        <v>69</v>
      </c>
      <c r="I23" s="34">
        <v>32562</v>
      </c>
    </row>
    <row r="24" spans="7:16" x14ac:dyDescent="0.35">
      <c r="G24" s="33"/>
    </row>
  </sheetData>
  <mergeCells count="3">
    <mergeCell ref="C3:N3"/>
    <mergeCell ref="O3:O4"/>
    <mergeCell ref="P3:P4"/>
  </mergeCells>
  <conditionalFormatting sqref="C5:N11">
    <cfRule type="colorScale" priority="3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F2906-4B75-4D7B-B739-D3B727CE54C0}">
  <dimension ref="B2:Q13"/>
  <sheetViews>
    <sheetView topLeftCell="A2" workbookViewId="0">
      <selection activeCell="R18" sqref="R18"/>
    </sheetView>
  </sheetViews>
  <sheetFormatPr defaultRowHeight="14.5" x14ac:dyDescent="0.35"/>
  <cols>
    <col min="2" max="2" width="16.81640625" bestFit="1" customWidth="1"/>
    <col min="16" max="16" width="15.7265625" bestFit="1" customWidth="1"/>
  </cols>
  <sheetData>
    <row r="2" spans="2:17" ht="15" thickBot="1" x14ac:dyDescent="0.4"/>
    <row r="3" spans="2:17" x14ac:dyDescent="0.35">
      <c r="B3" s="1"/>
      <c r="C3" s="2" t="s">
        <v>53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 t="s">
        <v>54</v>
      </c>
      <c r="P3" s="5" t="s">
        <v>55</v>
      </c>
    </row>
    <row r="4" spans="2:17" ht="15" thickBot="1" x14ac:dyDescent="0.4">
      <c r="B4" s="6" t="s">
        <v>59</v>
      </c>
      <c r="C4" s="7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8">
        <v>8</v>
      </c>
      <c r="K4" s="8">
        <v>9</v>
      </c>
      <c r="L4" s="8">
        <v>10</v>
      </c>
      <c r="M4" s="8">
        <v>11</v>
      </c>
      <c r="N4" s="8">
        <v>12</v>
      </c>
      <c r="O4" s="9"/>
      <c r="P4" s="10"/>
      <c r="Q4" t="s">
        <v>61</v>
      </c>
    </row>
    <row r="5" spans="2:17" x14ac:dyDescent="0.35">
      <c r="B5" s="22" t="s">
        <v>47</v>
      </c>
      <c r="C5" s="11">
        <v>0</v>
      </c>
      <c r="D5" s="12">
        <v>0</v>
      </c>
      <c r="E5" s="19">
        <v>1</v>
      </c>
      <c r="F5" s="19">
        <v>1</v>
      </c>
      <c r="G5" s="21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3">
        <v>188</v>
      </c>
      <c r="P5" s="26">
        <f>Q5*2</f>
        <v>24356</v>
      </c>
      <c r="Q5" s="29">
        <v>12178</v>
      </c>
    </row>
    <row r="6" spans="2:17" x14ac:dyDescent="0.35">
      <c r="B6" s="23" t="s">
        <v>48</v>
      </c>
      <c r="C6" s="11">
        <v>0</v>
      </c>
      <c r="D6" s="12">
        <v>0</v>
      </c>
      <c r="E6" s="12">
        <v>0</v>
      </c>
      <c r="F6" s="12">
        <v>0</v>
      </c>
      <c r="G6" s="19">
        <v>1</v>
      </c>
      <c r="H6" s="19">
        <v>1</v>
      </c>
      <c r="I6" s="21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3">
        <v>121</v>
      </c>
      <c r="P6" s="27">
        <f>Q6*2</f>
        <v>18874</v>
      </c>
      <c r="Q6" s="29">
        <v>9437</v>
      </c>
    </row>
    <row r="7" spans="2:17" x14ac:dyDescent="0.35">
      <c r="B7" s="23" t="s">
        <v>49</v>
      </c>
      <c r="C7" s="11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9">
        <v>1</v>
      </c>
      <c r="M7" s="19">
        <v>1</v>
      </c>
      <c r="N7" s="21">
        <v>0</v>
      </c>
      <c r="O7" s="13">
        <v>271</v>
      </c>
      <c r="P7" s="27">
        <f>Q7*2</f>
        <v>18982</v>
      </c>
      <c r="Q7" s="29">
        <v>9491</v>
      </c>
    </row>
    <row r="8" spans="2:17" x14ac:dyDescent="0.35">
      <c r="B8" s="23" t="s">
        <v>50</v>
      </c>
      <c r="C8" s="20">
        <v>1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9">
        <v>1</v>
      </c>
      <c r="N8" s="19">
        <v>1</v>
      </c>
      <c r="O8" s="13">
        <v>89</v>
      </c>
      <c r="P8" s="27">
        <f>Q8*3</f>
        <v>34155</v>
      </c>
      <c r="Q8" s="29">
        <v>11385</v>
      </c>
    </row>
    <row r="9" spans="2:17" x14ac:dyDescent="0.35">
      <c r="B9" s="23" t="s">
        <v>51</v>
      </c>
      <c r="C9" s="11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9">
        <v>1</v>
      </c>
      <c r="J9" s="19">
        <v>1</v>
      </c>
      <c r="K9" s="19">
        <v>1</v>
      </c>
      <c r="L9" s="12">
        <v>0</v>
      </c>
      <c r="M9" s="12">
        <v>0</v>
      </c>
      <c r="N9" s="12">
        <v>0</v>
      </c>
      <c r="O9" s="13">
        <v>169</v>
      </c>
      <c r="P9" s="27">
        <f>Q9*3</f>
        <v>30414</v>
      </c>
      <c r="Q9" s="29">
        <v>10138</v>
      </c>
    </row>
    <row r="10" spans="2:17" x14ac:dyDescent="0.35">
      <c r="B10" s="23" t="s">
        <v>52</v>
      </c>
      <c r="C10" s="11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9">
        <v>1</v>
      </c>
      <c r="J10" s="19">
        <v>1</v>
      </c>
      <c r="K10" s="19">
        <v>1</v>
      </c>
      <c r="L10" s="12">
        <v>0</v>
      </c>
      <c r="M10" s="12">
        <v>0</v>
      </c>
      <c r="N10" s="12">
        <v>0</v>
      </c>
      <c r="O10" s="13">
        <v>0</v>
      </c>
      <c r="P10" s="27">
        <f>Q10*3</f>
        <v>32562</v>
      </c>
      <c r="Q10" s="29">
        <v>10854</v>
      </c>
    </row>
    <row r="11" spans="2:17" x14ac:dyDescent="0.35">
      <c r="B11" s="24" t="s">
        <v>60</v>
      </c>
      <c r="C11" s="20">
        <v>1</v>
      </c>
      <c r="D11" s="19">
        <v>1</v>
      </c>
      <c r="E11" s="19">
        <v>1</v>
      </c>
      <c r="F11" s="19">
        <v>1</v>
      </c>
      <c r="G11" s="19">
        <v>1</v>
      </c>
      <c r="H11" s="19">
        <v>1</v>
      </c>
      <c r="I11" s="19">
        <v>1</v>
      </c>
      <c r="J11" s="19">
        <v>1</v>
      </c>
      <c r="K11" s="19">
        <v>1</v>
      </c>
      <c r="L11" s="19">
        <v>1</v>
      </c>
      <c r="M11" s="19">
        <v>1</v>
      </c>
      <c r="N11" s="19">
        <v>1</v>
      </c>
      <c r="O11" s="13">
        <v>355</v>
      </c>
      <c r="P11" s="28">
        <f>Q11*12</f>
        <v>110879.976</v>
      </c>
      <c r="Q11" s="30">
        <f>data!D25</f>
        <v>9239.9979999999996</v>
      </c>
    </row>
    <row r="12" spans="2:17" ht="15" thickBot="1" x14ac:dyDescent="0.4">
      <c r="B12" s="14" t="s">
        <v>56</v>
      </c>
      <c r="C12" s="15">
        <f>SUMPRODUCT(C5:C11,$O$5:$O$11)</f>
        <v>444</v>
      </c>
      <c r="D12" s="15">
        <f t="shared" ref="D12:N12" si="0">SUMPRODUCT(D5:D11,$O$5:$O$11)</f>
        <v>355</v>
      </c>
      <c r="E12" s="15">
        <f t="shared" si="0"/>
        <v>543</v>
      </c>
      <c r="F12" s="15">
        <f t="shared" si="0"/>
        <v>543</v>
      </c>
      <c r="G12" s="15">
        <f t="shared" si="0"/>
        <v>476</v>
      </c>
      <c r="H12" s="15">
        <f t="shared" si="0"/>
        <v>476</v>
      </c>
      <c r="I12" s="15">
        <f t="shared" si="0"/>
        <v>524</v>
      </c>
      <c r="J12" s="15">
        <f t="shared" si="0"/>
        <v>524</v>
      </c>
      <c r="K12" s="15">
        <f t="shared" si="0"/>
        <v>524</v>
      </c>
      <c r="L12" s="15">
        <f t="shared" si="0"/>
        <v>626</v>
      </c>
      <c r="M12" s="15">
        <f t="shared" si="0"/>
        <v>715</v>
      </c>
      <c r="N12" s="15">
        <f t="shared" si="0"/>
        <v>444</v>
      </c>
    </row>
    <row r="13" spans="2:17" ht="15" thickBot="1" x14ac:dyDescent="0.4">
      <c r="B13" s="16" t="s">
        <v>57</v>
      </c>
      <c r="C13" s="7">
        <v>257</v>
      </c>
      <c r="D13" s="8">
        <v>352</v>
      </c>
      <c r="E13" s="8">
        <v>485</v>
      </c>
      <c r="F13" s="8">
        <v>543</v>
      </c>
      <c r="G13" s="8">
        <v>476</v>
      </c>
      <c r="H13" s="8">
        <v>351</v>
      </c>
      <c r="I13" s="8">
        <v>293</v>
      </c>
      <c r="J13" s="8">
        <v>369</v>
      </c>
      <c r="K13" s="8">
        <v>524</v>
      </c>
      <c r="L13" s="8">
        <v>626</v>
      </c>
      <c r="M13" s="8">
        <v>585</v>
      </c>
      <c r="N13" s="8">
        <v>444</v>
      </c>
      <c r="O13" s="17" t="s">
        <v>58</v>
      </c>
      <c r="P13" s="18">
        <f>SUMPRODUCT(O5:O11,P5:P11)</f>
        <v>59548956.479999997</v>
      </c>
    </row>
  </sheetData>
  <mergeCells count="3">
    <mergeCell ref="C3:N3"/>
    <mergeCell ref="O3:O4"/>
    <mergeCell ref="P3:P4"/>
  </mergeCells>
  <conditionalFormatting sqref="C5:N11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captaincandy_Module08_Estimated</vt:lpstr>
      <vt:lpstr>data</vt:lpstr>
      <vt:lpstr>data1</vt:lpstr>
      <vt:lpstr>solved</vt:lpstr>
      <vt:lpstr>solved pt.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Kylee Hicks</cp:lastModifiedBy>
  <dcterms:created xsi:type="dcterms:W3CDTF">2025-04-02T22:24:57Z</dcterms:created>
  <dcterms:modified xsi:type="dcterms:W3CDTF">2025-04-03T00:11:31Z</dcterms:modified>
</cp:coreProperties>
</file>