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rislew/Desktop/CMU/18-500 Capstone/AutonomousDrivingModels/"/>
    </mc:Choice>
  </mc:AlternateContent>
  <xr:revisionPtr revIDLastSave="0" documentId="13_ncr:1_{5283002C-47DE-D540-829B-D1FDBA8D3863}" xr6:coauthVersionLast="45" xr6:coauthVersionMax="45" xr10:uidLastSave="{00000000-0000-0000-0000-000000000000}"/>
  <bookViews>
    <workbookView xWindow="0" yWindow="460" windowWidth="27880" windowHeight="17440" activeTab="1" xr2:uid="{00000000-000D-0000-FFFF-FFFF00000000}"/>
  </bookViews>
  <sheets>
    <sheet name="25" sheetId="5" r:id="rId1"/>
    <sheet name="25.1" sheetId="7" r:id="rId2"/>
    <sheet name="20.1" sheetId="8" r:id="rId3"/>
    <sheet name="20" sheetId="6" r:id="rId4"/>
  </sheets>
  <definedNames>
    <definedName name="results" localSheetId="3">'20'!$A$1:$L$7</definedName>
    <definedName name="results" localSheetId="2">'20.1'!$A$1:$L$7</definedName>
    <definedName name="results" localSheetId="0">'25'!$A$1:$L$7</definedName>
    <definedName name="results" localSheetId="1">'25.1'!$A$1:$L$7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8" l="1"/>
  <c r="E15" i="8" s="1"/>
  <c r="D14" i="8"/>
  <c r="C14" i="8"/>
  <c r="E14" i="8" s="1"/>
  <c r="D13" i="8"/>
  <c r="C13" i="8"/>
  <c r="E13" i="8" s="1"/>
  <c r="D12" i="8"/>
  <c r="C12" i="8"/>
  <c r="E12" i="8" s="1"/>
  <c r="E11" i="8"/>
  <c r="D11" i="8"/>
  <c r="C11" i="8"/>
  <c r="C15" i="7"/>
  <c r="E15" i="7" s="1"/>
  <c r="D14" i="7"/>
  <c r="C14" i="7"/>
  <c r="E14" i="7" s="1"/>
  <c r="D13" i="7"/>
  <c r="C13" i="7"/>
  <c r="E13" i="7" s="1"/>
  <c r="D12" i="7"/>
  <c r="C12" i="7"/>
  <c r="E12" i="7" s="1"/>
  <c r="D11" i="7"/>
  <c r="E11" i="7" s="1"/>
  <c r="C11" i="7"/>
  <c r="K8" i="8"/>
  <c r="J8" i="8"/>
  <c r="I8" i="8"/>
  <c r="H8" i="8"/>
  <c r="G8" i="8"/>
  <c r="F8" i="8"/>
  <c r="E8" i="8"/>
  <c r="D8" i="8"/>
  <c r="C8" i="8"/>
  <c r="B8" i="8"/>
  <c r="L8" i="8" s="1"/>
  <c r="K8" i="7"/>
  <c r="J8" i="7"/>
  <c r="I8" i="7"/>
  <c r="H8" i="7"/>
  <c r="G8" i="7"/>
  <c r="F8" i="7"/>
  <c r="E8" i="7"/>
  <c r="D8" i="7"/>
  <c r="C8" i="7"/>
  <c r="B8" i="7"/>
  <c r="L8" i="7" s="1"/>
  <c r="E15" i="6"/>
  <c r="E14" i="6"/>
  <c r="E13" i="6"/>
  <c r="E12" i="6"/>
  <c r="E11" i="6"/>
  <c r="E12" i="5"/>
  <c r="E13" i="5"/>
  <c r="E14" i="5"/>
  <c r="E15" i="5"/>
  <c r="E11" i="5"/>
  <c r="I8" i="6"/>
  <c r="D12" i="6" s="1"/>
  <c r="J8" i="6"/>
  <c r="K8" i="6"/>
  <c r="H8" i="6"/>
  <c r="D11" i="6" s="1"/>
  <c r="D8" i="6"/>
  <c r="C12" i="6" s="1"/>
  <c r="E8" i="6"/>
  <c r="C13" i="6" s="1"/>
  <c r="F8" i="6"/>
  <c r="C14" i="6" s="1"/>
  <c r="C8" i="6"/>
  <c r="C15" i="6"/>
  <c r="D14" i="6"/>
  <c r="D13" i="6"/>
  <c r="C11" i="6"/>
  <c r="D14" i="5"/>
  <c r="D13" i="5"/>
  <c r="D12" i="5"/>
  <c r="D11" i="5"/>
  <c r="C14" i="5"/>
  <c r="C13" i="5"/>
  <c r="C12" i="5"/>
  <c r="C11" i="5"/>
  <c r="C15" i="5"/>
  <c r="I8" i="5"/>
  <c r="J8" i="5"/>
  <c r="K8" i="5"/>
  <c r="H8" i="5"/>
  <c r="D8" i="5"/>
  <c r="E8" i="5"/>
  <c r="F8" i="5"/>
  <c r="C8" i="5"/>
  <c r="L8" i="6" l="1"/>
  <c r="G8" i="6"/>
  <c r="B8" i="6"/>
  <c r="L8" i="5"/>
  <c r="G8" i="5"/>
  <c r="B8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73B03F-61CA-2340-994B-FC57EC5342AB}" name="results" type="6" refreshedVersion="6" background="1" saveData="1">
    <textPr codePage="10000" sourceFile="/Users/serrislew/Desktop/CMU/18-500 Capstone/AutonomousDrivingModels/resul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4C0F06DF-E766-9A4C-9845-1D2A7DCA8CE9}" name="results1" type="6" refreshedVersion="6" background="1" saveData="1">
    <textPr sourceFile="/Users/serrislew/Desktop/CMU/18-500 Capstone/AutonomousDrivingModels/resul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244D4666-79CD-4D46-B62F-C8FAEBFD2305}" name="results2" type="6" refreshedVersion="6" background="1" saveData="1">
    <textPr sourceFile="/Users/serrislew/Desktop/CMU/18-500 Capstone/AutonomousDrivingModels/resul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AC7F2A11-ACDE-B541-BB1F-F338ACCD187C}" name="results3" type="6" refreshedVersion="6" background="1" saveData="1">
    <textPr codePage="10000" sourceFile="/Users/serrislew/Desktop/CMU/18-500 Capstone/AutonomousDrivingModels/resul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<sst xmlns="http://schemas.openxmlformats.org/spreadsheetml/2006/main" count="80" uniqueCount="20">
  <si>
    <t>Time</t>
  </si>
  <si>
    <t>Coop Total Loops</t>
  </si>
  <si>
    <t>Coop Average Velocity</t>
  </si>
  <si>
    <t>Coop Average Acceleration</t>
  </si>
  <si>
    <t>Coop Average Deceleration</t>
  </si>
  <si>
    <t>Coop Waiting Time</t>
  </si>
  <si>
    <t>Non-Coop Total Loops</t>
  </si>
  <si>
    <t>Non-Coop Average Velocity</t>
  </si>
  <si>
    <t>Non-Coop Average Acceleration</t>
  </si>
  <si>
    <t>Non-Coop Average Deceleration</t>
  </si>
  <si>
    <t>Non-Coops Waiting Time</t>
  </si>
  <si>
    <t>Throughput Increase %</t>
  </si>
  <si>
    <t>Cooperative</t>
  </si>
  <si>
    <t>Non-cooperative</t>
  </si>
  <si>
    <t>Total Loops</t>
  </si>
  <si>
    <t>Avg Velocity</t>
  </si>
  <si>
    <t>Avg Acceleration</t>
  </si>
  <si>
    <t>Avg Deceleration</t>
  </si>
  <si>
    <t>Avg Waiting Time</t>
  </si>
  <si>
    <t>Percent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</si>
</sst>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applyFont="1"/>
    <xf numFmtId="10" fontId="14" fillId="0" borderId="0" xfId="0" applyNumberFormat="1" applyFont="1"/>
    <xf numFmtId="10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2" xr16:uid="{1BE21446-64E6-4547-BEA8-04CC74B54DD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1" xr16:uid="{626DEC3E-BCF2-C746-B02C-74899DC1FE0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4" xr16:uid="{53FA9663-477F-3349-9461-C799FB344442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3" xr16:uid="{EB18F3DE-7027-0F4E-B08C-0E21543D17E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B464B-5D17-F342-B5A9-DB655657D429}">
  <dimension ref="A1:L15"/>
  <sheetViews>
    <sheetView workbookViewId="0">
      <selection activeCell="A9" sqref="A9:E15"/>
    </sheetView>
  </sheetViews>
  <sheetFormatPr baseColWidth="10" defaultRowHeight="16" x14ac:dyDescent="0.2"/>
  <cols>
    <col min="1" max="1" width="5.33203125" bestFit="1" customWidth="1"/>
    <col min="2" max="2" width="20" customWidth="1"/>
    <col min="3" max="3" width="19.5" bestFit="1" customWidth="1"/>
    <col min="4" max="4" width="23.33203125" bestFit="1" customWidth="1"/>
    <col min="5" max="5" width="23.5" bestFit="1" customWidth="1"/>
    <col min="6" max="6" width="17" bestFit="1" customWidth="1"/>
    <col min="7" max="7" width="19.1640625" bestFit="1" customWidth="1"/>
    <col min="8" max="8" width="23.6640625" bestFit="1" customWidth="1"/>
    <col min="9" max="9" width="27.5" bestFit="1" customWidth="1"/>
    <col min="10" max="10" width="27.6640625" bestFit="1" customWidth="1"/>
    <col min="11" max="11" width="22" bestFit="1" customWidth="1"/>
    <col min="12" max="12" width="20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20</v>
      </c>
      <c r="B2">
        <v>33</v>
      </c>
      <c r="C2">
        <v>0.983637105186</v>
      </c>
      <c r="D2">
        <v>6.3752976485100003E-3</v>
      </c>
      <c r="E2">
        <v>6.18717058257E-2</v>
      </c>
      <c r="F2">
        <v>2.4790107939000001</v>
      </c>
      <c r="G2">
        <v>27</v>
      </c>
      <c r="H2">
        <v>0.79590500144499998</v>
      </c>
      <c r="I2">
        <v>1.7345520589300001E-2</v>
      </c>
      <c r="J2">
        <v>7.2813992217499998E-2</v>
      </c>
      <c r="K2">
        <v>3.5153008302100002</v>
      </c>
      <c r="L2">
        <v>22.222222222199999</v>
      </c>
    </row>
    <row r="3" spans="1:12" x14ac:dyDescent="0.2">
      <c r="A3">
        <v>20</v>
      </c>
      <c r="B3">
        <v>33</v>
      </c>
      <c r="C3">
        <v>0.69806578918899997</v>
      </c>
      <c r="D3">
        <v>1.25092295428E-2</v>
      </c>
      <c r="E3">
        <v>0.125113840591</v>
      </c>
      <c r="F3">
        <v>5.9225344841299998</v>
      </c>
      <c r="G3">
        <v>23</v>
      </c>
      <c r="H3">
        <v>0.45899929867</v>
      </c>
      <c r="I3">
        <v>1.8199817340999999E-2</v>
      </c>
      <c r="J3">
        <v>8.4808133087200005E-2</v>
      </c>
      <c r="K3">
        <v>7.0651982380799998</v>
      </c>
      <c r="L3">
        <v>43.4782608696</v>
      </c>
    </row>
    <row r="4" spans="1:12" x14ac:dyDescent="0.2">
      <c r="A4">
        <v>20</v>
      </c>
      <c r="B4">
        <v>33</v>
      </c>
      <c r="C4">
        <v>0.76653121893300002</v>
      </c>
      <c r="D4">
        <v>1.1713099858E-2</v>
      </c>
      <c r="E4">
        <v>0.121806650574</v>
      </c>
      <c r="F4">
        <v>5.0140741070099999</v>
      </c>
      <c r="G4">
        <v>26</v>
      </c>
      <c r="H4">
        <v>0.60103457980300001</v>
      </c>
      <c r="I4">
        <v>2.40321830917E-2</v>
      </c>
      <c r="J4">
        <v>8.0288942447499997E-2</v>
      </c>
      <c r="K4">
        <v>4.8838954369199996</v>
      </c>
      <c r="L4">
        <v>26.923076923099998</v>
      </c>
    </row>
    <row r="5" spans="1:12" x14ac:dyDescent="0.2">
      <c r="A5">
        <v>20</v>
      </c>
      <c r="B5">
        <v>33</v>
      </c>
      <c r="C5">
        <v>0.91305244032300004</v>
      </c>
      <c r="D5">
        <v>8.3438311067200004E-3</v>
      </c>
      <c r="E5">
        <v>7.1740721994100004E-2</v>
      </c>
      <c r="F5">
        <v>3.2474265098599999</v>
      </c>
      <c r="G5">
        <v>27</v>
      </c>
      <c r="H5">
        <v>0.74373499092899997</v>
      </c>
      <c r="I5">
        <v>2.1462555802600002E-2</v>
      </c>
      <c r="J5">
        <v>7.5932188199799994E-2</v>
      </c>
      <c r="K5">
        <v>3.9515025854100001</v>
      </c>
      <c r="L5">
        <v>22.222222222199999</v>
      </c>
    </row>
    <row r="6" spans="1:12" x14ac:dyDescent="0.2">
      <c r="A6">
        <v>20</v>
      </c>
      <c r="B6">
        <v>33</v>
      </c>
      <c r="C6">
        <v>0.76825046896399996</v>
      </c>
      <c r="D6">
        <v>1.19113824813E-2</v>
      </c>
      <c r="E6">
        <v>0.109555854767</v>
      </c>
      <c r="F6">
        <v>4.8841176033</v>
      </c>
      <c r="G6">
        <v>26</v>
      </c>
      <c r="H6">
        <v>0.59893171850600002</v>
      </c>
      <c r="I6">
        <v>2.4232155747300001E-2</v>
      </c>
      <c r="J6">
        <v>8.5605406799900002E-2</v>
      </c>
      <c r="K6">
        <v>4.9080296953499998</v>
      </c>
      <c r="L6">
        <v>26.923076923099998</v>
      </c>
    </row>
    <row r="7" spans="1:12" x14ac:dyDescent="0.2">
      <c r="A7">
        <v>20</v>
      </c>
      <c r="B7">
        <v>33</v>
      </c>
      <c r="C7">
        <v>1.07141887562</v>
      </c>
      <c r="D7">
        <v>5.4874145083499996E-3</v>
      </c>
      <c r="E7">
        <v>2.22521667742E-2</v>
      </c>
      <c r="F7">
        <v>1.2636479437399999</v>
      </c>
      <c r="G7">
        <v>27</v>
      </c>
      <c r="H7">
        <v>0.88739298814500001</v>
      </c>
      <c r="I7">
        <v>1.2447388242900001E-2</v>
      </c>
      <c r="J7">
        <v>6.3276118854199995E-2</v>
      </c>
      <c r="K7">
        <v>2.7461859583899999</v>
      </c>
      <c r="L7">
        <v>22.222222222199999</v>
      </c>
    </row>
    <row r="8" spans="1:12" s="1" customFormat="1" x14ac:dyDescent="0.2">
      <c r="B8" s="1">
        <f>SUM(B2:B7)</f>
        <v>198</v>
      </c>
      <c r="C8" s="1">
        <f>AVERAGE(C2:C7)</f>
        <v>0.86682598303583325</v>
      </c>
      <c r="D8" s="1">
        <f t="shared" ref="D8:F8" si="0">AVERAGE(D2:D7)</f>
        <v>9.3900425242800008E-3</v>
      </c>
      <c r="E8" s="1">
        <f t="shared" si="0"/>
        <v>8.5390156754333327E-2</v>
      </c>
      <c r="F8" s="1">
        <f t="shared" si="0"/>
        <v>3.8018019069900002</v>
      </c>
      <c r="G8" s="1">
        <f>SUM(G2:G7)</f>
        <v>156</v>
      </c>
      <c r="H8" s="1">
        <f>AVERAGE(H2:H7)</f>
        <v>0.68099976291633324</v>
      </c>
      <c r="I8" s="1">
        <f t="shared" ref="I8:K8" si="1">AVERAGE(I2:I7)</f>
        <v>1.9619936802466667E-2</v>
      </c>
      <c r="J8" s="1">
        <f t="shared" si="1"/>
        <v>7.7120796934350005E-2</v>
      </c>
      <c r="K8" s="1">
        <f t="shared" si="1"/>
        <v>4.5116854573933329</v>
      </c>
      <c r="L8" s="1">
        <f>(B8-G8)*100/G8</f>
        <v>26.923076923076923</v>
      </c>
    </row>
    <row r="10" spans="1:12" x14ac:dyDescent="0.2">
      <c r="C10" t="s">
        <v>12</v>
      </c>
      <c r="D10" t="s">
        <v>13</v>
      </c>
      <c r="E10" t="s">
        <v>19</v>
      </c>
    </row>
    <row r="11" spans="1:12" x14ac:dyDescent="0.2">
      <c r="B11" t="s">
        <v>15</v>
      </c>
      <c r="C11">
        <f>C8</f>
        <v>0.86682598303583325</v>
      </c>
      <c r="D11">
        <f>H8</f>
        <v>0.68099976291633324</v>
      </c>
      <c r="E11" s="4">
        <f>(C11-D11)/D11</f>
        <v>0.27287266492386486</v>
      </c>
    </row>
    <row r="12" spans="1:12" x14ac:dyDescent="0.2">
      <c r="B12" t="s">
        <v>16</v>
      </c>
      <c r="C12">
        <f>D8</f>
        <v>9.3900425242800008E-3</v>
      </c>
      <c r="D12">
        <f>I8</f>
        <v>1.9619936802466667E-2</v>
      </c>
      <c r="E12" s="3">
        <f t="shared" ref="E12:E15" si="2">(C12-D12)/D12</f>
        <v>-0.52140301883645912</v>
      </c>
    </row>
    <row r="13" spans="1:12" x14ac:dyDescent="0.2">
      <c r="B13" t="s">
        <v>17</v>
      </c>
      <c r="C13">
        <f>E8</f>
        <v>8.5390156754333327E-2</v>
      </c>
      <c r="D13">
        <f>J8</f>
        <v>7.7120796934350005E-2</v>
      </c>
      <c r="E13" s="4">
        <f t="shared" si="2"/>
        <v>0.10722606804780184</v>
      </c>
    </row>
    <row r="14" spans="1:12" x14ac:dyDescent="0.2">
      <c r="B14" t="s">
        <v>18</v>
      </c>
      <c r="C14">
        <f>F8</f>
        <v>3.8018019069900002</v>
      </c>
      <c r="D14">
        <f>K8</f>
        <v>4.5116854573933329</v>
      </c>
      <c r="E14" s="3">
        <f t="shared" si="2"/>
        <v>-0.15734331595303064</v>
      </c>
    </row>
    <row r="15" spans="1:12" x14ac:dyDescent="0.2">
      <c r="B15" t="s">
        <v>14</v>
      </c>
      <c r="C15" s="2">
        <f>B8</f>
        <v>198</v>
      </c>
      <c r="D15" s="2">
        <v>156</v>
      </c>
      <c r="E15" s="4">
        <f t="shared" si="2"/>
        <v>0.26923076923076922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AB41-7A32-0445-B52F-BBB820D2DC44}">
  <dimension ref="A1:L15"/>
  <sheetViews>
    <sheetView tabSelected="1" workbookViewId="0">
      <selection activeCell="D34" sqref="D34"/>
    </sheetView>
  </sheetViews>
  <sheetFormatPr baseColWidth="10" defaultRowHeight="16" x14ac:dyDescent="0.2"/>
  <cols>
    <col min="1" max="1" width="5.33203125" bestFit="1" customWidth="1"/>
    <col min="2" max="2" width="15" bestFit="1" customWidth="1"/>
    <col min="3" max="3" width="19.5" bestFit="1" customWidth="1"/>
    <col min="4" max="4" width="23.33203125" bestFit="1" customWidth="1"/>
    <col min="5" max="5" width="23.5" bestFit="1" customWidth="1"/>
    <col min="6" max="6" width="17" bestFit="1" customWidth="1"/>
    <col min="7" max="7" width="19.1640625" bestFit="1" customWidth="1"/>
    <col min="8" max="8" width="23.6640625" bestFit="1" customWidth="1"/>
    <col min="9" max="9" width="27.5" bestFit="1" customWidth="1"/>
    <col min="10" max="10" width="27.6640625" bestFit="1" customWidth="1"/>
    <col min="11" max="11" width="22" bestFit="1" customWidth="1"/>
    <col min="12" max="12" width="20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20</v>
      </c>
      <c r="B2">
        <v>34</v>
      </c>
      <c r="C2">
        <v>0.99177568466499999</v>
      </c>
      <c r="D2">
        <v>5.1782942421499997E-3</v>
      </c>
      <c r="E2">
        <v>4.5150299600700002E-2</v>
      </c>
      <c r="F2">
        <v>2.395</v>
      </c>
      <c r="G2">
        <v>27</v>
      </c>
      <c r="H2">
        <v>0.80821873383599996</v>
      </c>
      <c r="I2">
        <v>8.6656385373400004E-3</v>
      </c>
      <c r="J2">
        <v>5.7477820549600003E-2</v>
      </c>
      <c r="K2">
        <v>3.35</v>
      </c>
      <c r="L2">
        <v>25.9259259259</v>
      </c>
    </row>
    <row r="3" spans="1:12" x14ac:dyDescent="0.2">
      <c r="A3">
        <v>20</v>
      </c>
      <c r="B3">
        <v>33</v>
      </c>
      <c r="C3">
        <v>0.68774509999800004</v>
      </c>
      <c r="D3">
        <v>7.9227183176800008E-3</v>
      </c>
      <c r="E3">
        <v>7.6533715396100002E-2</v>
      </c>
      <c r="F3">
        <v>6.1984615384600001</v>
      </c>
      <c r="G3">
        <v>24</v>
      </c>
      <c r="H3">
        <v>0.49475323425399997</v>
      </c>
      <c r="I3">
        <v>8.6434958132499996E-3</v>
      </c>
      <c r="J3">
        <v>5.80429115978E-2</v>
      </c>
      <c r="K3">
        <v>6.1926923076899998</v>
      </c>
      <c r="L3">
        <v>37.5</v>
      </c>
    </row>
    <row r="4" spans="1:12" x14ac:dyDescent="0.2">
      <c r="A4">
        <v>20</v>
      </c>
      <c r="B4">
        <v>33</v>
      </c>
      <c r="C4">
        <v>0.76789151492499996</v>
      </c>
      <c r="D4">
        <v>7.3871437340599999E-3</v>
      </c>
      <c r="E4">
        <v>7.8251613994700001E-2</v>
      </c>
      <c r="F4">
        <v>5.1025</v>
      </c>
      <c r="G4">
        <v>26</v>
      </c>
      <c r="H4">
        <v>0.60804430001800003</v>
      </c>
      <c r="I4">
        <v>1.0883048921500001E-2</v>
      </c>
      <c r="J4">
        <v>5.5461490303699998E-2</v>
      </c>
      <c r="K4">
        <v>4.4437499999999996</v>
      </c>
      <c r="L4">
        <v>26.923076923099998</v>
      </c>
    </row>
    <row r="5" spans="1:12" x14ac:dyDescent="0.2">
      <c r="A5">
        <v>20</v>
      </c>
      <c r="B5">
        <v>34</v>
      </c>
      <c r="C5">
        <v>0.919835948086</v>
      </c>
      <c r="D5">
        <v>6.2775177858899996E-3</v>
      </c>
      <c r="E5">
        <v>8.2909713526599996E-2</v>
      </c>
      <c r="F5">
        <v>3.2955000000000001</v>
      </c>
      <c r="G5">
        <v>27</v>
      </c>
      <c r="H5">
        <v>0.75151249244100005</v>
      </c>
      <c r="I5">
        <v>9.6458774332000008E-3</v>
      </c>
      <c r="J5">
        <v>5.6051589994199999E-2</v>
      </c>
      <c r="K5">
        <v>3.6735000000000002</v>
      </c>
      <c r="L5">
        <v>25.9259259259</v>
      </c>
    </row>
    <row r="6" spans="1:12" x14ac:dyDescent="0.2">
      <c r="A6">
        <v>20</v>
      </c>
      <c r="B6">
        <v>33</v>
      </c>
      <c r="C6">
        <v>0.76894194892699996</v>
      </c>
      <c r="D6">
        <v>7.6032387720899996E-3</v>
      </c>
      <c r="E6">
        <v>7.6276907468499994E-2</v>
      </c>
      <c r="F6">
        <v>4.92875</v>
      </c>
      <c r="G6">
        <v>26</v>
      </c>
      <c r="H6">
        <v>0.61103586777800001</v>
      </c>
      <c r="I6">
        <v>1.03657062532E-2</v>
      </c>
      <c r="J6">
        <v>5.70221275574E-2</v>
      </c>
      <c r="K6">
        <v>4.4249999999999998</v>
      </c>
      <c r="L6">
        <v>26.923076923099998</v>
      </c>
    </row>
    <row r="7" spans="1:12" x14ac:dyDescent="0.2">
      <c r="A7">
        <v>20</v>
      </c>
      <c r="B7">
        <v>34</v>
      </c>
      <c r="C7">
        <v>1.09552843897</v>
      </c>
      <c r="D7">
        <v>4.2221665226900001E-3</v>
      </c>
      <c r="E7">
        <v>1.84805172914E-2</v>
      </c>
      <c r="F7">
        <v>1.1399999999999999</v>
      </c>
      <c r="G7">
        <v>28</v>
      </c>
      <c r="H7">
        <v>0.89928702479300004</v>
      </c>
      <c r="I7">
        <v>8.5560144883600007E-3</v>
      </c>
      <c r="J7">
        <v>5.4268538694400001E-2</v>
      </c>
      <c r="K7">
        <v>2.6418750000000002</v>
      </c>
      <c r="L7">
        <v>21.428571428600002</v>
      </c>
    </row>
    <row r="8" spans="1:12" s="1" customFormat="1" x14ac:dyDescent="0.2">
      <c r="B8" s="1">
        <f>SUM(B2:B7)</f>
        <v>201</v>
      </c>
      <c r="C8" s="1">
        <f>AVERAGE(C2:C7)</f>
        <v>0.87195310592849984</v>
      </c>
      <c r="D8" s="1">
        <f t="shared" ref="D8:F8" si="0">AVERAGE(D2:D7)</f>
        <v>6.4318465624266666E-3</v>
      </c>
      <c r="E8" s="1">
        <f t="shared" si="0"/>
        <v>6.2933794546333341E-2</v>
      </c>
      <c r="F8" s="1">
        <f t="shared" si="0"/>
        <v>3.8433685897433336</v>
      </c>
      <c r="G8" s="1">
        <f>SUM(G2:G7)</f>
        <v>158</v>
      </c>
      <c r="H8" s="1">
        <f>AVERAGE(H2:H7)</f>
        <v>0.6954752755200001</v>
      </c>
      <c r="I8" s="1">
        <f t="shared" ref="I8:K8" si="1">AVERAGE(I2:I7)</f>
        <v>9.4599635744749989E-3</v>
      </c>
      <c r="J8" s="1">
        <f t="shared" si="1"/>
        <v>5.6387413116183338E-2</v>
      </c>
      <c r="K8" s="1">
        <f t="shared" si="1"/>
        <v>4.1211362179483331</v>
      </c>
      <c r="L8" s="1">
        <f>(B8-G8)*100/G8</f>
        <v>27.215189873417721</v>
      </c>
    </row>
    <row r="10" spans="1:12" x14ac:dyDescent="0.2">
      <c r="C10" t="s">
        <v>12</v>
      </c>
      <c r="D10" t="s">
        <v>13</v>
      </c>
      <c r="E10" t="s">
        <v>19</v>
      </c>
    </row>
    <row r="11" spans="1:12" x14ac:dyDescent="0.2">
      <c r="B11" t="s">
        <v>15</v>
      </c>
      <c r="C11">
        <f>C8</f>
        <v>0.87195310592849984</v>
      </c>
      <c r="D11">
        <f>H8</f>
        <v>0.6954752755200001</v>
      </c>
      <c r="E11" s="4">
        <f>(C11-D11)/D11</f>
        <v>0.25375140802316659</v>
      </c>
    </row>
    <row r="12" spans="1:12" x14ac:dyDescent="0.2">
      <c r="B12" t="s">
        <v>16</v>
      </c>
      <c r="C12">
        <f>D8</f>
        <v>6.4318465624266666E-3</v>
      </c>
      <c r="D12">
        <f>I8</f>
        <v>9.4599635744749989E-3</v>
      </c>
      <c r="E12" s="3">
        <f t="shared" ref="E12:E15" si="2">(C12-D12)/D12</f>
        <v>-0.32009816826555637</v>
      </c>
    </row>
    <row r="13" spans="1:12" x14ac:dyDescent="0.2">
      <c r="B13" t="s">
        <v>17</v>
      </c>
      <c r="C13">
        <f>E8</f>
        <v>6.2933794546333341E-2</v>
      </c>
      <c r="D13">
        <f>J8</f>
        <v>5.6387413116183338E-2</v>
      </c>
      <c r="E13" s="4">
        <f t="shared" si="2"/>
        <v>0.11609650218678277</v>
      </c>
    </row>
    <row r="14" spans="1:12" x14ac:dyDescent="0.2">
      <c r="B14" t="s">
        <v>18</v>
      </c>
      <c r="C14">
        <f>F8</f>
        <v>3.8433685897433336</v>
      </c>
      <c r="D14">
        <f>K8</f>
        <v>4.1211362179483331</v>
      </c>
      <c r="E14" s="3">
        <f t="shared" si="2"/>
        <v>-6.7400739387178846E-2</v>
      </c>
    </row>
    <row r="15" spans="1:12" x14ac:dyDescent="0.2">
      <c r="B15" t="s">
        <v>14</v>
      </c>
      <c r="C15" s="2">
        <f>B8</f>
        <v>201</v>
      </c>
      <c r="D15" s="2">
        <v>156</v>
      </c>
      <c r="E15" s="4">
        <f t="shared" si="2"/>
        <v>0.28846153846153844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99A9B-7E4E-B545-BC2D-A844B1BB626D}">
  <dimension ref="A1:L15"/>
  <sheetViews>
    <sheetView workbookViewId="0">
      <selection activeCell="F20" sqref="F20"/>
    </sheetView>
  </sheetViews>
  <sheetFormatPr baseColWidth="10" defaultRowHeight="16" x14ac:dyDescent="0.2"/>
  <cols>
    <col min="1" max="1" width="5.33203125" bestFit="1" customWidth="1"/>
    <col min="2" max="2" width="15" bestFit="1" customWidth="1"/>
    <col min="3" max="3" width="19.5" bestFit="1" customWidth="1"/>
    <col min="4" max="4" width="23.33203125" bestFit="1" customWidth="1"/>
    <col min="5" max="5" width="23.5" bestFit="1" customWidth="1"/>
    <col min="6" max="6" width="17" bestFit="1" customWidth="1"/>
    <col min="7" max="7" width="19.1640625" bestFit="1" customWidth="1"/>
    <col min="8" max="8" width="23.6640625" bestFit="1" customWidth="1"/>
    <col min="9" max="9" width="27.5" bestFit="1" customWidth="1"/>
    <col min="10" max="10" width="27.6640625" bestFit="1" customWidth="1"/>
    <col min="11" max="11" width="22" bestFit="1" customWidth="1"/>
    <col min="12" max="12" width="20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20</v>
      </c>
      <c r="B2">
        <v>31</v>
      </c>
      <c r="C2">
        <v>0.88402004599600004</v>
      </c>
      <c r="D2">
        <v>2.5216233674499999E-3</v>
      </c>
      <c r="E2">
        <v>1.54303167627E-2</v>
      </c>
      <c r="F2">
        <v>0.72166666666699997</v>
      </c>
      <c r="G2">
        <v>26</v>
      </c>
      <c r="H2">
        <v>0.74737291509600001</v>
      </c>
      <c r="I2">
        <v>7.5681151005999999E-3</v>
      </c>
      <c r="J2">
        <v>4.0273186119300003E-2</v>
      </c>
      <c r="K2">
        <v>2.5249999999999999</v>
      </c>
      <c r="L2">
        <v>19.2307692308</v>
      </c>
    </row>
    <row r="3" spans="1:12" x14ac:dyDescent="0.2">
      <c r="A3">
        <v>20</v>
      </c>
      <c r="B3">
        <v>32</v>
      </c>
      <c r="C3">
        <v>0.67160727640200002</v>
      </c>
      <c r="D3">
        <v>3.64476300319E-3</v>
      </c>
      <c r="E3">
        <v>9.1601991862700002E-2</v>
      </c>
      <c r="F3">
        <v>4.7273076923100001</v>
      </c>
      <c r="G3">
        <v>25</v>
      </c>
      <c r="H3">
        <v>0.53415234567299996</v>
      </c>
      <c r="I3">
        <v>9.8929012444599999E-3</v>
      </c>
      <c r="J3">
        <v>4.3842334464000002E-2</v>
      </c>
      <c r="K3">
        <v>4.7757692307699999</v>
      </c>
      <c r="L3">
        <v>28</v>
      </c>
    </row>
    <row r="4" spans="1:12" x14ac:dyDescent="0.2">
      <c r="A4">
        <v>20</v>
      </c>
      <c r="B4">
        <v>31</v>
      </c>
      <c r="C4">
        <v>0.71768834285200001</v>
      </c>
      <c r="D4">
        <v>2.7049495274600001E-3</v>
      </c>
      <c r="E4">
        <v>8.2369549194300007E-2</v>
      </c>
      <c r="F4">
        <v>4.22</v>
      </c>
      <c r="G4">
        <v>25</v>
      </c>
      <c r="H4">
        <v>0.57756272030900002</v>
      </c>
      <c r="I4">
        <v>1.04498208812E-2</v>
      </c>
      <c r="J4">
        <v>4.5301672241199999E-2</v>
      </c>
      <c r="K4">
        <v>4.25</v>
      </c>
      <c r="L4">
        <v>24</v>
      </c>
    </row>
    <row r="5" spans="1:12" x14ac:dyDescent="0.2">
      <c r="A5">
        <v>20</v>
      </c>
      <c r="B5">
        <v>31</v>
      </c>
      <c r="C5">
        <v>0.85223290071199997</v>
      </c>
      <c r="D5">
        <v>2.8293495775000002E-3</v>
      </c>
      <c r="E5">
        <v>3.4598915671599999E-2</v>
      </c>
      <c r="F5">
        <v>1.2765</v>
      </c>
      <c r="G5">
        <v>26</v>
      </c>
      <c r="H5">
        <v>0.70998758893500002</v>
      </c>
      <c r="I5">
        <v>8.7826377746800001E-3</v>
      </c>
      <c r="J5">
        <v>4.0494611566499999E-2</v>
      </c>
      <c r="K5">
        <v>2.8365</v>
      </c>
      <c r="L5">
        <v>19.2307692308</v>
      </c>
    </row>
    <row r="6" spans="1:12" x14ac:dyDescent="0.2">
      <c r="A6">
        <v>20</v>
      </c>
      <c r="B6">
        <v>32</v>
      </c>
      <c r="C6">
        <v>0.73392184440700003</v>
      </c>
      <c r="D6">
        <v>3.3628767549E-3</v>
      </c>
      <c r="E6">
        <v>7.1193150748400005E-2</v>
      </c>
      <c r="F6">
        <v>3.6212499999999999</v>
      </c>
      <c r="G6">
        <v>25</v>
      </c>
      <c r="H6">
        <v>0.60393352466500005</v>
      </c>
      <c r="I6">
        <v>9.9101106871999998E-3</v>
      </c>
      <c r="J6">
        <v>4.36564255038E-2</v>
      </c>
      <c r="K6">
        <v>3.99</v>
      </c>
      <c r="L6">
        <v>28</v>
      </c>
    </row>
    <row r="7" spans="1:12" x14ac:dyDescent="0.2">
      <c r="A7">
        <v>20</v>
      </c>
      <c r="B7">
        <v>28</v>
      </c>
      <c r="C7">
        <v>0.91507543040399997</v>
      </c>
      <c r="D7">
        <v>1.73044674761E-3</v>
      </c>
      <c r="E7">
        <v>1.46742205528E-2</v>
      </c>
      <c r="F7">
        <v>0.72750000000000004</v>
      </c>
      <c r="G7">
        <v>26</v>
      </c>
      <c r="H7">
        <v>0.83802949048599995</v>
      </c>
      <c r="I7">
        <v>5.6922379696199999E-3</v>
      </c>
      <c r="J7">
        <v>1.9632343181599999E-2</v>
      </c>
      <c r="K7">
        <v>1.2524999999999999</v>
      </c>
      <c r="L7">
        <v>7.69230769231</v>
      </c>
    </row>
    <row r="8" spans="1:12" s="1" customFormat="1" x14ac:dyDescent="0.2">
      <c r="B8" s="1">
        <f>SUM(B2:B7)</f>
        <v>185</v>
      </c>
      <c r="C8" s="1">
        <f>AVERAGE(C2:C7)</f>
        <v>0.79575764012883343</v>
      </c>
      <c r="D8" s="1">
        <f t="shared" ref="D8:F8" si="0">AVERAGE(D2:D7)</f>
        <v>2.799001496351667E-3</v>
      </c>
      <c r="E8" s="1">
        <f t="shared" si="0"/>
        <v>5.1644690798750004E-2</v>
      </c>
      <c r="F8" s="1">
        <f t="shared" si="0"/>
        <v>2.5490373931628336</v>
      </c>
      <c r="G8" s="1">
        <f>SUM(G2:G7)</f>
        <v>153</v>
      </c>
      <c r="H8" s="1">
        <f>AVERAGE(H2:H7)</f>
        <v>0.66850643086066663</v>
      </c>
      <c r="I8" s="1">
        <f t="shared" ref="I8:K8" si="1">AVERAGE(I2:I7)</f>
        <v>8.7159706096266668E-3</v>
      </c>
      <c r="J8" s="1">
        <f t="shared" si="1"/>
        <v>3.8866762179400001E-2</v>
      </c>
      <c r="K8" s="1">
        <f t="shared" si="1"/>
        <v>3.2716282051283332</v>
      </c>
      <c r="L8" s="1">
        <f>(B8-G8)*100/G8</f>
        <v>20.915032679738562</v>
      </c>
    </row>
    <row r="10" spans="1:12" x14ac:dyDescent="0.2">
      <c r="C10" t="s">
        <v>12</v>
      </c>
      <c r="D10" t="s">
        <v>13</v>
      </c>
      <c r="E10" t="s">
        <v>19</v>
      </c>
    </row>
    <row r="11" spans="1:12" x14ac:dyDescent="0.2">
      <c r="B11" t="s">
        <v>15</v>
      </c>
      <c r="C11">
        <f>C8</f>
        <v>0.79575764012883343</v>
      </c>
      <c r="D11">
        <f>H8</f>
        <v>0.66850643086066663</v>
      </c>
      <c r="E11" s="4">
        <f>(C11-D11)/D11</f>
        <v>0.19035151106076512</v>
      </c>
    </row>
    <row r="12" spans="1:12" x14ac:dyDescent="0.2">
      <c r="B12" t="s">
        <v>16</v>
      </c>
      <c r="C12">
        <f>D8</f>
        <v>2.799001496351667E-3</v>
      </c>
      <c r="D12">
        <f>I8</f>
        <v>8.7159706096266668E-3</v>
      </c>
      <c r="E12" s="3">
        <f t="shared" ref="E12:E15" si="2">(C12-D12)/D12</f>
        <v>-0.67886519795509526</v>
      </c>
    </row>
    <row r="13" spans="1:12" x14ac:dyDescent="0.2">
      <c r="B13" t="s">
        <v>17</v>
      </c>
      <c r="C13">
        <f>E8</f>
        <v>5.1644690798750004E-2</v>
      </c>
      <c r="D13">
        <f>J8</f>
        <v>3.8866762179400001E-2</v>
      </c>
      <c r="E13" s="4">
        <f t="shared" si="2"/>
        <v>0.32876236410869614</v>
      </c>
    </row>
    <row r="14" spans="1:12" x14ac:dyDescent="0.2">
      <c r="B14" t="s">
        <v>18</v>
      </c>
      <c r="C14">
        <f>F8</f>
        <v>2.5490373931628336</v>
      </c>
      <c r="D14">
        <f>K8</f>
        <v>3.2716282051283332</v>
      </c>
      <c r="E14" s="3">
        <f t="shared" si="2"/>
        <v>-0.22086580951736084</v>
      </c>
    </row>
    <row r="15" spans="1:12" x14ac:dyDescent="0.2">
      <c r="B15" t="s">
        <v>14</v>
      </c>
      <c r="C15" s="2">
        <f>B8</f>
        <v>185</v>
      </c>
      <c r="D15" s="2">
        <v>156</v>
      </c>
      <c r="E15" s="4">
        <f t="shared" si="2"/>
        <v>0.1858974358974359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90B3B-2217-FD45-B0F5-2A1EC51CEB8D}">
  <dimension ref="A1:L15"/>
  <sheetViews>
    <sheetView workbookViewId="0">
      <selection activeCell="C30" sqref="C30"/>
    </sheetView>
  </sheetViews>
  <sheetFormatPr baseColWidth="10" defaultRowHeight="16" x14ac:dyDescent="0.2"/>
  <cols>
    <col min="1" max="1" width="5.33203125" bestFit="1" customWidth="1"/>
    <col min="2" max="2" width="15" bestFit="1" customWidth="1"/>
    <col min="3" max="3" width="19.5" bestFit="1" customWidth="1"/>
    <col min="4" max="4" width="23.33203125" bestFit="1" customWidth="1"/>
    <col min="5" max="5" width="23.5" bestFit="1" customWidth="1"/>
    <col min="6" max="6" width="17" bestFit="1" customWidth="1"/>
    <col min="7" max="7" width="19.1640625" bestFit="1" customWidth="1"/>
    <col min="8" max="8" width="23.6640625" bestFit="1" customWidth="1"/>
    <col min="9" max="9" width="27.5" bestFit="1" customWidth="1"/>
    <col min="10" max="10" width="27.6640625" bestFit="1" customWidth="1"/>
    <col min="11" max="11" width="22" bestFit="1" customWidth="1"/>
    <col min="12" max="12" width="20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20</v>
      </c>
      <c r="B2">
        <v>30</v>
      </c>
      <c r="C2">
        <v>0.87278514012399999</v>
      </c>
      <c r="D2">
        <v>3.9833604730000003E-3</v>
      </c>
      <c r="E2">
        <v>2.03337562695E-2</v>
      </c>
      <c r="F2">
        <v>1.0280805428799999</v>
      </c>
      <c r="G2">
        <v>25</v>
      </c>
      <c r="H2">
        <v>0.74454854201599996</v>
      </c>
      <c r="I2">
        <v>9.9034918773599993E-3</v>
      </c>
      <c r="J2">
        <v>4.5472811959100003E-2</v>
      </c>
      <c r="K2">
        <v>2.5718787776099998</v>
      </c>
      <c r="L2">
        <v>20</v>
      </c>
    </row>
    <row r="3" spans="1:12" x14ac:dyDescent="0.2">
      <c r="A3">
        <v>20</v>
      </c>
      <c r="B3">
        <v>32</v>
      </c>
      <c r="C3">
        <v>0.66285055318499997</v>
      </c>
      <c r="D3">
        <v>5.2442033557300004E-3</v>
      </c>
      <c r="E3">
        <v>0.10761772407</v>
      </c>
      <c r="F3">
        <v>4.76998927043</v>
      </c>
      <c r="G3">
        <v>25</v>
      </c>
      <c r="H3">
        <v>0.52964007750099995</v>
      </c>
      <c r="I3">
        <v>1.57053862615E-2</v>
      </c>
      <c r="J3">
        <v>5.7751322660300003E-2</v>
      </c>
      <c r="K3">
        <v>4.8902634657300004</v>
      </c>
      <c r="L3">
        <v>28</v>
      </c>
    </row>
    <row r="4" spans="1:12" x14ac:dyDescent="0.2">
      <c r="A4">
        <v>20</v>
      </c>
      <c r="B4">
        <v>30</v>
      </c>
      <c r="C4">
        <v>0.707092986659</v>
      </c>
      <c r="D4">
        <v>3.6918302179699998E-3</v>
      </c>
      <c r="E4">
        <v>9.8789128591800002E-2</v>
      </c>
      <c r="F4">
        <v>4.3708821336400003</v>
      </c>
      <c r="G4">
        <v>24</v>
      </c>
      <c r="H4">
        <v>0.57285710380199995</v>
      </c>
      <c r="I4">
        <v>1.5081766419299999E-2</v>
      </c>
      <c r="J4">
        <v>5.6175789346800002E-2</v>
      </c>
      <c r="K4">
        <v>4.3671628634099999</v>
      </c>
      <c r="L4">
        <v>25</v>
      </c>
    </row>
    <row r="5" spans="1:12" x14ac:dyDescent="0.2">
      <c r="A5">
        <v>20</v>
      </c>
      <c r="B5">
        <v>31</v>
      </c>
      <c r="C5">
        <v>0.847756162328</v>
      </c>
      <c r="D5">
        <v>3.5397115085400001E-3</v>
      </c>
      <c r="E5">
        <v>3.9643167790499999E-2</v>
      </c>
      <c r="F5">
        <v>1.360907197</v>
      </c>
      <c r="G5">
        <v>25</v>
      </c>
      <c r="H5">
        <v>0.70579460713499997</v>
      </c>
      <c r="I5">
        <v>1.2127709307899999E-2</v>
      </c>
      <c r="J5">
        <v>4.82150648333E-2</v>
      </c>
      <c r="K5">
        <v>2.9511816024800002</v>
      </c>
      <c r="L5">
        <v>24</v>
      </c>
    </row>
    <row r="6" spans="1:12" x14ac:dyDescent="0.2">
      <c r="A6">
        <v>20</v>
      </c>
      <c r="B6">
        <v>30</v>
      </c>
      <c r="C6">
        <v>0.71387954203000004</v>
      </c>
      <c r="D6">
        <v>5.6854001037199998E-3</v>
      </c>
      <c r="E6">
        <v>0.11037950447100001</v>
      </c>
      <c r="F6">
        <v>3.83906775713</v>
      </c>
      <c r="G6">
        <v>25</v>
      </c>
      <c r="H6">
        <v>0.59434208877299999</v>
      </c>
      <c r="I6">
        <v>1.4782525768E-2</v>
      </c>
      <c r="J6">
        <v>5.7164755755300001E-2</v>
      </c>
      <c r="K6">
        <v>4.0905579328500004</v>
      </c>
      <c r="L6">
        <v>20</v>
      </c>
    </row>
    <row r="7" spans="1:12" x14ac:dyDescent="0.2">
      <c r="A7">
        <v>20</v>
      </c>
      <c r="B7">
        <v>28</v>
      </c>
      <c r="C7">
        <v>0.90750086094399995</v>
      </c>
      <c r="D7">
        <v>2.3249806869499999E-3</v>
      </c>
      <c r="E7">
        <v>1.8440701150199999E-2</v>
      </c>
      <c r="F7">
        <v>0.73760181665400004</v>
      </c>
      <c r="G7">
        <v>26</v>
      </c>
      <c r="H7">
        <v>0.82231857344500003</v>
      </c>
      <c r="I7">
        <v>7.9303806490599992E-3</v>
      </c>
      <c r="J7">
        <v>2.80058384429E-2</v>
      </c>
      <c r="K7">
        <v>1.43126645684</v>
      </c>
      <c r="L7">
        <v>7.69230769231</v>
      </c>
    </row>
    <row r="8" spans="1:12" s="1" customFormat="1" x14ac:dyDescent="0.2">
      <c r="B8" s="1">
        <f>SUM(B2:B7)</f>
        <v>181</v>
      </c>
      <c r="C8" s="1">
        <f>AVERAGE(C2:C7)</f>
        <v>0.78531087421166668</v>
      </c>
      <c r="D8" s="1">
        <f t="shared" ref="D8:F8" si="0">AVERAGE(D2:D7)</f>
        <v>4.0782477243183337E-3</v>
      </c>
      <c r="E8" s="1">
        <f t="shared" si="0"/>
        <v>6.5867330390500009E-2</v>
      </c>
      <c r="F8" s="1">
        <f t="shared" si="0"/>
        <v>2.6844214529556663</v>
      </c>
      <c r="G8" s="1">
        <f>SUM(G2:G7)</f>
        <v>150</v>
      </c>
      <c r="H8" s="1">
        <f>AVERAGE(H2:H7)</f>
        <v>0.66158349877866662</v>
      </c>
      <c r="I8" s="1">
        <f t="shared" ref="I8:K8" si="1">AVERAGE(I2:I7)</f>
        <v>1.258854338052E-2</v>
      </c>
      <c r="J8" s="1">
        <f t="shared" si="1"/>
        <v>4.8797597166283339E-2</v>
      </c>
      <c r="K8" s="1">
        <f t="shared" si="1"/>
        <v>3.3837185164866668</v>
      </c>
      <c r="L8" s="1">
        <f>(B8-G8)*100/G8</f>
        <v>20.666666666666668</v>
      </c>
    </row>
    <row r="10" spans="1:12" x14ac:dyDescent="0.2">
      <c r="C10" t="s">
        <v>12</v>
      </c>
      <c r="D10" t="s">
        <v>13</v>
      </c>
      <c r="E10" t="s">
        <v>19</v>
      </c>
    </row>
    <row r="11" spans="1:12" x14ac:dyDescent="0.2">
      <c r="B11" t="s">
        <v>15</v>
      </c>
      <c r="C11">
        <f>C8</f>
        <v>0.78531087421166668</v>
      </c>
      <c r="D11">
        <f>H8</f>
        <v>0.66158349877866662</v>
      </c>
      <c r="E11" s="4">
        <f>(C11-D11)/D11</f>
        <v>0.18701702152700328</v>
      </c>
    </row>
    <row r="12" spans="1:12" x14ac:dyDescent="0.2">
      <c r="B12" t="s">
        <v>16</v>
      </c>
      <c r="C12">
        <f>D8</f>
        <v>4.0782477243183337E-3</v>
      </c>
      <c r="D12">
        <f>I8</f>
        <v>1.258854338052E-2</v>
      </c>
      <c r="E12" s="3">
        <f t="shared" ref="E12:E15" si="2">(C12-D12)/D12</f>
        <v>-0.67603497870697482</v>
      </c>
    </row>
    <row r="13" spans="1:12" x14ac:dyDescent="0.2">
      <c r="B13" t="s">
        <v>17</v>
      </c>
      <c r="C13">
        <f>E8</f>
        <v>6.5867330390500009E-2</v>
      </c>
      <c r="D13">
        <f>J8</f>
        <v>4.8797597166283339E-2</v>
      </c>
      <c r="E13" s="4">
        <f t="shared" si="2"/>
        <v>0.34980683917795419</v>
      </c>
    </row>
    <row r="14" spans="1:12" x14ac:dyDescent="0.2">
      <c r="B14" t="s">
        <v>18</v>
      </c>
      <c r="C14">
        <f>F8</f>
        <v>2.6844214529556663</v>
      </c>
      <c r="D14">
        <f>K8</f>
        <v>3.3837185164866668</v>
      </c>
      <c r="E14" s="3">
        <f t="shared" si="2"/>
        <v>-0.20666525898173246</v>
      </c>
    </row>
    <row r="15" spans="1:12" x14ac:dyDescent="0.2">
      <c r="B15" t="s">
        <v>14</v>
      </c>
      <c r="C15" s="2">
        <f>B8</f>
        <v>181</v>
      </c>
      <c r="D15" s="2">
        <v>156</v>
      </c>
      <c r="E15" s="4">
        <f t="shared" si="2"/>
        <v>0.16025641025641027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25</vt:lpstr>
      <vt:lpstr>25.1</vt:lpstr>
      <vt:lpstr>20.1</vt:lpstr>
      <vt:lpstr>20</vt:lpstr>
      <vt:lpstr>'20'!results</vt:lpstr>
      <vt:lpstr>'20.1'!results</vt:lpstr>
      <vt:lpstr>'25'!results</vt:lpstr>
      <vt:lpstr>'25.1'!results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snlew</cp:lastModifiedBy>
  <dcterms:modified xsi:type="dcterms:W3CDTF">2020-04-22T19:17:31Z</dcterms:modified>
</cp:coreProperties>
</file>