
<file path=[Content_Types].xml><?xml version="1.0" encoding="utf-8"?>
<Types xmlns="http://schemas.openxmlformats.org/package/2006/content-types"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hart3.xml" ContentType="application/vnd.openxmlformats-officedocument.drawingml.chart+xml"/>
  <Override PartName="/xl/sharedStrings.xml" ContentType="application/vnd.openxmlformats-officedocument.spreadsheetml.sharedString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tyles.xml" ContentType="application/vnd.openxmlformats-officedocument.spreadsheetml.styles+xml"/>
  <Override PartName="/xl/theme/theme1.xml" ContentType="application/vnd.openxmlformats-officedocument.theme+xml"/>
  <Default Extension="rels" ContentType="application/vnd.openxmlformats-package.relationship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charts/chart2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0" yWindow="-20" windowWidth="25440" windowHeight="13780" tabRatio="500"/>
  </bookViews>
  <sheets>
    <sheet name="Sheet1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G95" i="1"/>
  <c r="G94"/>
  <c r="E95"/>
  <c r="E94"/>
  <c r="D95"/>
  <c r="D94"/>
  <c r="D93"/>
  <c r="C86"/>
  <c r="B86"/>
  <c r="F47"/>
  <c r="D43"/>
  <c r="B44"/>
  <c r="G47"/>
  <c r="G49"/>
  <c r="D42"/>
  <c r="B47"/>
  <c r="D47"/>
  <c r="K48"/>
  <c r="K49"/>
  <c r="K50"/>
  <c r="C47"/>
  <c r="E47"/>
  <c r="J48"/>
  <c r="J49"/>
  <c r="J50"/>
  <c r="F49"/>
  <c r="E49"/>
  <c r="D49"/>
  <c r="C49"/>
  <c r="B49"/>
</calcChain>
</file>

<file path=xl/sharedStrings.xml><?xml version="1.0" encoding="utf-8"?>
<sst xmlns="http://schemas.openxmlformats.org/spreadsheetml/2006/main" count="81" uniqueCount="48">
  <si>
    <t>White Population of the US</t>
    <phoneticPr fontId="2" type="noConversion"/>
  </si>
  <si>
    <t>Black Population of the US</t>
    <phoneticPr fontId="2" type="noConversion"/>
  </si>
  <si>
    <t>UNARMED</t>
    <phoneticPr fontId="2" type="noConversion"/>
  </si>
  <si>
    <t>ARMED</t>
    <phoneticPr fontId="2" type="noConversion"/>
  </si>
  <si>
    <t>FATAL POLICE SHOOTINGS vs POLICE SHOOTING FATALITIES</t>
    <phoneticPr fontId="2" type="noConversion"/>
  </si>
  <si>
    <t xml:space="preserve">POLICE </t>
    <phoneticPr fontId="2" type="noConversion"/>
  </si>
  <si>
    <t>2010 Census Data</t>
    <phoneticPr fontId="2" type="noConversion"/>
  </si>
  <si>
    <t>% of Pop.</t>
    <phoneticPr fontId="2" type="noConversion"/>
  </si>
  <si>
    <t>UNARMED BLACK</t>
    <phoneticPr fontId="2" type="noConversion"/>
  </si>
  <si>
    <t>UNARMED WHITE</t>
    <phoneticPr fontId="2" type="noConversion"/>
  </si>
  <si>
    <t>% of Pop. (Per 1M)</t>
    <phoneticPr fontId="2" type="noConversion"/>
  </si>
  <si>
    <t>Population Per 1000000</t>
    <phoneticPr fontId="2" type="noConversion"/>
  </si>
  <si>
    <t>TOTAL: WHITE</t>
    <phoneticPr fontId="2" type="noConversion"/>
  </si>
  <si>
    <t>TOTAL: BLACK</t>
    <phoneticPr fontId="2" type="noConversion"/>
  </si>
  <si>
    <t>YEAR</t>
    <phoneticPr fontId="2" type="noConversion"/>
  </si>
  <si>
    <t>Source for Police deaths by gunfire:  https://www.odmp.org</t>
    <phoneticPr fontId="2" type="noConversion"/>
  </si>
  <si>
    <t>YEAR</t>
    <phoneticPr fontId="2" type="noConversion"/>
  </si>
  <si>
    <t>DEATHS</t>
    <phoneticPr fontId="2" type="noConversion"/>
  </si>
  <si>
    <t>PRESIDENT</t>
    <phoneticPr fontId="2" type="noConversion"/>
  </si>
  <si>
    <t>Obama</t>
    <phoneticPr fontId="2" type="noConversion"/>
  </si>
  <si>
    <t>W Bush</t>
    <phoneticPr fontId="2" type="noConversion"/>
  </si>
  <si>
    <t>Clinton</t>
    <phoneticPr fontId="2" type="noConversion"/>
  </si>
  <si>
    <t>Bush</t>
    <phoneticPr fontId="2" type="noConversion"/>
  </si>
  <si>
    <t>Reagan</t>
    <phoneticPr fontId="2" type="noConversion"/>
  </si>
  <si>
    <t>PRESIDENT</t>
    <phoneticPr fontId="2" type="noConversion"/>
  </si>
  <si>
    <t>TOTAL</t>
    <phoneticPr fontId="2" type="noConversion"/>
  </si>
  <si>
    <t>REAGAN</t>
    <phoneticPr fontId="2" type="noConversion"/>
  </si>
  <si>
    <t>BUSH</t>
    <phoneticPr fontId="2" type="noConversion"/>
  </si>
  <si>
    <t>CLINTON</t>
    <phoneticPr fontId="2" type="noConversion"/>
  </si>
  <si>
    <t>W BUSH</t>
    <phoneticPr fontId="2" type="noConversion"/>
  </si>
  <si>
    <t>PARTY</t>
    <phoneticPr fontId="2" type="noConversion"/>
  </si>
  <si>
    <t>YEARLY AVG</t>
    <phoneticPr fontId="2" type="noConversion"/>
  </si>
  <si>
    <t>YEARLY AVG</t>
    <phoneticPr fontId="2" type="noConversion"/>
  </si>
  <si>
    <t>REPUBLICAN</t>
    <phoneticPr fontId="2" type="noConversion"/>
  </si>
  <si>
    <t>DEMOCRAT</t>
    <phoneticPr fontId="2" type="noConversion"/>
  </si>
  <si>
    <t>YEARS SERVED</t>
    <phoneticPr fontId="2" type="noConversion"/>
  </si>
  <si>
    <t>NOTE</t>
    <phoneticPr fontId="2" type="noConversion"/>
  </si>
  <si>
    <t>2016 (Jan-Sept)</t>
    <phoneticPr fontId="2" type="noConversion"/>
  </si>
  <si>
    <t>*Avg over 9 months added for Oct, Nov, Dec,</t>
    <phoneticPr fontId="2" type="noConversion"/>
  </si>
  <si>
    <t>2016 (Extrapolated)</t>
    <phoneticPr fontId="2" type="noConversion"/>
  </si>
  <si>
    <t>OBAMA (Extrapolated)</t>
    <phoneticPr fontId="2" type="noConversion"/>
  </si>
  <si>
    <t>Yearly Average Police Deaths by Gunfire by President (1981-2016)</t>
    <phoneticPr fontId="2" type="noConversion"/>
  </si>
  <si>
    <t>Yearly Average Police Deaths by Gunfire by Party (1981-2016)</t>
    <phoneticPr fontId="2" type="noConversion"/>
  </si>
  <si>
    <t>Police Deaths By Gunfire by Year</t>
    <phoneticPr fontId="2" type="noConversion"/>
  </si>
  <si>
    <t>OBAMA               (Jan -Sept)</t>
    <phoneticPr fontId="2" type="noConversion"/>
  </si>
  <si>
    <t>Source for Unarmed People Killes by Police:  https://github.com/washingtonpost/data-police-shootings/blob/master/fatal-police-shootings-data.csv</t>
    <phoneticPr fontId="2" type="noConversion"/>
  </si>
  <si>
    <t>Source for Estimated Population:  US CENSUS</t>
    <phoneticPr fontId="2" type="noConversion"/>
  </si>
  <si>
    <t>Total Population of the US</t>
    <phoneticPr fontId="2" type="noConversion"/>
  </si>
</sst>
</file>

<file path=xl/styles.xml><?xml version="1.0" encoding="utf-8"?>
<styleSheet xmlns="http://schemas.openxmlformats.org/spreadsheetml/2006/main">
  <numFmts count="7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0.00"/>
    <numFmt numFmtId="169" formatCode="0.00"/>
    <numFmt numFmtId="170" formatCode="0.00"/>
  </numFmts>
  <fonts count="3">
    <font>
      <sz val="10"/>
      <name val="Verdana"/>
    </font>
    <font>
      <b/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2" fontId="0" fillId="0" borderId="0" xfId="0" applyNumberFormat="1"/>
    <xf numFmtId="0" fontId="0" fillId="0" borderId="4" xfId="0" applyBorder="1"/>
    <xf numFmtId="2" fontId="0" fillId="0" borderId="4" xfId="0" applyNumberFormat="1" applyBorder="1"/>
    <xf numFmtId="0" fontId="0" fillId="0" borderId="6" xfId="0" applyBorder="1"/>
    <xf numFmtId="0" fontId="0" fillId="0" borderId="7" xfId="0" applyBorder="1"/>
    <xf numFmtId="0" fontId="0" fillId="0" borderId="11" xfId="0" applyBorder="1"/>
    <xf numFmtId="2" fontId="0" fillId="0" borderId="12" xfId="0" applyNumberFormat="1" applyBorder="1"/>
    <xf numFmtId="0" fontId="0" fillId="0" borderId="12" xfId="0" applyBorder="1"/>
    <xf numFmtId="0" fontId="0" fillId="0" borderId="13" xfId="0" applyBorder="1" applyAlignment="1">
      <alignment shrinkToFit="1"/>
    </xf>
    <xf numFmtId="0" fontId="0" fillId="0" borderId="5" xfId="0" applyBorder="1"/>
    <xf numFmtId="0" fontId="0" fillId="0" borderId="3" xfId="0" applyBorder="1"/>
    <xf numFmtId="0" fontId="0" fillId="0" borderId="15" xfId="0" applyBorder="1"/>
    <xf numFmtId="0" fontId="0" fillId="0" borderId="3" xfId="0" applyBorder="1" applyAlignment="1">
      <alignment wrapText="1"/>
    </xf>
    <xf numFmtId="0" fontId="0" fillId="0" borderId="0" xfId="0" applyAlignment="1">
      <alignment wrapText="1"/>
    </xf>
    <xf numFmtId="0" fontId="1" fillId="0" borderId="8" xfId="0" applyFont="1" applyBorder="1" applyAlignment="1">
      <alignment horizontal="center" wrapText="1" shrinkToFit="1"/>
    </xf>
    <xf numFmtId="0" fontId="1" fillId="0" borderId="9" xfId="0" applyFont="1" applyBorder="1" applyAlignment="1">
      <alignment horizontal="center" wrapText="1" shrinkToFit="1"/>
    </xf>
    <xf numFmtId="0" fontId="1" fillId="0" borderId="10" xfId="0" applyFont="1" applyBorder="1" applyAlignment="1">
      <alignment horizontal="center" wrapText="1" shrinkToFit="1"/>
    </xf>
    <xf numFmtId="0" fontId="1" fillId="0" borderId="11" xfId="0" applyFont="1" applyBorder="1" applyAlignment="1"/>
    <xf numFmtId="0" fontId="1" fillId="0" borderId="12" xfId="0" applyFont="1" applyBorder="1" applyAlignment="1"/>
    <xf numFmtId="0" fontId="1" fillId="0" borderId="13" xfId="0" applyFont="1" applyBorder="1" applyAlignment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4" xfId="0" applyFont="1" applyBorder="1" applyAlignment="1"/>
    <xf numFmtId="0" fontId="1" fillId="0" borderId="1" xfId="0" applyFont="1" applyBorder="1" applyAlignment="1">
      <alignment horizontal="center" wrapText="1"/>
    </xf>
    <xf numFmtId="0" fontId="0" fillId="0" borderId="2" xfId="0" applyBorder="1"/>
    <xf numFmtId="0" fontId="0" fillId="0" borderId="14" xfId="0" applyBorder="1"/>
    <xf numFmtId="3" fontId="0" fillId="0" borderId="0" xfId="0" applyNumberFormat="1"/>
    <xf numFmtId="3" fontId="0" fillId="0" borderId="0" xfId="0" applyNumberFormat="1" applyAlignment="1">
      <alignment wrapText="1"/>
    </xf>
    <xf numFmtId="168" fontId="0" fillId="0" borderId="0" xfId="0" applyNumberFormat="1" applyAlignment="1">
      <alignment wrapText="1"/>
    </xf>
    <xf numFmtId="169" fontId="0" fillId="0" borderId="0" xfId="0" applyNumberFormat="1"/>
    <xf numFmtId="170" fontId="0" fillId="0" borderId="0" xfId="0" applyNumberForma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Police Deaths by Gunfire</a:t>
            </a:r>
          </a:p>
          <a:p>
            <a:pPr>
              <a:defRPr/>
            </a:pPr>
            <a:r>
              <a:rPr lang="en-US"/>
              <a:t>By</a:t>
            </a:r>
            <a:r>
              <a:rPr lang="en-US" baseline="0"/>
              <a:t> Year</a:t>
            </a:r>
            <a:endParaRPr lang="en-US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dPt>
            <c:idx val="36"/>
            <c:spPr>
              <a:solidFill>
                <a:srgbClr val="FF0000"/>
              </a:solidFill>
            </c:spPr>
          </c:dPt>
          <c:dLbls>
            <c:showVal val="1"/>
          </c:dLbls>
          <c:cat>
            <c:strRef>
              <c:f>Sheet1!$A$8:$A$44</c:f>
              <c:strCache>
                <c:ptCount val="37"/>
                <c:pt idx="0">
                  <c:v>1981</c:v>
                </c:pt>
                <c:pt idx="1">
                  <c:v>1982</c:v>
                </c:pt>
                <c:pt idx="2">
                  <c:v>1983</c:v>
                </c:pt>
                <c:pt idx="3">
                  <c:v>1984</c:v>
                </c:pt>
                <c:pt idx="4">
                  <c:v>1985</c:v>
                </c:pt>
                <c:pt idx="5">
                  <c:v>1986</c:v>
                </c:pt>
                <c:pt idx="6">
                  <c:v>1987</c:v>
                </c:pt>
                <c:pt idx="7">
                  <c:v>1988</c:v>
                </c:pt>
                <c:pt idx="8">
                  <c:v>1989</c:v>
                </c:pt>
                <c:pt idx="9">
                  <c:v>1990</c:v>
                </c:pt>
                <c:pt idx="10">
                  <c:v>1991</c:v>
                </c:pt>
                <c:pt idx="11">
                  <c:v>1992</c:v>
                </c:pt>
                <c:pt idx="12">
                  <c:v>1993</c:v>
                </c:pt>
                <c:pt idx="13">
                  <c:v>1994</c:v>
                </c:pt>
                <c:pt idx="14">
                  <c:v>1995</c:v>
                </c:pt>
                <c:pt idx="15">
                  <c:v>1996</c:v>
                </c:pt>
                <c:pt idx="16">
                  <c:v>1997</c:v>
                </c:pt>
                <c:pt idx="17">
                  <c:v>1998</c:v>
                </c:pt>
                <c:pt idx="18">
                  <c:v>1999</c:v>
                </c:pt>
                <c:pt idx="19">
                  <c:v>2000</c:v>
                </c:pt>
                <c:pt idx="20">
                  <c:v>2001</c:v>
                </c:pt>
                <c:pt idx="21">
                  <c:v>2002</c:v>
                </c:pt>
                <c:pt idx="22">
                  <c:v>2003</c:v>
                </c:pt>
                <c:pt idx="23">
                  <c:v>2004</c:v>
                </c:pt>
                <c:pt idx="24">
                  <c:v>2005</c:v>
                </c:pt>
                <c:pt idx="25">
                  <c:v>2006</c:v>
                </c:pt>
                <c:pt idx="26">
                  <c:v>2007</c:v>
                </c:pt>
                <c:pt idx="27">
                  <c:v>2008</c:v>
                </c:pt>
                <c:pt idx="28">
                  <c:v>2009</c:v>
                </c:pt>
                <c:pt idx="29">
                  <c:v>2010</c:v>
                </c:pt>
                <c:pt idx="30">
                  <c:v>2011</c:v>
                </c:pt>
                <c:pt idx="31">
                  <c:v>2012</c:v>
                </c:pt>
                <c:pt idx="32">
                  <c:v>2013</c:v>
                </c:pt>
                <c:pt idx="33">
                  <c:v>2014</c:v>
                </c:pt>
                <c:pt idx="34">
                  <c:v>2015</c:v>
                </c:pt>
                <c:pt idx="35">
                  <c:v>2016 (Jan-Sept)</c:v>
                </c:pt>
                <c:pt idx="36">
                  <c:v>2016 (Extrapolated)</c:v>
                </c:pt>
              </c:strCache>
            </c:strRef>
          </c:cat>
          <c:val>
            <c:numRef>
              <c:f>Sheet1!$B$8:$B$44</c:f>
              <c:numCache>
                <c:formatCode>General</c:formatCode>
                <c:ptCount val="37"/>
                <c:pt idx="0">
                  <c:v>93.0</c:v>
                </c:pt>
                <c:pt idx="1">
                  <c:v>93.0</c:v>
                </c:pt>
                <c:pt idx="2">
                  <c:v>81.0</c:v>
                </c:pt>
                <c:pt idx="3">
                  <c:v>73.0</c:v>
                </c:pt>
                <c:pt idx="4">
                  <c:v>74.0</c:v>
                </c:pt>
                <c:pt idx="5">
                  <c:v>75.0</c:v>
                </c:pt>
                <c:pt idx="6">
                  <c:v>75.0</c:v>
                </c:pt>
                <c:pt idx="7">
                  <c:v>79.0</c:v>
                </c:pt>
                <c:pt idx="8">
                  <c:v>69.0</c:v>
                </c:pt>
                <c:pt idx="9">
                  <c:v>60.0</c:v>
                </c:pt>
                <c:pt idx="10">
                  <c:v>73.0</c:v>
                </c:pt>
                <c:pt idx="11">
                  <c:v>64.0</c:v>
                </c:pt>
                <c:pt idx="12">
                  <c:v>78.0</c:v>
                </c:pt>
                <c:pt idx="13">
                  <c:v>85.0</c:v>
                </c:pt>
                <c:pt idx="14">
                  <c:v>70.0</c:v>
                </c:pt>
                <c:pt idx="15">
                  <c:v>60.0</c:v>
                </c:pt>
                <c:pt idx="16">
                  <c:v>69.0</c:v>
                </c:pt>
                <c:pt idx="17">
                  <c:v>64.0</c:v>
                </c:pt>
                <c:pt idx="18">
                  <c:v>43.0</c:v>
                </c:pt>
                <c:pt idx="19">
                  <c:v>50.0</c:v>
                </c:pt>
                <c:pt idx="20">
                  <c:v>65.0</c:v>
                </c:pt>
                <c:pt idx="21">
                  <c:v>65.0</c:v>
                </c:pt>
                <c:pt idx="22">
                  <c:v>48.0</c:v>
                </c:pt>
                <c:pt idx="23">
                  <c:v>56.0</c:v>
                </c:pt>
                <c:pt idx="24">
                  <c:v>53.0</c:v>
                </c:pt>
                <c:pt idx="25">
                  <c:v>51.0</c:v>
                </c:pt>
                <c:pt idx="26">
                  <c:v>67.0</c:v>
                </c:pt>
                <c:pt idx="27">
                  <c:v>41.0</c:v>
                </c:pt>
                <c:pt idx="28">
                  <c:v>47.0</c:v>
                </c:pt>
                <c:pt idx="29">
                  <c:v>59.0</c:v>
                </c:pt>
                <c:pt idx="30">
                  <c:v>68.0</c:v>
                </c:pt>
                <c:pt idx="31">
                  <c:v>48.0</c:v>
                </c:pt>
                <c:pt idx="32">
                  <c:v>31.0</c:v>
                </c:pt>
                <c:pt idx="33">
                  <c:v>48.0</c:v>
                </c:pt>
                <c:pt idx="34">
                  <c:v>39.0</c:v>
                </c:pt>
                <c:pt idx="35">
                  <c:v>42.0</c:v>
                </c:pt>
                <c:pt idx="36" formatCode="0.00">
                  <c:v>46.66666666666666</c:v>
                </c:pt>
              </c:numCache>
            </c:numRef>
          </c:val>
        </c:ser>
        <c:axId val="439120872"/>
        <c:axId val="314061672"/>
      </c:barChart>
      <c:catAx>
        <c:axId val="439120872"/>
        <c:scaling>
          <c:orientation val="minMax"/>
        </c:scaling>
        <c:axPos val="b"/>
        <c:tickLblPos val="nextTo"/>
        <c:crossAx val="314061672"/>
        <c:crosses val="autoZero"/>
        <c:auto val="1"/>
        <c:lblAlgn val="ctr"/>
        <c:lblOffset val="100"/>
      </c:catAx>
      <c:valAx>
        <c:axId val="314061672"/>
        <c:scaling>
          <c:orientation val="minMax"/>
        </c:scaling>
        <c:axPos val="l"/>
        <c:majorGridlines/>
        <c:numFmt formatCode="General" sourceLinked="1"/>
        <c:tickLblPos val="nextTo"/>
        <c:crossAx val="439120872"/>
        <c:crosses val="autoZero"/>
        <c:crossBetween val="between"/>
      </c:valAx>
    </c:plotArea>
    <c:plotVisOnly val="1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Yearly AVG Police Deaths by Gunfire</a:t>
            </a:r>
          </a:p>
          <a:p>
            <a:pPr>
              <a:defRPr/>
            </a:pPr>
            <a:r>
              <a:rPr lang="en-US"/>
              <a:t>By President (1981-2016)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Sheet1!$A$49</c:f>
              <c:strCache>
                <c:ptCount val="1"/>
                <c:pt idx="0">
                  <c:v>YEARLY AVG</c:v>
                </c:pt>
              </c:strCache>
            </c:strRef>
          </c:tx>
          <c:dPt>
            <c:idx val="5"/>
            <c:spPr>
              <a:solidFill>
                <a:srgbClr val="FF0000"/>
              </a:solidFill>
            </c:spPr>
          </c:dPt>
          <c:dLbls>
            <c:showVal val="1"/>
          </c:dLbls>
          <c:cat>
            <c:strRef>
              <c:f>Sheet1!$B$46:$G$46</c:f>
              <c:strCache>
                <c:ptCount val="6"/>
                <c:pt idx="0">
                  <c:v>REAGAN</c:v>
                </c:pt>
                <c:pt idx="1">
                  <c:v>BUSH</c:v>
                </c:pt>
                <c:pt idx="2">
                  <c:v>CLINTON</c:v>
                </c:pt>
                <c:pt idx="3">
                  <c:v>W BUSH</c:v>
                </c:pt>
                <c:pt idx="4">
                  <c:v>OBAMA               (Jan -Sept)</c:v>
                </c:pt>
                <c:pt idx="5">
                  <c:v>OBAMA (Extrapolated)</c:v>
                </c:pt>
              </c:strCache>
            </c:strRef>
          </c:cat>
          <c:val>
            <c:numRef>
              <c:f>Sheet1!$B$49:$G$49</c:f>
              <c:numCache>
                <c:formatCode>0.00</c:formatCode>
                <c:ptCount val="6"/>
                <c:pt idx="0">
                  <c:v>80.375</c:v>
                </c:pt>
                <c:pt idx="1">
                  <c:v>66.5</c:v>
                </c:pt>
                <c:pt idx="2">
                  <c:v>64.875</c:v>
                </c:pt>
                <c:pt idx="3">
                  <c:v>55.75</c:v>
                </c:pt>
                <c:pt idx="4">
                  <c:v>49.29032258064516</c:v>
                </c:pt>
                <c:pt idx="5">
                  <c:v>53.58333333333334</c:v>
                </c:pt>
              </c:numCache>
            </c:numRef>
          </c:val>
        </c:ser>
        <c:axId val="439238984"/>
        <c:axId val="313973768"/>
      </c:barChart>
      <c:catAx>
        <c:axId val="43923898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President</a:t>
                </a:r>
              </a:p>
            </c:rich>
          </c:tx>
          <c:layout/>
        </c:title>
        <c:tickLblPos val="nextTo"/>
        <c:crossAx val="313973768"/>
        <c:crosses val="autoZero"/>
        <c:auto val="1"/>
        <c:lblAlgn val="ctr"/>
        <c:lblOffset val="100"/>
      </c:catAx>
      <c:valAx>
        <c:axId val="31397376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Avg Number of Police Deaths by Gunfire</a:t>
                </a:r>
              </a:p>
            </c:rich>
          </c:tx>
          <c:layout/>
        </c:title>
        <c:numFmt formatCode="0.00" sourceLinked="1"/>
        <c:tickLblPos val="nextTo"/>
        <c:crossAx val="439238984"/>
        <c:crosses val="autoZero"/>
        <c:crossBetween val="between"/>
      </c:valAx>
    </c:plotArea>
    <c:plotVisOnly val="1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>
      <c:layout/>
    </c:title>
    <c:view3D>
      <c:rotX val="75"/>
      <c:perspective val="30"/>
    </c:view3D>
    <c:plotArea>
      <c:layout/>
      <c:pie3DChart>
        <c:varyColors val="1"/>
        <c:ser>
          <c:idx val="2"/>
          <c:order val="0"/>
          <c:tx>
            <c:strRef>
              <c:f>Sheet1!$I$45</c:f>
              <c:strCache>
                <c:ptCount val="1"/>
                <c:pt idx="0">
                  <c:v>Yearly Average Police Deaths by Gunfire by Party (1981-2016)</c:v>
                </c:pt>
              </c:strCache>
            </c:strRef>
          </c:tx>
          <c:dPt>
            <c:idx val="0"/>
            <c:spPr>
              <a:solidFill>
                <a:srgbClr val="FF0000"/>
              </a:solidFill>
            </c:spPr>
          </c:dPt>
          <c:dPt>
            <c:idx val="1"/>
            <c:spPr>
              <a:solidFill>
                <a:srgbClr val="3366FF"/>
              </a:solidFill>
            </c:spPr>
          </c:dPt>
          <c:dLbls>
            <c:dLbl>
              <c:idx val="0"/>
              <c:layout>
                <c:manualLayout>
                  <c:x val="-0.162745855184609"/>
                  <c:y val="-0.0590936402180497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67.75 Deaths</a:t>
                    </a:r>
                  </a:p>
                </c:rich>
              </c:tx>
              <c:showVal val="1"/>
            </c:dLbl>
            <c:dLbl>
              <c:idx val="1"/>
              <c:layout>
                <c:manualLayout>
                  <c:x val="0.163446884398567"/>
                  <c:y val="0.00521962447001817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57.21 Deaths</a:t>
                    </a:r>
                  </a:p>
                </c:rich>
              </c:tx>
              <c:showVal val="1"/>
            </c:dLbl>
            <c:showVal val="1"/>
            <c:showLeaderLines val="1"/>
          </c:dLbls>
          <c:cat>
            <c:strRef>
              <c:f>Sheet1!$J$47:$K$47</c:f>
              <c:strCache>
                <c:ptCount val="2"/>
                <c:pt idx="0">
                  <c:v>REPUBLICAN</c:v>
                </c:pt>
                <c:pt idx="1">
                  <c:v>DEMOCRAT</c:v>
                </c:pt>
              </c:strCache>
            </c:strRef>
          </c:cat>
          <c:val>
            <c:numRef>
              <c:f>Sheet1!$J$50:$K$50</c:f>
              <c:numCache>
                <c:formatCode>0.00</c:formatCode>
                <c:ptCount val="2"/>
                <c:pt idx="0">
                  <c:v>67.75</c:v>
                </c:pt>
                <c:pt idx="1">
                  <c:v>57.20634920634921</c:v>
                </c:pt>
              </c:numCache>
            </c:numRef>
          </c:val>
        </c:ser>
        <c:dLbls>
          <c:showVal val="1"/>
        </c:dLbls>
      </c:pie3DChart>
    </c:plotArea>
    <c:legend>
      <c:legendPos val="l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177800</xdr:colOff>
      <xdr:row>5</xdr:row>
      <xdr:rowOff>12700</xdr:rowOff>
    </xdr:from>
    <xdr:to>
      <xdr:col>10</xdr:col>
      <xdr:colOff>1562100</xdr:colOff>
      <xdr:row>32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63500</xdr:colOff>
      <xdr:row>49</xdr:row>
      <xdr:rowOff>76200</xdr:rowOff>
    </xdr:from>
    <xdr:to>
      <xdr:col>6</xdr:col>
      <xdr:colOff>927100</xdr:colOff>
      <xdr:row>74</xdr:row>
      <xdr:rowOff>50800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203200</xdr:colOff>
      <xdr:row>53</xdr:row>
      <xdr:rowOff>38100</xdr:rowOff>
    </xdr:from>
    <xdr:to>
      <xdr:col>13</xdr:col>
      <xdr:colOff>190500</xdr:colOff>
      <xdr:row>78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K95"/>
  <sheetViews>
    <sheetView tabSelected="1" topLeftCell="A45" workbookViewId="0">
      <selection activeCell="K82" sqref="K82"/>
    </sheetView>
  </sheetViews>
  <sheetFormatPr baseColWidth="10" defaultRowHeight="13"/>
  <cols>
    <col min="1" max="1" width="16.140625" customWidth="1"/>
    <col min="5" max="5" width="11.85546875" customWidth="1"/>
    <col min="7" max="7" width="12.140625" customWidth="1"/>
    <col min="9" max="9" width="12.42578125" customWidth="1"/>
    <col min="11" max="11" width="17.85546875" customWidth="1"/>
    <col min="12" max="12" width="12.140625" customWidth="1"/>
  </cols>
  <sheetData>
    <row r="1" spans="1:4">
      <c r="A1" t="s">
        <v>15</v>
      </c>
    </row>
    <row r="2" spans="1:4">
      <c r="A2" t="s">
        <v>45</v>
      </c>
    </row>
    <row r="3" spans="1:4">
      <c r="A3" t="s">
        <v>46</v>
      </c>
    </row>
    <row r="5" spans="1:4" ht="14" thickBot="1"/>
    <row r="6" spans="1:4" ht="14" thickBot="1">
      <c r="A6" s="21" t="s">
        <v>43</v>
      </c>
      <c r="B6" s="22"/>
      <c r="C6" s="22"/>
      <c r="D6" s="23"/>
    </row>
    <row r="7" spans="1:4">
      <c r="A7" s="10" t="s">
        <v>16</v>
      </c>
      <c r="B7" s="11" t="s">
        <v>17</v>
      </c>
      <c r="C7" s="11" t="s">
        <v>18</v>
      </c>
      <c r="D7" s="12" t="s">
        <v>36</v>
      </c>
    </row>
    <row r="8" spans="1:4">
      <c r="A8" s="4">
        <v>1981</v>
      </c>
      <c r="B8" s="2">
        <v>93</v>
      </c>
      <c r="C8" s="2" t="s">
        <v>23</v>
      </c>
      <c r="D8" s="5"/>
    </row>
    <row r="9" spans="1:4">
      <c r="A9" s="4">
        <v>1982</v>
      </c>
      <c r="B9" s="2">
        <v>93</v>
      </c>
      <c r="C9" s="2" t="s">
        <v>23</v>
      </c>
      <c r="D9" s="5"/>
    </row>
    <row r="10" spans="1:4">
      <c r="A10" s="4">
        <v>1983</v>
      </c>
      <c r="B10" s="2">
        <v>81</v>
      </c>
      <c r="C10" s="2" t="s">
        <v>23</v>
      </c>
      <c r="D10" s="5"/>
    </row>
    <row r="11" spans="1:4">
      <c r="A11" s="4">
        <v>1984</v>
      </c>
      <c r="B11" s="2">
        <v>73</v>
      </c>
      <c r="C11" s="2" t="s">
        <v>23</v>
      </c>
      <c r="D11" s="5"/>
    </row>
    <row r="12" spans="1:4">
      <c r="A12" s="4">
        <v>1985</v>
      </c>
      <c r="B12" s="2">
        <v>74</v>
      </c>
      <c r="C12" s="2" t="s">
        <v>23</v>
      </c>
      <c r="D12" s="5"/>
    </row>
    <row r="13" spans="1:4">
      <c r="A13" s="4">
        <v>1986</v>
      </c>
      <c r="B13" s="2">
        <v>75</v>
      </c>
      <c r="C13" s="2" t="s">
        <v>23</v>
      </c>
      <c r="D13" s="5"/>
    </row>
    <row r="14" spans="1:4">
      <c r="A14" s="4">
        <v>1987</v>
      </c>
      <c r="B14" s="2">
        <v>75</v>
      </c>
      <c r="C14" s="2" t="s">
        <v>23</v>
      </c>
      <c r="D14" s="5"/>
    </row>
    <row r="15" spans="1:4">
      <c r="A15" s="4">
        <v>1988</v>
      </c>
      <c r="B15" s="2">
        <v>79</v>
      </c>
      <c r="C15" s="2" t="s">
        <v>23</v>
      </c>
      <c r="D15" s="5"/>
    </row>
    <row r="16" spans="1:4">
      <c r="A16" s="4">
        <v>1989</v>
      </c>
      <c r="B16" s="2">
        <v>69</v>
      </c>
      <c r="C16" s="2" t="s">
        <v>22</v>
      </c>
      <c r="D16" s="5"/>
    </row>
    <row r="17" spans="1:4">
      <c r="A17" s="4">
        <v>1990</v>
      </c>
      <c r="B17" s="2">
        <v>60</v>
      </c>
      <c r="C17" s="2" t="s">
        <v>22</v>
      </c>
      <c r="D17" s="5"/>
    </row>
    <row r="18" spans="1:4">
      <c r="A18" s="4">
        <v>1991</v>
      </c>
      <c r="B18" s="2">
        <v>73</v>
      </c>
      <c r="C18" s="2" t="s">
        <v>22</v>
      </c>
      <c r="D18" s="5"/>
    </row>
    <row r="19" spans="1:4">
      <c r="A19" s="4">
        <v>1992</v>
      </c>
      <c r="B19" s="2">
        <v>64</v>
      </c>
      <c r="C19" s="2" t="s">
        <v>22</v>
      </c>
      <c r="D19" s="5"/>
    </row>
    <row r="20" spans="1:4">
      <c r="A20" s="4">
        <v>1993</v>
      </c>
      <c r="B20" s="2">
        <v>78</v>
      </c>
      <c r="C20" s="2" t="s">
        <v>21</v>
      </c>
      <c r="D20" s="5"/>
    </row>
    <row r="21" spans="1:4">
      <c r="A21" s="4">
        <v>1994</v>
      </c>
      <c r="B21" s="2">
        <v>85</v>
      </c>
      <c r="C21" s="2" t="s">
        <v>21</v>
      </c>
      <c r="D21" s="5"/>
    </row>
    <row r="22" spans="1:4">
      <c r="A22" s="4">
        <v>1995</v>
      </c>
      <c r="B22" s="2">
        <v>70</v>
      </c>
      <c r="C22" s="2" t="s">
        <v>21</v>
      </c>
      <c r="D22" s="5"/>
    </row>
    <row r="23" spans="1:4">
      <c r="A23" s="4">
        <v>1996</v>
      </c>
      <c r="B23" s="2">
        <v>60</v>
      </c>
      <c r="C23" s="2" t="s">
        <v>21</v>
      </c>
      <c r="D23" s="5"/>
    </row>
    <row r="24" spans="1:4">
      <c r="A24" s="4">
        <v>1997</v>
      </c>
      <c r="B24" s="2">
        <v>69</v>
      </c>
      <c r="C24" s="2" t="s">
        <v>21</v>
      </c>
      <c r="D24" s="5"/>
    </row>
    <row r="25" spans="1:4">
      <c r="A25" s="4">
        <v>1998</v>
      </c>
      <c r="B25" s="2">
        <v>64</v>
      </c>
      <c r="C25" s="2" t="s">
        <v>21</v>
      </c>
      <c r="D25" s="5"/>
    </row>
    <row r="26" spans="1:4">
      <c r="A26" s="4">
        <v>1999</v>
      </c>
      <c r="B26" s="2">
        <v>43</v>
      </c>
      <c r="C26" s="2" t="s">
        <v>21</v>
      </c>
      <c r="D26" s="5"/>
    </row>
    <row r="27" spans="1:4">
      <c r="A27" s="4">
        <v>2000</v>
      </c>
      <c r="B27" s="2">
        <v>50</v>
      </c>
      <c r="C27" s="2" t="s">
        <v>21</v>
      </c>
      <c r="D27" s="5"/>
    </row>
    <row r="28" spans="1:4">
      <c r="A28" s="4">
        <v>2001</v>
      </c>
      <c r="B28" s="2">
        <v>65</v>
      </c>
      <c r="C28" s="2" t="s">
        <v>20</v>
      </c>
      <c r="D28" s="5"/>
    </row>
    <row r="29" spans="1:4">
      <c r="A29" s="4">
        <v>2002</v>
      </c>
      <c r="B29" s="2">
        <v>65</v>
      </c>
      <c r="C29" s="2" t="s">
        <v>20</v>
      </c>
      <c r="D29" s="5"/>
    </row>
    <row r="30" spans="1:4">
      <c r="A30" s="4">
        <v>2003</v>
      </c>
      <c r="B30" s="2">
        <v>48</v>
      </c>
      <c r="C30" s="2" t="s">
        <v>20</v>
      </c>
      <c r="D30" s="5"/>
    </row>
    <row r="31" spans="1:4">
      <c r="A31" s="4">
        <v>2004</v>
      </c>
      <c r="B31" s="2">
        <v>56</v>
      </c>
      <c r="C31" s="2" t="s">
        <v>20</v>
      </c>
      <c r="D31" s="5"/>
    </row>
    <row r="32" spans="1:4">
      <c r="A32" s="4">
        <v>2005</v>
      </c>
      <c r="B32" s="2">
        <v>53</v>
      </c>
      <c r="C32" s="2" t="s">
        <v>20</v>
      </c>
      <c r="D32" s="5"/>
    </row>
    <row r="33" spans="1:11">
      <c r="A33" s="4">
        <v>2006</v>
      </c>
      <c r="B33" s="2">
        <v>51</v>
      </c>
      <c r="C33" s="2" t="s">
        <v>20</v>
      </c>
      <c r="D33" s="5"/>
    </row>
    <row r="34" spans="1:11">
      <c r="A34" s="4">
        <v>2007</v>
      </c>
      <c r="B34" s="2">
        <v>67</v>
      </c>
      <c r="C34" s="2" t="s">
        <v>20</v>
      </c>
      <c r="D34" s="5"/>
    </row>
    <row r="35" spans="1:11">
      <c r="A35" s="4">
        <v>2008</v>
      </c>
      <c r="B35" s="2">
        <v>41</v>
      </c>
      <c r="C35" s="2" t="s">
        <v>20</v>
      </c>
      <c r="D35" s="5"/>
    </row>
    <row r="36" spans="1:11">
      <c r="A36" s="4">
        <v>2009</v>
      </c>
      <c r="B36" s="2">
        <v>47</v>
      </c>
      <c r="C36" s="2" t="s">
        <v>19</v>
      </c>
      <c r="D36" s="5"/>
    </row>
    <row r="37" spans="1:11">
      <c r="A37" s="4">
        <v>2010</v>
      </c>
      <c r="B37" s="2">
        <v>59</v>
      </c>
      <c r="C37" s="2" t="s">
        <v>19</v>
      </c>
      <c r="D37" s="5"/>
    </row>
    <row r="38" spans="1:11">
      <c r="A38" s="4">
        <v>2011</v>
      </c>
      <c r="B38" s="2">
        <v>68</v>
      </c>
      <c r="C38" s="2" t="s">
        <v>19</v>
      </c>
      <c r="D38" s="5"/>
    </row>
    <row r="39" spans="1:11">
      <c r="A39" s="4">
        <v>2012</v>
      </c>
      <c r="B39" s="2">
        <v>48</v>
      </c>
      <c r="C39" s="2" t="s">
        <v>19</v>
      </c>
      <c r="D39" s="5"/>
    </row>
    <row r="40" spans="1:11">
      <c r="A40" s="4">
        <v>2013</v>
      </c>
      <c r="B40" s="2">
        <v>31</v>
      </c>
      <c r="C40" s="2" t="s">
        <v>19</v>
      </c>
      <c r="D40" s="5"/>
    </row>
    <row r="41" spans="1:11">
      <c r="A41" s="4">
        <v>2014</v>
      </c>
      <c r="B41" s="2">
        <v>48</v>
      </c>
      <c r="C41" s="2" t="s">
        <v>19</v>
      </c>
      <c r="D41" s="5"/>
    </row>
    <row r="42" spans="1:11">
      <c r="A42" s="4">
        <v>2015</v>
      </c>
      <c r="B42" s="2">
        <v>39</v>
      </c>
      <c r="C42" s="2" t="s">
        <v>19</v>
      </c>
      <c r="D42" s="5">
        <f>(3*D43)</f>
        <v>14</v>
      </c>
    </row>
    <row r="43" spans="1:11">
      <c r="A43" s="4" t="s">
        <v>37</v>
      </c>
      <c r="B43" s="2">
        <v>42</v>
      </c>
      <c r="C43" s="2" t="s">
        <v>19</v>
      </c>
      <c r="D43" s="5">
        <f>(B43/9)</f>
        <v>4.666666666666667</v>
      </c>
    </row>
    <row r="44" spans="1:11" ht="14" thickBot="1">
      <c r="A44" s="6" t="s">
        <v>39</v>
      </c>
      <c r="B44" s="7">
        <f>SUM(B43+D43)</f>
        <v>46.666666666666664</v>
      </c>
      <c r="C44" s="8"/>
      <c r="D44" s="9" t="s">
        <v>38</v>
      </c>
    </row>
    <row r="45" spans="1:11" ht="14" thickBot="1">
      <c r="A45" s="24" t="s">
        <v>41</v>
      </c>
      <c r="B45" s="25"/>
      <c r="C45" s="25"/>
      <c r="D45" s="25"/>
      <c r="E45" s="25"/>
      <c r="F45" s="25"/>
      <c r="G45" s="26"/>
      <c r="I45" s="15" t="s">
        <v>42</v>
      </c>
      <c r="J45" s="16"/>
      <c r="K45" s="17"/>
    </row>
    <row r="46" spans="1:11" ht="27" thickBot="1">
      <c r="A46" s="11" t="s">
        <v>24</v>
      </c>
      <c r="B46" s="11" t="s">
        <v>26</v>
      </c>
      <c r="C46" s="11" t="s">
        <v>27</v>
      </c>
      <c r="D46" s="11" t="s">
        <v>28</v>
      </c>
      <c r="E46" s="11" t="s">
        <v>29</v>
      </c>
      <c r="F46" s="13" t="s">
        <v>44</v>
      </c>
      <c r="G46" s="13" t="s">
        <v>40</v>
      </c>
      <c r="I46" s="18"/>
      <c r="J46" s="19"/>
      <c r="K46" s="20"/>
    </row>
    <row r="47" spans="1:11">
      <c r="A47" s="2" t="s">
        <v>25</v>
      </c>
      <c r="B47" s="3">
        <f>SUM(B8:B15)</f>
        <v>643</v>
      </c>
      <c r="C47" s="3">
        <f>SUM(B16:B19)</f>
        <v>266</v>
      </c>
      <c r="D47" s="3">
        <f>SUM(B20:B27)</f>
        <v>519</v>
      </c>
      <c r="E47" s="3">
        <f>SUM(B28:B35)</f>
        <v>446</v>
      </c>
      <c r="F47" s="3">
        <f>SUM(B36:B43)</f>
        <v>382</v>
      </c>
      <c r="G47" s="3">
        <f>SUM(F47,B44)</f>
        <v>428.66666666666669</v>
      </c>
      <c r="I47" s="11" t="s">
        <v>30</v>
      </c>
      <c r="J47" s="11" t="s">
        <v>33</v>
      </c>
      <c r="K47" s="11" t="s">
        <v>34</v>
      </c>
    </row>
    <row r="48" spans="1:11">
      <c r="A48" s="2" t="s">
        <v>35</v>
      </c>
      <c r="B48" s="3">
        <v>8</v>
      </c>
      <c r="C48" s="3">
        <v>4</v>
      </c>
      <c r="D48" s="3">
        <v>8</v>
      </c>
      <c r="E48" s="3">
        <v>8</v>
      </c>
      <c r="F48" s="3">
        <v>7.75</v>
      </c>
      <c r="G48" s="3">
        <v>8</v>
      </c>
      <c r="I48" s="2" t="s">
        <v>25</v>
      </c>
      <c r="J48" s="3">
        <f>SUM(B47,C47,E47,)</f>
        <v>1355</v>
      </c>
      <c r="K48" s="3">
        <f>SUM(D47,F47)</f>
        <v>901</v>
      </c>
    </row>
    <row r="49" spans="1:11">
      <c r="A49" s="2" t="s">
        <v>31</v>
      </c>
      <c r="B49" s="3">
        <f>(B47/B48)</f>
        <v>80.375</v>
      </c>
      <c r="C49" s="3">
        <f>(C47/C48)</f>
        <v>66.5</v>
      </c>
      <c r="D49" s="3">
        <f>(D47/D48)</f>
        <v>64.875</v>
      </c>
      <c r="E49" s="3">
        <f>(E47/E48)</f>
        <v>55.75</v>
      </c>
      <c r="F49" s="3">
        <f>(F47/F48)</f>
        <v>49.29032258064516</v>
      </c>
      <c r="G49" s="3">
        <f>(G47/8)</f>
        <v>53.583333333333336</v>
      </c>
      <c r="I49" s="2" t="s">
        <v>35</v>
      </c>
      <c r="J49" s="3">
        <f>SUM(B48,C48,E48,)</f>
        <v>20</v>
      </c>
      <c r="K49" s="3">
        <f>SUM(D48,F48,)</f>
        <v>15.75</v>
      </c>
    </row>
    <row r="50" spans="1:11">
      <c r="I50" s="2" t="s">
        <v>32</v>
      </c>
      <c r="J50" s="3">
        <f>(J48/J49)</f>
        <v>67.75</v>
      </c>
      <c r="K50" s="3">
        <f>(K48/K49)</f>
        <v>57.206349206349209</v>
      </c>
    </row>
    <row r="77" spans="1:4">
      <c r="A77" t="s">
        <v>4</v>
      </c>
    </row>
    <row r="79" spans="1:4">
      <c r="A79" t="s">
        <v>14</v>
      </c>
      <c r="B79">
        <v>2015</v>
      </c>
      <c r="C79">
        <v>2016</v>
      </c>
    </row>
    <row r="80" spans="1:4">
      <c r="A80" s="14" t="s">
        <v>2</v>
      </c>
      <c r="B80">
        <v>93</v>
      </c>
      <c r="C80">
        <v>43</v>
      </c>
      <c r="D80" s="1"/>
    </row>
    <row r="81" spans="1:7">
      <c r="A81" t="s">
        <v>3</v>
      </c>
    </row>
    <row r="82" spans="1:7">
      <c r="A82" t="s">
        <v>9</v>
      </c>
      <c r="B82">
        <v>32</v>
      </c>
      <c r="C82">
        <v>19</v>
      </c>
    </row>
    <row r="83" spans="1:7">
      <c r="A83" t="s">
        <v>10</v>
      </c>
    </row>
    <row r="84" spans="1:7">
      <c r="A84" t="s">
        <v>8</v>
      </c>
      <c r="B84">
        <v>38</v>
      </c>
      <c r="C84">
        <v>16</v>
      </c>
    </row>
    <row r="85" spans="1:7">
      <c r="A85" t="s">
        <v>7</v>
      </c>
    </row>
    <row r="86" spans="1:7">
      <c r="A86" s="14" t="s">
        <v>5</v>
      </c>
      <c r="B86">
        <f>B42</f>
        <v>39</v>
      </c>
      <c r="C86">
        <f>B43</f>
        <v>42</v>
      </c>
    </row>
    <row r="87" spans="1:7">
      <c r="A87" t="s">
        <v>12</v>
      </c>
      <c r="B87">
        <v>495</v>
      </c>
      <c r="C87">
        <v>333</v>
      </c>
    </row>
    <row r="88" spans="1:7">
      <c r="A88" t="s">
        <v>13</v>
      </c>
      <c r="B88">
        <v>258</v>
      </c>
      <c r="C88">
        <v>178</v>
      </c>
    </row>
    <row r="91" spans="1:7">
      <c r="A91" t="s">
        <v>6</v>
      </c>
    </row>
    <row r="92" spans="1:7" ht="26">
      <c r="A92" s="14"/>
      <c r="B92" s="14"/>
      <c r="C92" s="14"/>
      <c r="D92" s="14" t="s">
        <v>11</v>
      </c>
      <c r="E92">
        <v>1000000</v>
      </c>
    </row>
    <row r="93" spans="1:7" ht="26">
      <c r="A93" s="14" t="s">
        <v>47</v>
      </c>
      <c r="B93" s="28">
        <v>308745538</v>
      </c>
      <c r="C93" s="14">
        <v>100</v>
      </c>
      <c r="D93" s="14">
        <f>(B93/1000000)</f>
        <v>308.74553800000001</v>
      </c>
    </row>
    <row r="94" spans="1:7" ht="26">
      <c r="A94" s="14" t="s">
        <v>0</v>
      </c>
      <c r="B94" s="28">
        <v>231040398</v>
      </c>
      <c r="C94" s="14">
        <v>74.8</v>
      </c>
      <c r="D94" s="29">
        <f>B94/1000000</f>
        <v>231.04039800000001</v>
      </c>
      <c r="E94" s="30">
        <f>(B94/B82)</f>
        <v>7220012.4375</v>
      </c>
      <c r="F94" s="27">
        <v>7220012</v>
      </c>
      <c r="G94" s="31">
        <f>(F94/E92)</f>
        <v>7.2200119999999997</v>
      </c>
    </row>
    <row r="95" spans="1:7" ht="26">
      <c r="A95" s="14" t="s">
        <v>1</v>
      </c>
      <c r="B95" s="28">
        <v>42020743</v>
      </c>
      <c r="C95" s="14">
        <v>13.6</v>
      </c>
      <c r="D95" s="29">
        <f>B95/1000000</f>
        <v>42.020743000000003</v>
      </c>
      <c r="E95">
        <f>(B95/B84)</f>
        <v>1105809.0263157894</v>
      </c>
      <c r="F95" s="27">
        <v>1105809</v>
      </c>
      <c r="G95" s="31">
        <f>(F95/E92)</f>
        <v>1.105809</v>
      </c>
    </row>
  </sheetData>
  <mergeCells count="3">
    <mergeCell ref="I45:K46"/>
    <mergeCell ref="A6:D6"/>
    <mergeCell ref="A45:G45"/>
  </mergeCells>
  <phoneticPr fontId="2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Larger Than Life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Isom</dc:creator>
  <cp:lastModifiedBy>Mark Isom</cp:lastModifiedBy>
  <dcterms:created xsi:type="dcterms:W3CDTF">2016-10-06T19:13:23Z</dcterms:created>
  <dcterms:modified xsi:type="dcterms:W3CDTF">2016-10-07T19:13:17Z</dcterms:modified>
</cp:coreProperties>
</file>