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64D5F0C-7236-43A5-862E-3395F9EEFFEF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00.Code" sheetId="3" r:id="rId1"/>
    <sheet name="00.Market" sheetId="1" r:id="rId2"/>
    <sheet name="00.TradeTime" sheetId="2" r:id="rId3"/>
    <sheet name="01.Vip Design" sheetId="5" r:id="rId4"/>
    <sheet name="00.OptSetting" sheetId="4" r:id="rId5"/>
    <sheet name="02.User" sheetId="6" r:id="rId6"/>
    <sheet name="03.Event" sheetId="7" r:id="rId7"/>
    <sheet name="04.Bank" sheetId="8" r:id="rId8"/>
    <sheet name="05.ErrorCd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7" i="6" l="1"/>
  <c r="B147" i="6"/>
  <c r="A147" i="6"/>
  <c r="Y147" i="6" s="1"/>
  <c r="C144" i="6"/>
  <c r="B144" i="6"/>
  <c r="A144" i="6"/>
  <c r="Y144" i="6" s="1"/>
  <c r="C141" i="6"/>
  <c r="B141" i="6"/>
  <c r="A141" i="6"/>
  <c r="Y141" i="6" s="1"/>
  <c r="C138" i="6"/>
  <c r="B138" i="6"/>
  <c r="A138" i="6"/>
  <c r="Y138" i="6" s="1"/>
  <c r="C135" i="6"/>
  <c r="B135" i="6"/>
  <c r="A135" i="6"/>
  <c r="Y135" i="6" s="1"/>
  <c r="C132" i="6"/>
  <c r="B132" i="6"/>
  <c r="A132" i="6"/>
  <c r="Y132" i="6" s="1"/>
  <c r="C129" i="6"/>
  <c r="B129" i="6"/>
  <c r="A129" i="6"/>
  <c r="C126" i="6"/>
  <c r="B126" i="6"/>
  <c r="A126" i="6"/>
  <c r="Y126" i="6" s="1"/>
  <c r="C123" i="6"/>
  <c r="B123" i="6"/>
  <c r="A123" i="6"/>
  <c r="C120" i="6"/>
  <c r="B120" i="6"/>
  <c r="A120" i="6"/>
  <c r="Y120" i="6" s="1"/>
  <c r="C117" i="6"/>
  <c r="B117" i="6"/>
  <c r="A117" i="6"/>
  <c r="Y117" i="6" s="1"/>
  <c r="C114" i="6"/>
  <c r="B114" i="6"/>
  <c r="A114" i="6"/>
  <c r="C111" i="6"/>
  <c r="B111" i="6"/>
  <c r="A111" i="6"/>
  <c r="Y111" i="6" s="1"/>
  <c r="C108" i="6"/>
  <c r="B108" i="6"/>
  <c r="A108" i="6"/>
  <c r="Y108" i="6" s="1"/>
  <c r="C105" i="6"/>
  <c r="B105" i="6"/>
  <c r="A105" i="6"/>
  <c r="Y105" i="6" s="1"/>
  <c r="C102" i="6"/>
  <c r="B102" i="6"/>
  <c r="A102" i="6"/>
  <c r="C99" i="6"/>
  <c r="B99" i="6"/>
  <c r="A99" i="6"/>
  <c r="Y129" i="6" l="1"/>
  <c r="Y123" i="6"/>
  <c r="Y114" i="6"/>
  <c r="Y102" i="6"/>
  <c r="Y99" i="6"/>
  <c r="C147" i="9"/>
  <c r="B147" i="9"/>
  <c r="A147" i="9"/>
  <c r="L147" i="9" s="1"/>
  <c r="C168" i="9" l="1"/>
  <c r="B168" i="9"/>
  <c r="A168" i="9"/>
  <c r="C165" i="9"/>
  <c r="B165" i="9"/>
  <c r="A165" i="9"/>
  <c r="C162" i="9"/>
  <c r="B162" i="9"/>
  <c r="A162" i="9"/>
  <c r="C159" i="9"/>
  <c r="B159" i="9"/>
  <c r="A159" i="9"/>
  <c r="C156" i="9"/>
  <c r="B156" i="9"/>
  <c r="A156" i="9"/>
  <c r="C153" i="9"/>
  <c r="B153" i="9"/>
  <c r="A153" i="9"/>
  <c r="C150" i="9"/>
  <c r="B150" i="9"/>
  <c r="A150" i="9"/>
  <c r="C144" i="9"/>
  <c r="B144" i="9"/>
  <c r="A144" i="9"/>
  <c r="C141" i="9"/>
  <c r="B141" i="9"/>
  <c r="A141" i="9"/>
  <c r="C138" i="9"/>
  <c r="B138" i="9"/>
  <c r="A138" i="9"/>
  <c r="C135" i="9"/>
  <c r="B135" i="9"/>
  <c r="A135" i="9"/>
  <c r="C132" i="9"/>
  <c r="B132" i="9"/>
  <c r="A132" i="9"/>
  <c r="C129" i="9"/>
  <c r="B129" i="9"/>
  <c r="A129" i="9"/>
  <c r="C126" i="9"/>
  <c r="B126" i="9"/>
  <c r="A126" i="9"/>
  <c r="C123" i="9"/>
  <c r="B123" i="9"/>
  <c r="A123" i="9"/>
  <c r="C120" i="9"/>
  <c r="B120" i="9"/>
  <c r="A120" i="9"/>
  <c r="C117" i="9"/>
  <c r="B117" i="9"/>
  <c r="A117" i="9"/>
  <c r="C114" i="9"/>
  <c r="B114" i="9"/>
  <c r="A114" i="9"/>
  <c r="C111" i="9"/>
  <c r="B111" i="9"/>
  <c r="A111" i="9"/>
  <c r="C108" i="9"/>
  <c r="B108" i="9"/>
  <c r="A108" i="9"/>
  <c r="C105" i="9"/>
  <c r="B105" i="9"/>
  <c r="A105" i="9"/>
  <c r="C102" i="9"/>
  <c r="B102" i="9"/>
  <c r="A102" i="9"/>
  <c r="C99" i="9"/>
  <c r="B99" i="9"/>
  <c r="A99" i="9"/>
  <c r="C96" i="9"/>
  <c r="B96" i="9"/>
  <c r="A96" i="9"/>
  <c r="C93" i="9"/>
  <c r="B93" i="9"/>
  <c r="A93" i="9"/>
  <c r="C90" i="9"/>
  <c r="B90" i="9"/>
  <c r="A90" i="9"/>
  <c r="C87" i="9"/>
  <c r="B87" i="9"/>
  <c r="A87" i="9"/>
  <c r="C84" i="9"/>
  <c r="B84" i="9"/>
  <c r="A84" i="9"/>
  <c r="C81" i="9"/>
  <c r="B81" i="9"/>
  <c r="A81" i="9"/>
  <c r="C78" i="9"/>
  <c r="B78" i="9"/>
  <c r="A78" i="9"/>
  <c r="C75" i="9"/>
  <c r="B75" i="9"/>
  <c r="A75" i="9"/>
  <c r="H20" i="8" l="1"/>
  <c r="G20" i="8"/>
  <c r="F20" i="8"/>
  <c r="E20" i="8"/>
  <c r="D20" i="8"/>
  <c r="C20" i="8"/>
  <c r="B20" i="8"/>
  <c r="A20" i="8"/>
  <c r="H17" i="8"/>
  <c r="G17" i="8"/>
  <c r="F17" i="8"/>
  <c r="E17" i="8"/>
  <c r="D17" i="8"/>
  <c r="C17" i="8"/>
  <c r="B17" i="8"/>
  <c r="A17" i="8"/>
  <c r="H14" i="8"/>
  <c r="G14" i="8"/>
  <c r="F14" i="8"/>
  <c r="E14" i="8"/>
  <c r="D14" i="8"/>
  <c r="C14" i="8"/>
  <c r="B14" i="8"/>
  <c r="A14" i="8"/>
  <c r="C72" i="9"/>
  <c r="B72" i="9"/>
  <c r="A72" i="9"/>
  <c r="C69" i="9"/>
  <c r="B69" i="9"/>
  <c r="A69" i="9"/>
  <c r="C66" i="9"/>
  <c r="B66" i="9"/>
  <c r="A66" i="9"/>
  <c r="C63" i="9"/>
  <c r="B63" i="9"/>
  <c r="A63" i="9"/>
  <c r="C60" i="9"/>
  <c r="B60" i="9"/>
  <c r="A60" i="9"/>
  <c r="C57" i="9"/>
  <c r="B57" i="9"/>
  <c r="A57" i="9"/>
  <c r="C54" i="9"/>
  <c r="B54" i="9"/>
  <c r="A54" i="9"/>
  <c r="C51" i="9"/>
  <c r="B51" i="9"/>
  <c r="A51" i="9"/>
  <c r="C48" i="9"/>
  <c r="B48" i="9"/>
  <c r="A48" i="9"/>
  <c r="C45" i="9"/>
  <c r="B45" i="9"/>
  <c r="A45" i="9"/>
  <c r="C42" i="9"/>
  <c r="B42" i="9"/>
  <c r="A42" i="9"/>
  <c r="C39" i="9"/>
  <c r="B39" i="9"/>
  <c r="A39" i="9"/>
  <c r="C36" i="9"/>
  <c r="B36" i="9"/>
  <c r="A36" i="9"/>
  <c r="C33" i="9"/>
  <c r="B33" i="9"/>
  <c r="A33" i="9"/>
  <c r="C6" i="9"/>
  <c r="B6" i="9"/>
  <c r="A6" i="9"/>
  <c r="B52" i="6" l="1"/>
  <c r="B55" i="6"/>
  <c r="B58" i="6"/>
  <c r="B61" i="6"/>
  <c r="B64" i="6"/>
  <c r="C30" i="9" l="1"/>
  <c r="B30" i="9"/>
  <c r="A30" i="9"/>
  <c r="C27" i="9"/>
  <c r="B27" i="9"/>
  <c r="A27" i="9"/>
  <c r="C24" i="9"/>
  <c r="B24" i="9"/>
  <c r="A24" i="9"/>
  <c r="C21" i="9"/>
  <c r="B21" i="9"/>
  <c r="A21" i="9"/>
  <c r="C18" i="9"/>
  <c r="B18" i="9"/>
  <c r="A18" i="9"/>
  <c r="C15" i="9"/>
  <c r="B15" i="9"/>
  <c r="A15" i="9"/>
  <c r="C12" i="9"/>
  <c r="B12" i="9"/>
  <c r="A12" i="9"/>
  <c r="L2" i="9"/>
  <c r="C9" i="9"/>
  <c r="B9" i="9"/>
  <c r="A9" i="9"/>
  <c r="L132" i="9" l="1"/>
  <c r="L108" i="9"/>
  <c r="L141" i="9"/>
  <c r="L165" i="9"/>
  <c r="L81" i="9"/>
  <c r="L120" i="9"/>
  <c r="L159" i="9"/>
  <c r="L138" i="9"/>
  <c r="L168" i="9"/>
  <c r="L123" i="9"/>
  <c r="L117" i="9"/>
  <c r="L150" i="9"/>
  <c r="L126" i="9"/>
  <c r="L102" i="9"/>
  <c r="L144" i="9"/>
  <c r="L162" i="9"/>
  <c r="L84" i="9"/>
  <c r="L129" i="9"/>
  <c r="L135" i="9"/>
  <c r="L96" i="9"/>
  <c r="L111" i="9"/>
  <c r="L93" i="9"/>
  <c r="L114" i="9"/>
  <c r="L105" i="9"/>
  <c r="L156" i="9"/>
  <c r="L153" i="9"/>
  <c r="L90" i="9"/>
  <c r="L87" i="9"/>
  <c r="L99" i="9"/>
  <c r="L45" i="9"/>
  <c r="L78" i="9"/>
  <c r="L75" i="9"/>
  <c r="L39" i="9"/>
  <c r="L66" i="9"/>
  <c r="L63" i="9"/>
  <c r="L60" i="9"/>
  <c r="L48" i="9"/>
  <c r="L42" i="9"/>
  <c r="L69" i="9"/>
  <c r="L54" i="9"/>
  <c r="L72" i="9"/>
  <c r="L57" i="9"/>
  <c r="L51" i="9"/>
  <c r="L6" i="9"/>
  <c r="L33" i="9"/>
  <c r="L36" i="9"/>
  <c r="L27" i="9"/>
  <c r="L21" i="9"/>
  <c r="L30" i="9"/>
  <c r="L24" i="9"/>
  <c r="L18" i="9"/>
  <c r="L15" i="9"/>
  <c r="L12" i="9"/>
  <c r="L9" i="9"/>
  <c r="F31" i="7"/>
  <c r="D31" i="7"/>
  <c r="C31" i="7"/>
  <c r="C11" i="7"/>
  <c r="B11" i="7"/>
  <c r="C8" i="7"/>
  <c r="B8" i="7"/>
  <c r="C5" i="7"/>
  <c r="B5" i="7"/>
  <c r="H64" i="6"/>
  <c r="G64" i="6"/>
  <c r="G43" i="6"/>
  <c r="F43" i="6"/>
  <c r="E43" i="6"/>
  <c r="D43" i="6"/>
  <c r="C43" i="6"/>
  <c r="B43" i="6"/>
  <c r="G40" i="6"/>
  <c r="F40" i="6"/>
  <c r="E40" i="6"/>
  <c r="D40" i="6"/>
  <c r="C40" i="6"/>
  <c r="B40" i="6"/>
  <c r="G37" i="6"/>
  <c r="F37" i="6"/>
  <c r="E37" i="6"/>
  <c r="D37" i="6"/>
  <c r="C37" i="6"/>
  <c r="B37" i="6"/>
  <c r="G34" i="6"/>
  <c r="F34" i="6"/>
  <c r="E34" i="6"/>
  <c r="D34" i="6"/>
  <c r="C34" i="6"/>
  <c r="B34" i="6"/>
  <c r="G31" i="6"/>
  <c r="F31" i="6"/>
  <c r="E31" i="6"/>
  <c r="D31" i="6"/>
  <c r="C31" i="6"/>
  <c r="B31" i="6"/>
  <c r="F23" i="6"/>
  <c r="F20" i="6"/>
  <c r="F17" i="6"/>
  <c r="F14" i="6"/>
  <c r="F11" i="6"/>
  <c r="F8" i="6"/>
  <c r="F5" i="6"/>
  <c r="I4" i="4"/>
  <c r="I7" i="4"/>
  <c r="I10" i="4"/>
  <c r="I13" i="4"/>
  <c r="I16" i="4"/>
  <c r="I19" i="4"/>
  <c r="I22" i="4"/>
  <c r="I25" i="4"/>
  <c r="I28" i="4"/>
  <c r="I31" i="4"/>
  <c r="I34" i="4"/>
  <c r="I37" i="4"/>
  <c r="I40" i="4"/>
  <c r="I43" i="4"/>
  <c r="I46" i="4"/>
  <c r="I49" i="4"/>
  <c r="I52" i="4"/>
  <c r="I55" i="4"/>
  <c r="I58" i="4"/>
  <c r="I61" i="4"/>
  <c r="I64" i="4"/>
  <c r="I67" i="4"/>
  <c r="I88" i="4"/>
  <c r="I85" i="4"/>
  <c r="I82" i="4"/>
  <c r="I79" i="4"/>
  <c r="I76" i="4"/>
  <c r="I73" i="4"/>
  <c r="I70" i="4"/>
  <c r="D4" i="2"/>
  <c r="D22" i="2"/>
  <c r="D19" i="2"/>
  <c r="D16" i="2"/>
  <c r="D13" i="2"/>
  <c r="D10" i="2"/>
  <c r="D7" i="2"/>
  <c r="D285" i="3"/>
  <c r="G33" i="3"/>
  <c r="E31" i="7"/>
  <c r="B31" i="7"/>
  <c r="A31" i="7"/>
  <c r="H23" i="7"/>
  <c r="G23" i="7"/>
  <c r="F23" i="7"/>
  <c r="E23" i="7"/>
  <c r="D23" i="7"/>
  <c r="C23" i="7"/>
  <c r="B23" i="7"/>
  <c r="A23" i="7"/>
  <c r="H20" i="7"/>
  <c r="G20" i="7"/>
  <c r="F20" i="7"/>
  <c r="E20" i="7"/>
  <c r="D20" i="7"/>
  <c r="C20" i="7"/>
  <c r="B20" i="7"/>
  <c r="A20" i="7"/>
  <c r="H17" i="7"/>
  <c r="G17" i="7"/>
  <c r="F17" i="7"/>
  <c r="E17" i="7"/>
  <c r="D17" i="7"/>
  <c r="C17" i="7"/>
  <c r="B17" i="7"/>
  <c r="A17" i="7"/>
  <c r="F11" i="7"/>
  <c r="E11" i="7"/>
  <c r="D11" i="7"/>
  <c r="A11" i="7"/>
  <c r="F8" i="7"/>
  <c r="E8" i="7"/>
  <c r="D8" i="7"/>
  <c r="A8" i="7"/>
  <c r="F5" i="7"/>
  <c r="E5" i="7"/>
  <c r="D5" i="7"/>
  <c r="A5" i="7"/>
  <c r="C96" i="6"/>
  <c r="B96" i="6"/>
  <c r="A96" i="6"/>
  <c r="C93" i="6"/>
  <c r="B93" i="6"/>
  <c r="A93" i="6"/>
  <c r="C90" i="6"/>
  <c r="B90" i="6"/>
  <c r="A90" i="6"/>
  <c r="C83" i="6"/>
  <c r="B83" i="6"/>
  <c r="A83" i="6"/>
  <c r="C80" i="6"/>
  <c r="B80" i="6"/>
  <c r="A80" i="6"/>
  <c r="C77" i="6"/>
  <c r="B77" i="6"/>
  <c r="A77" i="6"/>
  <c r="C74" i="6"/>
  <c r="B74" i="6"/>
  <c r="A74" i="6"/>
  <c r="C71" i="6"/>
  <c r="B71" i="6"/>
  <c r="A71" i="6"/>
  <c r="I64" i="6"/>
  <c r="E64" i="6"/>
  <c r="A64" i="6"/>
  <c r="I61" i="6"/>
  <c r="H61" i="6"/>
  <c r="G61" i="6"/>
  <c r="E61" i="6"/>
  <c r="A61" i="6"/>
  <c r="I58" i="6"/>
  <c r="H58" i="6"/>
  <c r="G58" i="6"/>
  <c r="E58" i="6"/>
  <c r="A58" i="6"/>
  <c r="I55" i="6"/>
  <c r="H55" i="6"/>
  <c r="G55" i="6"/>
  <c r="E55" i="6"/>
  <c r="A55" i="6"/>
  <c r="I52" i="6"/>
  <c r="H52" i="6"/>
  <c r="G52" i="6"/>
  <c r="E52" i="6"/>
  <c r="A52" i="6"/>
  <c r="A43" i="6"/>
  <c r="A40" i="6"/>
  <c r="A37" i="6"/>
  <c r="A34" i="6"/>
  <c r="A31" i="6"/>
  <c r="G23" i="6"/>
  <c r="E23" i="6"/>
  <c r="C23" i="6"/>
  <c r="B23" i="6"/>
  <c r="A23" i="6"/>
  <c r="G20" i="6"/>
  <c r="E20" i="6"/>
  <c r="C20" i="6"/>
  <c r="B20" i="6"/>
  <c r="A20" i="6"/>
  <c r="G17" i="6"/>
  <c r="E17" i="6"/>
  <c r="C17" i="6"/>
  <c r="B17" i="6"/>
  <c r="A17" i="6"/>
  <c r="G14" i="6"/>
  <c r="E14" i="6"/>
  <c r="C14" i="6"/>
  <c r="B14" i="6"/>
  <c r="A14" i="6"/>
  <c r="G11" i="6"/>
  <c r="E11" i="6"/>
  <c r="C11" i="6"/>
  <c r="B11" i="6"/>
  <c r="A11" i="6"/>
  <c r="G8" i="6"/>
  <c r="E8" i="6"/>
  <c r="C8" i="6"/>
  <c r="B8" i="6"/>
  <c r="A8" i="6"/>
  <c r="G5" i="6"/>
  <c r="E5" i="6"/>
  <c r="C5" i="6"/>
  <c r="B5" i="6"/>
  <c r="A5" i="6"/>
  <c r="H88" i="4"/>
  <c r="G88" i="4"/>
  <c r="F88" i="4"/>
  <c r="E88" i="4"/>
  <c r="D88" i="4"/>
  <c r="C88" i="4"/>
  <c r="B88" i="4"/>
  <c r="A88" i="4"/>
  <c r="H85" i="4"/>
  <c r="G85" i="4"/>
  <c r="F85" i="4"/>
  <c r="E85" i="4"/>
  <c r="D85" i="4"/>
  <c r="C85" i="4"/>
  <c r="B85" i="4"/>
  <c r="A85" i="4"/>
  <c r="H82" i="4"/>
  <c r="G82" i="4"/>
  <c r="F82" i="4"/>
  <c r="E82" i="4"/>
  <c r="D82" i="4"/>
  <c r="C82" i="4"/>
  <c r="B82" i="4"/>
  <c r="A82" i="4"/>
  <c r="H79" i="4"/>
  <c r="G79" i="4"/>
  <c r="F79" i="4"/>
  <c r="E79" i="4"/>
  <c r="D79" i="4"/>
  <c r="C79" i="4"/>
  <c r="B79" i="4"/>
  <c r="A79" i="4"/>
  <c r="H76" i="4"/>
  <c r="G76" i="4"/>
  <c r="F76" i="4"/>
  <c r="E76" i="4"/>
  <c r="D76" i="4"/>
  <c r="C76" i="4"/>
  <c r="B76" i="4"/>
  <c r="A76" i="4"/>
  <c r="H73" i="4"/>
  <c r="G73" i="4"/>
  <c r="F73" i="4"/>
  <c r="E73" i="4"/>
  <c r="D73" i="4"/>
  <c r="C73" i="4"/>
  <c r="B73" i="4"/>
  <c r="A73" i="4"/>
  <c r="H70" i="4"/>
  <c r="G70" i="4"/>
  <c r="F70" i="4"/>
  <c r="E70" i="4"/>
  <c r="D70" i="4"/>
  <c r="C70" i="4"/>
  <c r="B70" i="4"/>
  <c r="A70" i="4"/>
  <c r="H67" i="4"/>
  <c r="G67" i="4"/>
  <c r="F67" i="4"/>
  <c r="E67" i="4"/>
  <c r="D67" i="4"/>
  <c r="C67" i="4"/>
  <c r="B67" i="4"/>
  <c r="A67" i="4"/>
  <c r="H64" i="4"/>
  <c r="G64" i="4"/>
  <c r="F64" i="4"/>
  <c r="E64" i="4"/>
  <c r="D64" i="4"/>
  <c r="C64" i="4"/>
  <c r="B64" i="4"/>
  <c r="A64" i="4"/>
  <c r="H61" i="4"/>
  <c r="G61" i="4"/>
  <c r="F61" i="4"/>
  <c r="E61" i="4"/>
  <c r="D61" i="4"/>
  <c r="C61" i="4"/>
  <c r="B61" i="4"/>
  <c r="A61" i="4"/>
  <c r="H58" i="4"/>
  <c r="G58" i="4"/>
  <c r="F58" i="4"/>
  <c r="E58" i="4"/>
  <c r="D58" i="4"/>
  <c r="C58" i="4"/>
  <c r="B58" i="4"/>
  <c r="A58" i="4"/>
  <c r="H55" i="4"/>
  <c r="G55" i="4"/>
  <c r="F55" i="4"/>
  <c r="E55" i="4"/>
  <c r="D55" i="4"/>
  <c r="C55" i="4"/>
  <c r="B55" i="4"/>
  <c r="A55" i="4"/>
  <c r="H52" i="4"/>
  <c r="G52" i="4"/>
  <c r="F52" i="4"/>
  <c r="E52" i="4"/>
  <c r="D52" i="4"/>
  <c r="C52" i="4"/>
  <c r="B52" i="4"/>
  <c r="A52" i="4"/>
  <c r="H49" i="4"/>
  <c r="G49" i="4"/>
  <c r="F49" i="4"/>
  <c r="E49" i="4"/>
  <c r="D49" i="4"/>
  <c r="C49" i="4"/>
  <c r="B49" i="4"/>
  <c r="A49" i="4"/>
  <c r="H46" i="4"/>
  <c r="G46" i="4"/>
  <c r="F46" i="4"/>
  <c r="E46" i="4"/>
  <c r="D46" i="4"/>
  <c r="C46" i="4"/>
  <c r="B46" i="4"/>
  <c r="A46" i="4"/>
  <c r="H43" i="4"/>
  <c r="G43" i="4"/>
  <c r="F43" i="4"/>
  <c r="E43" i="4"/>
  <c r="D43" i="4"/>
  <c r="C43" i="4"/>
  <c r="B43" i="4"/>
  <c r="A43" i="4"/>
  <c r="H40" i="4"/>
  <c r="G40" i="4"/>
  <c r="F40" i="4"/>
  <c r="E40" i="4"/>
  <c r="D40" i="4"/>
  <c r="C40" i="4"/>
  <c r="B40" i="4"/>
  <c r="A40" i="4"/>
  <c r="H37" i="4"/>
  <c r="G37" i="4"/>
  <c r="F37" i="4"/>
  <c r="E37" i="4"/>
  <c r="D37" i="4"/>
  <c r="C37" i="4"/>
  <c r="B37" i="4"/>
  <c r="A37" i="4"/>
  <c r="H34" i="4"/>
  <c r="G34" i="4"/>
  <c r="F34" i="4"/>
  <c r="E34" i="4"/>
  <c r="D34" i="4"/>
  <c r="C34" i="4"/>
  <c r="B34" i="4"/>
  <c r="A34" i="4"/>
  <c r="H31" i="4"/>
  <c r="G31" i="4"/>
  <c r="F31" i="4"/>
  <c r="E31" i="4"/>
  <c r="D31" i="4"/>
  <c r="C31" i="4"/>
  <c r="B31" i="4"/>
  <c r="A31" i="4"/>
  <c r="H28" i="4"/>
  <c r="G28" i="4"/>
  <c r="F28" i="4"/>
  <c r="E28" i="4"/>
  <c r="D28" i="4"/>
  <c r="C28" i="4"/>
  <c r="B28" i="4"/>
  <c r="A28" i="4"/>
  <c r="H25" i="4"/>
  <c r="G25" i="4"/>
  <c r="F25" i="4"/>
  <c r="E25" i="4"/>
  <c r="D25" i="4"/>
  <c r="C25" i="4"/>
  <c r="B25" i="4"/>
  <c r="A25" i="4"/>
  <c r="H22" i="4"/>
  <c r="G22" i="4"/>
  <c r="F22" i="4"/>
  <c r="E22" i="4"/>
  <c r="D22" i="4"/>
  <c r="C22" i="4"/>
  <c r="B22" i="4"/>
  <c r="A22" i="4"/>
  <c r="H19" i="4"/>
  <c r="G19" i="4"/>
  <c r="F19" i="4"/>
  <c r="E19" i="4"/>
  <c r="D19" i="4"/>
  <c r="C19" i="4"/>
  <c r="B19" i="4"/>
  <c r="A19" i="4"/>
  <c r="H16" i="4"/>
  <c r="G16" i="4"/>
  <c r="F16" i="4"/>
  <c r="E16" i="4"/>
  <c r="D16" i="4"/>
  <c r="C16" i="4"/>
  <c r="B16" i="4"/>
  <c r="A16" i="4"/>
  <c r="H13" i="4"/>
  <c r="G13" i="4"/>
  <c r="F13" i="4"/>
  <c r="E13" i="4"/>
  <c r="D13" i="4"/>
  <c r="C13" i="4"/>
  <c r="B13" i="4"/>
  <c r="A13" i="4"/>
  <c r="H10" i="4"/>
  <c r="G10" i="4"/>
  <c r="F10" i="4"/>
  <c r="E10" i="4"/>
  <c r="D10" i="4"/>
  <c r="C10" i="4"/>
  <c r="B10" i="4"/>
  <c r="A10" i="4"/>
  <c r="H7" i="4"/>
  <c r="G7" i="4"/>
  <c r="F7" i="4"/>
  <c r="E7" i="4"/>
  <c r="D7" i="4"/>
  <c r="C7" i="4"/>
  <c r="B7" i="4"/>
  <c r="A7" i="4"/>
  <c r="H4" i="4"/>
  <c r="G4" i="4"/>
  <c r="F4" i="4"/>
  <c r="E4" i="4"/>
  <c r="D4" i="4"/>
  <c r="C4" i="4"/>
  <c r="B4" i="4"/>
  <c r="A4" i="4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G17" i="5"/>
  <c r="F17" i="5"/>
  <c r="D17" i="5"/>
  <c r="C17" i="5"/>
  <c r="B17" i="5"/>
  <c r="A17" i="5"/>
  <c r="G14" i="5"/>
  <c r="F14" i="5"/>
  <c r="D14" i="5"/>
  <c r="C14" i="5"/>
  <c r="B14" i="5"/>
  <c r="A14" i="5"/>
  <c r="G11" i="5"/>
  <c r="F11" i="5"/>
  <c r="D11" i="5"/>
  <c r="C11" i="5"/>
  <c r="B11" i="5"/>
  <c r="A11" i="5"/>
  <c r="G8" i="5"/>
  <c r="F8" i="5"/>
  <c r="D8" i="5"/>
  <c r="C8" i="5"/>
  <c r="B8" i="5"/>
  <c r="A8" i="5"/>
  <c r="G5" i="5"/>
  <c r="F5" i="5"/>
  <c r="D5" i="5"/>
  <c r="C5" i="5"/>
  <c r="B5" i="5"/>
  <c r="A5" i="5"/>
  <c r="C22" i="2"/>
  <c r="B22" i="2"/>
  <c r="A22" i="2"/>
  <c r="C19" i="2"/>
  <c r="B19" i="2"/>
  <c r="A19" i="2"/>
  <c r="C16" i="2"/>
  <c r="B16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G31" i="1"/>
  <c r="F31" i="1"/>
  <c r="E31" i="1"/>
  <c r="D31" i="1"/>
  <c r="C31" i="1"/>
  <c r="B31" i="1"/>
  <c r="A31" i="1"/>
  <c r="G28" i="1"/>
  <c r="F28" i="1"/>
  <c r="E28" i="1"/>
  <c r="D28" i="1"/>
  <c r="C28" i="1"/>
  <c r="B28" i="1"/>
  <c r="A28" i="1"/>
  <c r="L22" i="1"/>
  <c r="K22" i="1"/>
  <c r="J22" i="1"/>
  <c r="I22" i="1"/>
  <c r="H22" i="1"/>
  <c r="G22" i="1"/>
  <c r="F22" i="1"/>
  <c r="E22" i="1"/>
  <c r="D22" i="1"/>
  <c r="C22" i="1"/>
  <c r="B22" i="1"/>
  <c r="A22" i="1"/>
  <c r="L19" i="1"/>
  <c r="K19" i="1"/>
  <c r="J19" i="1"/>
  <c r="I19" i="1"/>
  <c r="H19" i="1"/>
  <c r="G19" i="1"/>
  <c r="F19" i="1"/>
  <c r="E19" i="1"/>
  <c r="D19" i="1"/>
  <c r="C19" i="1"/>
  <c r="B19" i="1"/>
  <c r="A19" i="1"/>
  <c r="L16" i="1"/>
  <c r="K16" i="1"/>
  <c r="J16" i="1"/>
  <c r="I16" i="1"/>
  <c r="H16" i="1"/>
  <c r="G16" i="1"/>
  <c r="F16" i="1"/>
  <c r="E16" i="1"/>
  <c r="D16" i="1"/>
  <c r="C16" i="1"/>
  <c r="B16" i="1"/>
  <c r="A16" i="1"/>
  <c r="L13" i="1"/>
  <c r="K13" i="1"/>
  <c r="J13" i="1"/>
  <c r="I13" i="1"/>
  <c r="H13" i="1"/>
  <c r="G13" i="1"/>
  <c r="F13" i="1"/>
  <c r="E13" i="1"/>
  <c r="D13" i="1"/>
  <c r="C13" i="1"/>
  <c r="B13" i="1"/>
  <c r="A13" i="1"/>
  <c r="L10" i="1"/>
  <c r="K10" i="1"/>
  <c r="J10" i="1"/>
  <c r="I10" i="1"/>
  <c r="H10" i="1"/>
  <c r="G10" i="1"/>
  <c r="F10" i="1"/>
  <c r="E10" i="1"/>
  <c r="D10" i="1"/>
  <c r="C10" i="1"/>
  <c r="B10" i="1"/>
  <c r="A10" i="1"/>
  <c r="L7" i="1"/>
  <c r="K7" i="1"/>
  <c r="J7" i="1"/>
  <c r="I7" i="1"/>
  <c r="H7" i="1"/>
  <c r="G7" i="1"/>
  <c r="F7" i="1"/>
  <c r="E7" i="1"/>
  <c r="D7" i="1"/>
  <c r="C7" i="1"/>
  <c r="B7" i="1"/>
  <c r="A7" i="1"/>
  <c r="L4" i="1"/>
  <c r="K4" i="1"/>
  <c r="J4" i="1"/>
  <c r="I4" i="1"/>
  <c r="H4" i="1"/>
  <c r="G4" i="1"/>
  <c r="F4" i="1"/>
  <c r="E4" i="1"/>
  <c r="D4" i="1"/>
  <c r="C4" i="1"/>
  <c r="B4" i="1"/>
  <c r="A4" i="1"/>
  <c r="G348" i="3"/>
  <c r="F348" i="3"/>
  <c r="E348" i="3"/>
  <c r="D348" i="3"/>
  <c r="C348" i="3"/>
  <c r="B348" i="3"/>
  <c r="A348" i="3"/>
  <c r="G345" i="3"/>
  <c r="F345" i="3"/>
  <c r="E345" i="3"/>
  <c r="D345" i="3"/>
  <c r="C345" i="3"/>
  <c r="B345" i="3"/>
  <c r="A345" i="3"/>
  <c r="G342" i="3"/>
  <c r="F342" i="3"/>
  <c r="E342" i="3"/>
  <c r="D342" i="3"/>
  <c r="C342" i="3"/>
  <c r="B342" i="3"/>
  <c r="A342" i="3"/>
  <c r="G339" i="3"/>
  <c r="F339" i="3"/>
  <c r="E339" i="3"/>
  <c r="D339" i="3"/>
  <c r="C339" i="3"/>
  <c r="B339" i="3"/>
  <c r="A339" i="3"/>
  <c r="C336" i="3"/>
  <c r="B336" i="3"/>
  <c r="A336" i="3"/>
  <c r="G333" i="3"/>
  <c r="F333" i="3"/>
  <c r="E333" i="3"/>
  <c r="D333" i="3"/>
  <c r="C333" i="3"/>
  <c r="B333" i="3"/>
  <c r="A333" i="3"/>
  <c r="G330" i="3"/>
  <c r="F330" i="3"/>
  <c r="E330" i="3"/>
  <c r="D330" i="3"/>
  <c r="C330" i="3"/>
  <c r="B330" i="3"/>
  <c r="A330" i="3"/>
  <c r="G327" i="3"/>
  <c r="F327" i="3"/>
  <c r="E327" i="3"/>
  <c r="D327" i="3"/>
  <c r="C327" i="3"/>
  <c r="B327" i="3"/>
  <c r="A327" i="3"/>
  <c r="G324" i="3"/>
  <c r="F324" i="3"/>
  <c r="E324" i="3"/>
  <c r="D324" i="3"/>
  <c r="C324" i="3"/>
  <c r="B324" i="3"/>
  <c r="A324" i="3"/>
  <c r="C321" i="3"/>
  <c r="B321" i="3"/>
  <c r="A321" i="3"/>
  <c r="G318" i="3"/>
  <c r="F318" i="3"/>
  <c r="E318" i="3"/>
  <c r="D318" i="3"/>
  <c r="C318" i="3"/>
  <c r="B318" i="3"/>
  <c r="A318" i="3"/>
  <c r="G315" i="3"/>
  <c r="F315" i="3"/>
  <c r="E315" i="3"/>
  <c r="D315" i="3"/>
  <c r="C315" i="3"/>
  <c r="B315" i="3"/>
  <c r="A315" i="3"/>
  <c r="G312" i="3"/>
  <c r="F312" i="3"/>
  <c r="E312" i="3"/>
  <c r="D312" i="3"/>
  <c r="C312" i="3"/>
  <c r="B312" i="3"/>
  <c r="A312" i="3"/>
  <c r="G309" i="3"/>
  <c r="F309" i="3"/>
  <c r="E309" i="3"/>
  <c r="D309" i="3"/>
  <c r="C309" i="3"/>
  <c r="B309" i="3"/>
  <c r="A309" i="3"/>
  <c r="G306" i="3"/>
  <c r="F306" i="3"/>
  <c r="E306" i="3"/>
  <c r="D306" i="3"/>
  <c r="C306" i="3"/>
  <c r="B306" i="3"/>
  <c r="A306" i="3"/>
  <c r="G303" i="3"/>
  <c r="F303" i="3"/>
  <c r="E303" i="3"/>
  <c r="D303" i="3"/>
  <c r="C303" i="3"/>
  <c r="B303" i="3"/>
  <c r="A303" i="3"/>
  <c r="C300" i="3"/>
  <c r="B300" i="3"/>
  <c r="A300" i="3"/>
  <c r="G297" i="3"/>
  <c r="F297" i="3"/>
  <c r="E297" i="3"/>
  <c r="D297" i="3"/>
  <c r="C297" i="3"/>
  <c r="B297" i="3"/>
  <c r="A297" i="3"/>
  <c r="G294" i="3"/>
  <c r="F294" i="3"/>
  <c r="E294" i="3"/>
  <c r="D294" i="3"/>
  <c r="C294" i="3"/>
  <c r="B294" i="3"/>
  <c r="A294" i="3"/>
  <c r="C291" i="3"/>
  <c r="B291" i="3"/>
  <c r="A291" i="3"/>
  <c r="G288" i="3"/>
  <c r="F288" i="3"/>
  <c r="E288" i="3"/>
  <c r="D288" i="3"/>
  <c r="C288" i="3"/>
  <c r="B288" i="3"/>
  <c r="A288" i="3"/>
  <c r="G285" i="3"/>
  <c r="F285" i="3"/>
  <c r="E285" i="3"/>
  <c r="C285" i="3"/>
  <c r="B285" i="3"/>
  <c r="A285" i="3"/>
  <c r="G282" i="3"/>
  <c r="F282" i="3"/>
  <c r="E282" i="3"/>
  <c r="D282" i="3"/>
  <c r="C282" i="3"/>
  <c r="B282" i="3"/>
  <c r="A282" i="3"/>
  <c r="C279" i="3"/>
  <c r="B279" i="3"/>
  <c r="A279" i="3"/>
  <c r="G276" i="3"/>
  <c r="F276" i="3"/>
  <c r="E276" i="3"/>
  <c r="D276" i="3"/>
  <c r="C276" i="3"/>
  <c r="B276" i="3"/>
  <c r="A276" i="3"/>
  <c r="G273" i="3"/>
  <c r="F273" i="3"/>
  <c r="E273" i="3"/>
  <c r="D273" i="3"/>
  <c r="C273" i="3"/>
  <c r="B273" i="3"/>
  <c r="A273" i="3"/>
  <c r="G270" i="3"/>
  <c r="F270" i="3"/>
  <c r="E270" i="3"/>
  <c r="D270" i="3"/>
  <c r="C270" i="3"/>
  <c r="B270" i="3"/>
  <c r="A270" i="3"/>
  <c r="G267" i="3"/>
  <c r="F267" i="3"/>
  <c r="E267" i="3"/>
  <c r="D267" i="3"/>
  <c r="C267" i="3"/>
  <c r="B267" i="3"/>
  <c r="A267" i="3"/>
  <c r="C264" i="3"/>
  <c r="B264" i="3"/>
  <c r="A264" i="3"/>
  <c r="G261" i="3"/>
  <c r="F261" i="3"/>
  <c r="E261" i="3"/>
  <c r="D261" i="3"/>
  <c r="C261" i="3"/>
  <c r="B261" i="3"/>
  <c r="A261" i="3"/>
  <c r="G258" i="3"/>
  <c r="F258" i="3"/>
  <c r="E258" i="3"/>
  <c r="D258" i="3"/>
  <c r="C258" i="3"/>
  <c r="B258" i="3"/>
  <c r="A258" i="3"/>
  <c r="C255" i="3"/>
  <c r="B255" i="3"/>
  <c r="A255" i="3"/>
  <c r="G252" i="3"/>
  <c r="F252" i="3"/>
  <c r="E252" i="3"/>
  <c r="D252" i="3"/>
  <c r="C252" i="3"/>
  <c r="B252" i="3"/>
  <c r="A252" i="3"/>
  <c r="G249" i="3"/>
  <c r="F249" i="3"/>
  <c r="E249" i="3"/>
  <c r="D249" i="3"/>
  <c r="C249" i="3"/>
  <c r="B249" i="3"/>
  <c r="A249" i="3"/>
  <c r="C246" i="3"/>
  <c r="B246" i="3"/>
  <c r="A246" i="3"/>
  <c r="G243" i="3"/>
  <c r="F243" i="3"/>
  <c r="E243" i="3"/>
  <c r="D243" i="3"/>
  <c r="C243" i="3"/>
  <c r="B243" i="3"/>
  <c r="A243" i="3"/>
  <c r="G240" i="3"/>
  <c r="F240" i="3"/>
  <c r="E240" i="3"/>
  <c r="D240" i="3"/>
  <c r="C240" i="3"/>
  <c r="B240" i="3"/>
  <c r="A240" i="3"/>
  <c r="C237" i="3"/>
  <c r="B237" i="3"/>
  <c r="A237" i="3"/>
  <c r="G234" i="3"/>
  <c r="F234" i="3"/>
  <c r="E234" i="3"/>
  <c r="D234" i="3"/>
  <c r="C234" i="3"/>
  <c r="B234" i="3"/>
  <c r="A234" i="3"/>
  <c r="G231" i="3"/>
  <c r="F231" i="3"/>
  <c r="E231" i="3"/>
  <c r="D231" i="3"/>
  <c r="C231" i="3"/>
  <c r="B231" i="3"/>
  <c r="A231" i="3"/>
  <c r="G228" i="3"/>
  <c r="F228" i="3"/>
  <c r="E228" i="3"/>
  <c r="D228" i="3"/>
  <c r="C228" i="3"/>
  <c r="B228" i="3"/>
  <c r="A228" i="3"/>
  <c r="G225" i="3"/>
  <c r="F225" i="3"/>
  <c r="E225" i="3"/>
  <c r="D225" i="3"/>
  <c r="C225" i="3"/>
  <c r="B225" i="3"/>
  <c r="A225" i="3"/>
  <c r="G222" i="3"/>
  <c r="F222" i="3"/>
  <c r="E222" i="3"/>
  <c r="D222" i="3"/>
  <c r="C222" i="3"/>
  <c r="B222" i="3"/>
  <c r="A222" i="3"/>
  <c r="G219" i="3"/>
  <c r="F219" i="3"/>
  <c r="E219" i="3"/>
  <c r="D219" i="3"/>
  <c r="C219" i="3"/>
  <c r="B219" i="3"/>
  <c r="A219" i="3"/>
  <c r="C216" i="3"/>
  <c r="B216" i="3"/>
  <c r="A216" i="3"/>
  <c r="G213" i="3"/>
  <c r="F213" i="3"/>
  <c r="E213" i="3"/>
  <c r="D213" i="3"/>
  <c r="C213" i="3"/>
  <c r="B213" i="3"/>
  <c r="A213" i="3"/>
  <c r="G210" i="3"/>
  <c r="F210" i="3"/>
  <c r="E210" i="3"/>
  <c r="D210" i="3"/>
  <c r="C210" i="3"/>
  <c r="B210" i="3"/>
  <c r="A210" i="3"/>
  <c r="G207" i="3"/>
  <c r="F207" i="3"/>
  <c r="E207" i="3"/>
  <c r="D207" i="3"/>
  <c r="C207" i="3"/>
  <c r="B207" i="3"/>
  <c r="A207" i="3"/>
  <c r="C204" i="3"/>
  <c r="B204" i="3"/>
  <c r="A204" i="3"/>
  <c r="G201" i="3"/>
  <c r="F201" i="3"/>
  <c r="E201" i="3"/>
  <c r="D201" i="3"/>
  <c r="C201" i="3"/>
  <c r="B201" i="3"/>
  <c r="A201" i="3"/>
  <c r="G198" i="3"/>
  <c r="F198" i="3"/>
  <c r="E198" i="3"/>
  <c r="D198" i="3"/>
  <c r="C198" i="3"/>
  <c r="B198" i="3"/>
  <c r="A198" i="3"/>
  <c r="G195" i="3"/>
  <c r="F195" i="3"/>
  <c r="E195" i="3"/>
  <c r="D195" i="3"/>
  <c r="C195" i="3"/>
  <c r="B195" i="3"/>
  <c r="A195" i="3"/>
  <c r="C192" i="3"/>
  <c r="B192" i="3"/>
  <c r="A192" i="3"/>
  <c r="G189" i="3"/>
  <c r="F189" i="3"/>
  <c r="E189" i="3"/>
  <c r="D189" i="3"/>
  <c r="C189" i="3"/>
  <c r="B189" i="3"/>
  <c r="A189" i="3"/>
  <c r="G186" i="3"/>
  <c r="F186" i="3"/>
  <c r="E186" i="3"/>
  <c r="D186" i="3"/>
  <c r="C186" i="3"/>
  <c r="B186" i="3"/>
  <c r="A186" i="3"/>
  <c r="G183" i="3"/>
  <c r="F183" i="3"/>
  <c r="E183" i="3"/>
  <c r="D183" i="3"/>
  <c r="C183" i="3"/>
  <c r="B183" i="3"/>
  <c r="A183" i="3"/>
  <c r="G180" i="3"/>
  <c r="F180" i="3"/>
  <c r="E180" i="3"/>
  <c r="D180" i="3"/>
  <c r="C180" i="3"/>
  <c r="B180" i="3"/>
  <c r="A180" i="3"/>
  <c r="C177" i="3"/>
  <c r="B177" i="3"/>
  <c r="A177" i="3"/>
  <c r="G174" i="3"/>
  <c r="F174" i="3"/>
  <c r="E174" i="3"/>
  <c r="D174" i="3"/>
  <c r="C174" i="3"/>
  <c r="B174" i="3"/>
  <c r="A174" i="3"/>
  <c r="G171" i="3"/>
  <c r="F171" i="3"/>
  <c r="E171" i="3"/>
  <c r="D171" i="3"/>
  <c r="C171" i="3"/>
  <c r="B171" i="3"/>
  <c r="A171" i="3"/>
  <c r="G168" i="3"/>
  <c r="F168" i="3"/>
  <c r="E168" i="3"/>
  <c r="D168" i="3"/>
  <c r="C168" i="3"/>
  <c r="B168" i="3"/>
  <c r="A168" i="3"/>
  <c r="G165" i="3"/>
  <c r="F165" i="3"/>
  <c r="E165" i="3"/>
  <c r="D165" i="3"/>
  <c r="C165" i="3"/>
  <c r="B165" i="3"/>
  <c r="A165" i="3"/>
  <c r="G162" i="3"/>
  <c r="F162" i="3"/>
  <c r="E162" i="3"/>
  <c r="D162" i="3"/>
  <c r="C162" i="3"/>
  <c r="B162" i="3"/>
  <c r="A162" i="3"/>
  <c r="G159" i="3"/>
  <c r="F159" i="3"/>
  <c r="E159" i="3"/>
  <c r="D159" i="3"/>
  <c r="C159" i="3"/>
  <c r="B159" i="3"/>
  <c r="A159" i="3"/>
  <c r="G156" i="3"/>
  <c r="F156" i="3"/>
  <c r="E156" i="3"/>
  <c r="D156" i="3"/>
  <c r="C156" i="3"/>
  <c r="B156" i="3"/>
  <c r="A156" i="3"/>
  <c r="G153" i="3"/>
  <c r="F153" i="3"/>
  <c r="E153" i="3"/>
  <c r="D153" i="3"/>
  <c r="C153" i="3"/>
  <c r="B153" i="3"/>
  <c r="A153" i="3"/>
  <c r="C150" i="3"/>
  <c r="B150" i="3"/>
  <c r="A150" i="3"/>
  <c r="G147" i="3"/>
  <c r="F147" i="3"/>
  <c r="E147" i="3"/>
  <c r="D147" i="3"/>
  <c r="C147" i="3"/>
  <c r="B147" i="3"/>
  <c r="A147" i="3"/>
  <c r="G144" i="3"/>
  <c r="F144" i="3"/>
  <c r="E144" i="3"/>
  <c r="D144" i="3"/>
  <c r="C144" i="3"/>
  <c r="B144" i="3"/>
  <c r="A144" i="3"/>
  <c r="C141" i="3"/>
  <c r="B141" i="3"/>
  <c r="A141" i="3"/>
  <c r="G138" i="3"/>
  <c r="F138" i="3"/>
  <c r="E138" i="3"/>
  <c r="D138" i="3"/>
  <c r="C138" i="3"/>
  <c r="B138" i="3"/>
  <c r="A138" i="3"/>
  <c r="G135" i="3"/>
  <c r="F135" i="3"/>
  <c r="E135" i="3"/>
  <c r="D135" i="3"/>
  <c r="C135" i="3"/>
  <c r="B135" i="3"/>
  <c r="A135" i="3"/>
  <c r="C132" i="3"/>
  <c r="B132" i="3"/>
  <c r="A132" i="3"/>
  <c r="G129" i="3"/>
  <c r="F129" i="3"/>
  <c r="E129" i="3"/>
  <c r="D129" i="3"/>
  <c r="C129" i="3"/>
  <c r="B129" i="3"/>
  <c r="A129" i="3"/>
  <c r="G126" i="3"/>
  <c r="F126" i="3"/>
  <c r="E126" i="3"/>
  <c r="D126" i="3"/>
  <c r="C126" i="3"/>
  <c r="B126" i="3"/>
  <c r="A126" i="3"/>
  <c r="C123" i="3"/>
  <c r="B123" i="3"/>
  <c r="A123" i="3"/>
  <c r="G120" i="3"/>
  <c r="F120" i="3"/>
  <c r="E120" i="3"/>
  <c r="D120" i="3"/>
  <c r="C120" i="3"/>
  <c r="B120" i="3"/>
  <c r="A120" i="3"/>
  <c r="G117" i="3"/>
  <c r="F117" i="3"/>
  <c r="E117" i="3"/>
  <c r="D117" i="3"/>
  <c r="C117" i="3"/>
  <c r="B117" i="3"/>
  <c r="A117" i="3"/>
  <c r="C114" i="3"/>
  <c r="B114" i="3"/>
  <c r="A114" i="3"/>
  <c r="G111" i="3"/>
  <c r="F111" i="3"/>
  <c r="E111" i="3"/>
  <c r="D111" i="3"/>
  <c r="C111" i="3"/>
  <c r="B111" i="3"/>
  <c r="A111" i="3"/>
  <c r="G108" i="3"/>
  <c r="F108" i="3"/>
  <c r="E108" i="3"/>
  <c r="D108" i="3"/>
  <c r="C108" i="3"/>
  <c r="B108" i="3"/>
  <c r="A108" i="3"/>
  <c r="G105" i="3"/>
  <c r="F105" i="3"/>
  <c r="E105" i="3"/>
  <c r="D105" i="3"/>
  <c r="C105" i="3"/>
  <c r="B105" i="3"/>
  <c r="A105" i="3"/>
  <c r="G102" i="3"/>
  <c r="F102" i="3"/>
  <c r="E102" i="3"/>
  <c r="D102" i="3"/>
  <c r="C102" i="3"/>
  <c r="B102" i="3"/>
  <c r="A102" i="3"/>
  <c r="G99" i="3"/>
  <c r="F99" i="3"/>
  <c r="E99" i="3"/>
  <c r="D99" i="3"/>
  <c r="C99" i="3"/>
  <c r="B99" i="3"/>
  <c r="A99" i="3"/>
  <c r="C96" i="3"/>
  <c r="B96" i="3"/>
  <c r="A96" i="3"/>
  <c r="G93" i="3"/>
  <c r="F93" i="3"/>
  <c r="E93" i="3"/>
  <c r="D93" i="3"/>
  <c r="C93" i="3"/>
  <c r="B93" i="3"/>
  <c r="A93" i="3"/>
  <c r="G90" i="3"/>
  <c r="F90" i="3"/>
  <c r="E90" i="3"/>
  <c r="D90" i="3"/>
  <c r="C90" i="3"/>
  <c r="B90" i="3"/>
  <c r="A90" i="3"/>
  <c r="C87" i="3"/>
  <c r="B87" i="3"/>
  <c r="A87" i="3"/>
  <c r="G84" i="3"/>
  <c r="F84" i="3"/>
  <c r="E84" i="3"/>
  <c r="D84" i="3"/>
  <c r="C84" i="3"/>
  <c r="B84" i="3"/>
  <c r="A84" i="3"/>
  <c r="G81" i="3"/>
  <c r="F81" i="3"/>
  <c r="E81" i="3"/>
  <c r="D81" i="3"/>
  <c r="C81" i="3"/>
  <c r="B81" i="3"/>
  <c r="A81" i="3"/>
  <c r="G78" i="3"/>
  <c r="F78" i="3"/>
  <c r="E78" i="3"/>
  <c r="D78" i="3"/>
  <c r="C78" i="3"/>
  <c r="B78" i="3"/>
  <c r="A78" i="3"/>
  <c r="G75" i="3"/>
  <c r="F75" i="3"/>
  <c r="E75" i="3"/>
  <c r="D75" i="3"/>
  <c r="C75" i="3"/>
  <c r="B75" i="3"/>
  <c r="A75" i="3"/>
  <c r="G72" i="3"/>
  <c r="F72" i="3"/>
  <c r="E72" i="3"/>
  <c r="D72" i="3"/>
  <c r="C72" i="3"/>
  <c r="B72" i="3"/>
  <c r="A72" i="3"/>
  <c r="G69" i="3"/>
  <c r="F69" i="3"/>
  <c r="E69" i="3"/>
  <c r="D69" i="3"/>
  <c r="C69" i="3"/>
  <c r="B69" i="3"/>
  <c r="A69" i="3"/>
  <c r="G66" i="3"/>
  <c r="F66" i="3"/>
  <c r="E66" i="3"/>
  <c r="D66" i="3"/>
  <c r="C66" i="3"/>
  <c r="B66" i="3"/>
  <c r="A66" i="3"/>
  <c r="G63" i="3"/>
  <c r="F63" i="3"/>
  <c r="E63" i="3"/>
  <c r="D63" i="3"/>
  <c r="C63" i="3"/>
  <c r="B63" i="3"/>
  <c r="A63" i="3"/>
  <c r="G60" i="3"/>
  <c r="F60" i="3"/>
  <c r="E60" i="3"/>
  <c r="D60" i="3"/>
  <c r="C60" i="3"/>
  <c r="B60" i="3"/>
  <c r="A60" i="3"/>
  <c r="G57" i="3"/>
  <c r="F57" i="3"/>
  <c r="E57" i="3"/>
  <c r="D57" i="3"/>
  <c r="C57" i="3"/>
  <c r="B57" i="3"/>
  <c r="A57" i="3"/>
  <c r="G54" i="3"/>
  <c r="F54" i="3"/>
  <c r="E54" i="3"/>
  <c r="D54" i="3"/>
  <c r="C54" i="3"/>
  <c r="B54" i="3"/>
  <c r="A54" i="3"/>
  <c r="G51" i="3"/>
  <c r="F51" i="3"/>
  <c r="E51" i="3"/>
  <c r="D51" i="3"/>
  <c r="C51" i="3"/>
  <c r="B51" i="3"/>
  <c r="A51" i="3"/>
  <c r="G48" i="3"/>
  <c r="F48" i="3"/>
  <c r="E48" i="3"/>
  <c r="D48" i="3"/>
  <c r="C48" i="3"/>
  <c r="B48" i="3"/>
  <c r="A48" i="3"/>
  <c r="G45" i="3"/>
  <c r="F45" i="3"/>
  <c r="E45" i="3"/>
  <c r="D45" i="3"/>
  <c r="C45" i="3"/>
  <c r="B45" i="3"/>
  <c r="A45" i="3"/>
  <c r="G42" i="3"/>
  <c r="F42" i="3"/>
  <c r="E42" i="3"/>
  <c r="D42" i="3"/>
  <c r="C42" i="3"/>
  <c r="B42" i="3"/>
  <c r="A42" i="3"/>
  <c r="C39" i="3"/>
  <c r="B39" i="3"/>
  <c r="A39" i="3"/>
  <c r="G36" i="3"/>
  <c r="F36" i="3"/>
  <c r="E36" i="3"/>
  <c r="D36" i="3"/>
  <c r="C36" i="3"/>
  <c r="B36" i="3"/>
  <c r="A36" i="3"/>
  <c r="F33" i="3"/>
  <c r="E33" i="3"/>
  <c r="D33" i="3"/>
  <c r="C33" i="3"/>
  <c r="B33" i="3"/>
  <c r="A33" i="3"/>
  <c r="G30" i="3"/>
  <c r="F30" i="3"/>
  <c r="E30" i="3"/>
  <c r="D30" i="3"/>
  <c r="C30" i="3"/>
  <c r="B30" i="3"/>
  <c r="A30" i="3"/>
  <c r="C27" i="3"/>
  <c r="B27" i="3"/>
  <c r="A27" i="3"/>
  <c r="G24" i="3"/>
  <c r="F24" i="3"/>
  <c r="E24" i="3"/>
  <c r="D24" i="3"/>
  <c r="C24" i="3"/>
  <c r="B24" i="3"/>
  <c r="A24" i="3"/>
  <c r="G21" i="3"/>
  <c r="F21" i="3"/>
  <c r="E21" i="3"/>
  <c r="D21" i="3"/>
  <c r="C21" i="3"/>
  <c r="B21" i="3"/>
  <c r="A21" i="3"/>
  <c r="G18" i="3"/>
  <c r="F18" i="3"/>
  <c r="E18" i="3"/>
  <c r="D18" i="3"/>
  <c r="C18" i="3"/>
  <c r="B18" i="3"/>
  <c r="A18" i="3"/>
  <c r="C15" i="3"/>
  <c r="B15" i="3"/>
  <c r="A15" i="3"/>
  <c r="G12" i="3"/>
  <c r="F12" i="3"/>
  <c r="E12" i="3"/>
  <c r="D12" i="3"/>
  <c r="C12" i="3"/>
  <c r="B12" i="3"/>
  <c r="A12" i="3"/>
  <c r="G9" i="3"/>
  <c r="F9" i="3"/>
  <c r="E9" i="3"/>
  <c r="D9" i="3"/>
  <c r="C9" i="3"/>
  <c r="B9" i="3"/>
  <c r="A9" i="3"/>
  <c r="C6" i="3"/>
  <c r="B6" i="3"/>
  <c r="A6" i="3"/>
  <c r="E17" i="5"/>
  <c r="E14" i="5"/>
  <c r="E11" i="5"/>
  <c r="E8" i="5"/>
  <c r="E5" i="5"/>
  <c r="F64" i="6"/>
  <c r="D64" i="6"/>
  <c r="C64" i="6"/>
  <c r="F61" i="6"/>
  <c r="D61" i="6"/>
  <c r="C61" i="6"/>
  <c r="F58" i="6"/>
  <c r="D58" i="6"/>
  <c r="C58" i="6"/>
  <c r="F55" i="6"/>
  <c r="D55" i="6"/>
  <c r="C55" i="6"/>
  <c r="F52" i="6"/>
  <c r="D52" i="6"/>
  <c r="C52" i="6"/>
  <c r="D23" i="6"/>
  <c r="D20" i="6"/>
  <c r="D17" i="6"/>
  <c r="D14" i="6"/>
  <c r="D11" i="6"/>
  <c r="D8" i="6"/>
  <c r="D5" i="6"/>
  <c r="H11" i="8"/>
  <c r="G11" i="8"/>
  <c r="E11" i="8"/>
  <c r="D11" i="8"/>
  <c r="C11" i="8"/>
  <c r="B11" i="8"/>
  <c r="A11" i="8"/>
  <c r="H8" i="8"/>
  <c r="G8" i="8"/>
  <c r="E8" i="8"/>
  <c r="D8" i="8"/>
  <c r="C8" i="8"/>
  <c r="B8" i="8"/>
  <c r="A8" i="8"/>
  <c r="H5" i="8"/>
  <c r="G5" i="8"/>
  <c r="E5" i="8"/>
  <c r="D5" i="8"/>
  <c r="C5" i="8"/>
  <c r="B5" i="8"/>
  <c r="A5" i="8"/>
  <c r="F11" i="8" l="1"/>
  <c r="F8" i="8"/>
  <c r="F5" i="8"/>
  <c r="M25" i="1" l="1"/>
  <c r="M31" i="1" l="1"/>
  <c r="M28" i="1"/>
  <c r="M1" i="1"/>
  <c r="Z2" i="5"/>
  <c r="Z22" i="5"/>
  <c r="Y2" i="8" l="1"/>
  <c r="Y20" i="8" s="1"/>
  <c r="Y17" i="8" l="1"/>
  <c r="Y14" i="8"/>
  <c r="Y5" i="8"/>
  <c r="Y11" i="8"/>
  <c r="Y8" i="8"/>
  <c r="Y28" i="7" l="1"/>
  <c r="Y31" i="7" l="1"/>
  <c r="Y87" i="6"/>
  <c r="Y96" i="6" s="1"/>
  <c r="Y93" i="6" l="1"/>
  <c r="Y90" i="6"/>
  <c r="Y14" i="7"/>
  <c r="Y2" i="7"/>
  <c r="Y23" i="7" l="1"/>
  <c r="Y17" i="7"/>
  <c r="Y20" i="7"/>
  <c r="Y11" i="7"/>
  <c r="Y5" i="7"/>
  <c r="Y8" i="7"/>
  <c r="Y68" i="6"/>
  <c r="Y49" i="6"/>
  <c r="Y27" i="6"/>
  <c r="Y2" i="6"/>
  <c r="Y58" i="6" l="1"/>
  <c r="Y61" i="6"/>
  <c r="Y55" i="6"/>
  <c r="Y64" i="6"/>
  <c r="Y83" i="6"/>
  <c r="Y71" i="6"/>
  <c r="Y77" i="6"/>
  <c r="Y80" i="6"/>
  <c r="Y74" i="6"/>
  <c r="Y23" i="6"/>
  <c r="Y43" i="6"/>
  <c r="Y17" i="6"/>
  <c r="Y52" i="6"/>
  <c r="Y40" i="6"/>
  <c r="Y34" i="6"/>
  <c r="Y37" i="6"/>
  <c r="Y31" i="6"/>
  <c r="Y14" i="6"/>
  <c r="Y20" i="6"/>
  <c r="Y11" i="6"/>
  <c r="Y8" i="6"/>
  <c r="Y5" i="6"/>
  <c r="Z5" i="5" l="1"/>
  <c r="Z28" i="5"/>
  <c r="Z11" i="5"/>
  <c r="Z31" i="5"/>
  <c r="Z14" i="5"/>
  <c r="Z34" i="5"/>
  <c r="Z25" i="5"/>
  <c r="Z8" i="5"/>
  <c r="Z37" i="5"/>
  <c r="Z17" i="5"/>
  <c r="I2" i="3" l="1"/>
  <c r="I228" i="3" s="1"/>
  <c r="I1" i="3"/>
  <c r="I336" i="3" s="1"/>
  <c r="M1" i="4"/>
  <c r="M88" i="4" s="1"/>
  <c r="M1" i="2"/>
  <c r="I342" i="3" l="1"/>
  <c r="I339" i="3"/>
  <c r="I348" i="3"/>
  <c r="I345" i="3"/>
  <c r="M70" i="4"/>
  <c r="M85" i="4"/>
  <c r="I333" i="3"/>
  <c r="I330" i="3"/>
  <c r="I327" i="3"/>
  <c r="I315" i="3"/>
  <c r="I318" i="3"/>
  <c r="I309" i="3"/>
  <c r="I306" i="3"/>
  <c r="I288" i="3"/>
  <c r="I111" i="3"/>
  <c r="M22" i="2"/>
  <c r="M13" i="2"/>
  <c r="M10" i="2"/>
  <c r="M19" i="2"/>
  <c r="M7" i="2"/>
  <c r="M16" i="2"/>
  <c r="M4" i="2"/>
  <c r="M19" i="1"/>
  <c r="M22" i="1"/>
  <c r="M10" i="1"/>
  <c r="M4" i="1"/>
  <c r="M7" i="1"/>
  <c r="M13" i="1"/>
  <c r="M16" i="1"/>
  <c r="M82" i="4"/>
  <c r="M79" i="4"/>
  <c r="M73" i="4"/>
  <c r="M76" i="4"/>
  <c r="M64" i="4"/>
  <c r="M67" i="4"/>
  <c r="I270" i="3"/>
  <c r="I267" i="3"/>
  <c r="M13" i="4"/>
  <c r="M61" i="4"/>
  <c r="M58" i="4"/>
  <c r="I189" i="3"/>
  <c r="I36" i="3"/>
  <c r="M49" i="4"/>
  <c r="M52" i="4"/>
  <c r="M25" i="4"/>
  <c r="M28" i="4"/>
  <c r="M55" i="4"/>
  <c r="I285" i="3"/>
  <c r="I225" i="3"/>
  <c r="I303" i="3"/>
  <c r="I258" i="3"/>
  <c r="I213" i="3"/>
  <c r="I282" i="3"/>
  <c r="I261" i="3"/>
  <c r="I297" i="3"/>
  <c r="I312" i="3"/>
  <c r="I294" i="3"/>
  <c r="I273" i="3"/>
  <c r="I324" i="3"/>
  <c r="I231" i="3"/>
  <c r="I234" i="3"/>
  <c r="I276" i="3"/>
  <c r="I216" i="3"/>
  <c r="I291" i="3"/>
  <c r="I255" i="3"/>
  <c r="I279" i="3"/>
  <c r="I264" i="3"/>
  <c r="I321" i="3"/>
  <c r="I300" i="3"/>
  <c r="M43" i="4"/>
  <c r="M37" i="4"/>
  <c r="M46" i="4"/>
  <c r="M40" i="4"/>
  <c r="M34" i="4"/>
  <c r="M31" i="4"/>
  <c r="M16" i="4"/>
  <c r="M22" i="4"/>
  <c r="M19" i="4"/>
  <c r="I186" i="3"/>
  <c r="I201" i="3"/>
  <c r="M4" i="4"/>
  <c r="I153" i="3"/>
  <c r="I156" i="3"/>
  <c r="I171" i="3"/>
  <c r="I108" i="3"/>
  <c r="I105" i="3"/>
  <c r="I165" i="3"/>
  <c r="I159" i="3"/>
  <c r="I162" i="3"/>
  <c r="I63" i="3"/>
  <c r="I51" i="3"/>
  <c r="I42" i="3"/>
  <c r="I48" i="3"/>
  <c r="I45" i="3"/>
  <c r="I81" i="3"/>
  <c r="I78" i="3"/>
  <c r="I75" i="3"/>
  <c r="I72" i="3"/>
  <c r="I84" i="3"/>
  <c r="I69" i="3"/>
  <c r="I66" i="3"/>
  <c r="I60" i="3"/>
  <c r="I57" i="3"/>
  <c r="I54" i="3"/>
  <c r="I252" i="3"/>
  <c r="I99" i="3"/>
  <c r="I195" i="3"/>
  <c r="I117" i="3"/>
  <c r="I174" i="3"/>
  <c r="I246" i="3"/>
  <c r="I90" i="3"/>
  <c r="I240" i="3"/>
  <c r="I33" i="3"/>
  <c r="I141" i="3"/>
  <c r="I249" i="3"/>
  <c r="I177" i="3"/>
  <c r="I207" i="3"/>
  <c r="I192" i="3"/>
  <c r="I147" i="3"/>
  <c r="I243" i="3"/>
  <c r="I135" i="3"/>
  <c r="I27" i="3"/>
  <c r="I204" i="3"/>
  <c r="I219" i="3"/>
  <c r="I102" i="3"/>
  <c r="I114" i="3"/>
  <c r="I237" i="3"/>
  <c r="I150" i="3"/>
  <c r="I129" i="3"/>
  <c r="I183" i="3"/>
  <c r="I210" i="3"/>
  <c r="I126" i="3"/>
  <c r="I198" i="3"/>
  <c r="I138" i="3"/>
  <c r="I144" i="3"/>
  <c r="I123" i="3"/>
  <c r="I180" i="3"/>
  <c r="I93" i="3"/>
  <c r="I132" i="3"/>
  <c r="I222" i="3"/>
  <c r="I87" i="3"/>
  <c r="I120" i="3"/>
  <c r="I96" i="3"/>
  <c r="I168" i="3"/>
  <c r="I30" i="3"/>
  <c r="I15" i="3"/>
  <c r="I21" i="3"/>
  <c r="I18" i="3"/>
  <c r="I24" i="3"/>
  <c r="I12" i="3"/>
  <c r="I9" i="3"/>
  <c r="I6" i="3"/>
  <c r="I39" i="3"/>
  <c r="M10" i="4"/>
  <c r="M7" i="4"/>
</calcChain>
</file>

<file path=xl/sharedStrings.xml><?xml version="1.0" encoding="utf-8"?>
<sst xmlns="http://schemas.openxmlformats.org/spreadsheetml/2006/main" count="1438" uniqueCount="662">
  <si>
    <t>CntryId,</t>
  </si>
  <si>
    <t>CntryEn,</t>
  </si>
  <si>
    <t>BourseEn,</t>
  </si>
  <si>
    <t>BourseKo,</t>
  </si>
  <si>
    <t>MarketKo,</t>
  </si>
  <si>
    <t>0001</t>
    <phoneticPr fontId="1" type="noConversion"/>
  </si>
  <si>
    <t>Korea</t>
    <phoneticPr fontId="1" type="noConversion"/>
  </si>
  <si>
    <t>한국</t>
    <phoneticPr fontId="1" type="noConversion"/>
  </si>
  <si>
    <t>KRX</t>
    <phoneticPr fontId="1" type="noConversion"/>
  </si>
  <si>
    <t>Korea Stock Exchange</t>
    <phoneticPr fontId="1" type="noConversion"/>
  </si>
  <si>
    <t>한국증권거래소</t>
    <phoneticPr fontId="1" type="noConversion"/>
  </si>
  <si>
    <t>MarketEn,</t>
    <phoneticPr fontId="1" type="noConversion"/>
  </si>
  <si>
    <t>코스피</t>
    <phoneticPr fontId="1" type="noConversion"/>
  </si>
  <si>
    <t>KOSPI</t>
    <phoneticPr fontId="1" type="noConversion"/>
  </si>
  <si>
    <t>9</t>
    <phoneticPr fontId="1" type="noConversion"/>
  </si>
  <si>
    <t>Y</t>
    <phoneticPr fontId="1" type="noConversion"/>
  </si>
  <si>
    <t>2</t>
    <phoneticPr fontId="1" type="noConversion"/>
  </si>
  <si>
    <t>0002</t>
    <phoneticPr fontId="1" type="noConversion"/>
  </si>
  <si>
    <t>KOSDAQ</t>
    <phoneticPr fontId="1" type="noConversion"/>
  </si>
  <si>
    <t>코스닥</t>
    <phoneticPr fontId="1" type="noConversion"/>
  </si>
  <si>
    <t>0003</t>
    <phoneticPr fontId="1" type="noConversion"/>
  </si>
  <si>
    <t>ETF</t>
    <phoneticPr fontId="1" type="noConversion"/>
  </si>
  <si>
    <t>Bithumb</t>
    <phoneticPr fontId="1" type="noConversion"/>
  </si>
  <si>
    <t>Bithumb Crypto Exchange</t>
    <phoneticPr fontId="1" type="noConversion"/>
  </si>
  <si>
    <t>Bithumb 암호화폐거래소</t>
    <phoneticPr fontId="1" type="noConversion"/>
  </si>
  <si>
    <t>N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</si>
  <si>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</si>
  <si>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</si>
  <si>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</si>
  <si>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18</t>
    <phoneticPr fontId="1" type="noConversion"/>
  </si>
  <si>
    <t>20</t>
    <phoneticPr fontId="1" type="noConversion"/>
  </si>
  <si>
    <t>China</t>
    <phoneticPr fontId="1" type="noConversion"/>
  </si>
  <si>
    <t>중국</t>
    <phoneticPr fontId="1" type="noConversion"/>
  </si>
  <si>
    <t>Shanghai Stock Exchange</t>
    <phoneticPr fontId="1" type="noConversion"/>
  </si>
  <si>
    <t>상혜증권거래소</t>
    <phoneticPr fontId="1" type="noConversion"/>
  </si>
  <si>
    <t>8</t>
    <phoneticPr fontId="1" type="noConversion"/>
  </si>
  <si>
    <t>21</t>
    <phoneticPr fontId="1" type="noConversion"/>
  </si>
  <si>
    <t>SHSE</t>
    <phoneticPr fontId="1" type="noConversion"/>
  </si>
  <si>
    <t>SZSE</t>
    <phoneticPr fontId="1" type="noConversion"/>
  </si>
  <si>
    <t>Shenzhen Stock Exchange</t>
    <phoneticPr fontId="1" type="noConversion"/>
  </si>
  <si>
    <t>Growth Enterprise Market</t>
    <phoneticPr fontId="1" type="noConversion"/>
  </si>
  <si>
    <t>심천증권거래소</t>
    <phoneticPr fontId="1" type="noConversion"/>
  </si>
  <si>
    <t>22</t>
    <phoneticPr fontId="1" type="noConversion"/>
  </si>
  <si>
    <t>LocalOpenTime,</t>
  </si>
  <si>
    <t>1</t>
    <phoneticPr fontId="1" type="noConversion"/>
  </si>
  <si>
    <t>9:15</t>
    <phoneticPr fontId="1" type="noConversion"/>
  </si>
  <si>
    <t>12:00</t>
    <phoneticPr fontId="1" type="noConversion"/>
  </si>
  <si>
    <t>13:00</t>
    <phoneticPr fontId="1" type="noConversion"/>
  </si>
  <si>
    <t>15:30</t>
    <phoneticPr fontId="1" type="noConversion"/>
  </si>
  <si>
    <t>LocalCloseTime,</t>
    <phoneticPr fontId="1" type="noConversion"/>
  </si>
  <si>
    <t>OptKey,</t>
  </si>
  <si>
    <t>OptSubValue1,</t>
  </si>
  <si>
    <t>OptSubValue2,</t>
  </si>
  <si>
    <t>OptSubValue3,</t>
  </si>
  <si>
    <t>Memo</t>
  </si>
  <si>
    <t>Active,</t>
    <phoneticPr fontId="1" type="noConversion"/>
  </si>
  <si>
    <t>TradeFeeMode</t>
    <phoneticPr fontId="1" type="noConversion"/>
  </si>
  <si>
    <t>Both</t>
    <phoneticPr fontId="1" type="noConversion"/>
  </si>
  <si>
    <t>TradeTaxMode</t>
    <phoneticPr fontId="1" type="noConversion"/>
  </si>
  <si>
    <t>Close</t>
    <phoneticPr fontId="1" type="noConversion"/>
  </si>
  <si>
    <t>MgmtFeeMode</t>
    <phoneticPr fontId="1" type="noConversion"/>
  </si>
  <si>
    <t>Open</t>
    <phoneticPr fontId="1" type="noConversion"/>
  </si>
  <si>
    <t>Y</t>
    <phoneticPr fontId="1" type="noConversion"/>
  </si>
  <si>
    <t>GroupId,</t>
  </si>
  <si>
    <t>GroupName,</t>
  </si>
  <si>
    <t>CodeGroupId,</t>
  </si>
  <si>
    <t>CodeID,</t>
  </si>
  <si>
    <t>CodeKr,</t>
  </si>
  <si>
    <t>CodeEn,</t>
  </si>
  <si>
    <t>Value,</t>
  </si>
  <si>
    <t>입금</t>
    <phoneticPr fontId="1" type="noConversion"/>
  </si>
  <si>
    <t>출금</t>
    <phoneticPr fontId="1" type="noConversion"/>
  </si>
  <si>
    <t>Deposit</t>
    <phoneticPr fontId="1" type="noConversion"/>
  </si>
  <si>
    <t>WithDraw</t>
    <phoneticPr fontId="1" type="noConversion"/>
  </si>
  <si>
    <t>신청</t>
    <phoneticPr fontId="1" type="noConversion"/>
  </si>
  <si>
    <t>거부</t>
    <phoneticPr fontId="1" type="noConversion"/>
  </si>
  <si>
    <t>Required</t>
    <phoneticPr fontId="1" type="noConversion"/>
  </si>
  <si>
    <t>Finished</t>
    <phoneticPr fontId="1" type="noConversion"/>
  </si>
  <si>
    <t>Rejected</t>
    <phoneticPr fontId="1" type="noConversion"/>
  </si>
  <si>
    <t>수수료</t>
    <phoneticPr fontId="1" type="noConversion"/>
  </si>
  <si>
    <t>….</t>
    <phoneticPr fontId="1" type="noConversion"/>
  </si>
  <si>
    <t>0004</t>
    <phoneticPr fontId="1" type="noConversion"/>
  </si>
  <si>
    <t>1배</t>
    <phoneticPr fontId="1" type="noConversion"/>
  </si>
  <si>
    <t>1X</t>
    <phoneticPr fontId="1" type="noConversion"/>
  </si>
  <si>
    <t>1</t>
    <phoneticPr fontId="1" type="noConversion"/>
  </si>
  <si>
    <t>2배</t>
    <phoneticPr fontId="1" type="noConversion"/>
  </si>
  <si>
    <t>2X</t>
    <phoneticPr fontId="1" type="noConversion"/>
  </si>
  <si>
    <t>3배</t>
    <phoneticPr fontId="1" type="noConversion"/>
  </si>
  <si>
    <t>3X</t>
    <phoneticPr fontId="1" type="noConversion"/>
  </si>
  <si>
    <t>2</t>
    <phoneticPr fontId="1" type="noConversion"/>
  </si>
  <si>
    <t>3</t>
    <phoneticPr fontId="1" type="noConversion"/>
  </si>
  <si>
    <t>4배</t>
  </si>
  <si>
    <t>4X</t>
  </si>
  <si>
    <t>4</t>
  </si>
  <si>
    <t>0005</t>
    <phoneticPr fontId="1" type="noConversion"/>
  </si>
  <si>
    <t>0006</t>
    <phoneticPr fontId="1" type="noConversion"/>
  </si>
  <si>
    <t>0007</t>
    <phoneticPr fontId="1" type="noConversion"/>
  </si>
  <si>
    <t>0008</t>
    <phoneticPr fontId="1" type="noConversion"/>
  </si>
  <si>
    <t>0009</t>
    <phoneticPr fontId="1" type="noConversion"/>
  </si>
  <si>
    <t>0010</t>
    <phoneticPr fontId="1" type="noConversion"/>
  </si>
  <si>
    <t>0015</t>
    <phoneticPr fontId="1" type="noConversion"/>
  </si>
  <si>
    <t>0020</t>
    <phoneticPr fontId="1" type="noConversion"/>
  </si>
  <si>
    <t>0025</t>
    <phoneticPr fontId="1" type="noConversion"/>
  </si>
  <si>
    <t>0030</t>
    <phoneticPr fontId="1" type="noConversion"/>
  </si>
  <si>
    <t>0050</t>
    <phoneticPr fontId="1" type="noConversion"/>
  </si>
  <si>
    <t>5배</t>
  </si>
  <si>
    <t>6배</t>
  </si>
  <si>
    <t>7배</t>
  </si>
  <si>
    <t>8배</t>
  </si>
  <si>
    <t>9배</t>
  </si>
  <si>
    <t>5X</t>
  </si>
  <si>
    <t>5</t>
  </si>
  <si>
    <t>6X</t>
  </si>
  <si>
    <t>6</t>
  </si>
  <si>
    <t>7X</t>
  </si>
  <si>
    <t>7</t>
  </si>
  <si>
    <t>8X</t>
  </si>
  <si>
    <t>8</t>
  </si>
  <si>
    <t>9X</t>
  </si>
  <si>
    <t>9</t>
  </si>
  <si>
    <t>10배</t>
    <phoneticPr fontId="1" type="noConversion"/>
  </si>
  <si>
    <t>10X</t>
    <phoneticPr fontId="1" type="noConversion"/>
  </si>
  <si>
    <t>10</t>
    <phoneticPr fontId="1" type="noConversion"/>
  </si>
  <si>
    <t>15배</t>
    <phoneticPr fontId="1" type="noConversion"/>
  </si>
  <si>
    <t>15X</t>
    <phoneticPr fontId="1" type="noConversion"/>
  </si>
  <si>
    <t>15</t>
    <phoneticPr fontId="1" type="noConversion"/>
  </si>
  <si>
    <t>20배</t>
    <phoneticPr fontId="1" type="noConversion"/>
  </si>
  <si>
    <t>20X</t>
    <phoneticPr fontId="1" type="noConversion"/>
  </si>
  <si>
    <t>20</t>
    <phoneticPr fontId="1" type="noConversion"/>
  </si>
  <si>
    <t>25배</t>
    <phoneticPr fontId="1" type="noConversion"/>
  </si>
  <si>
    <t>25X</t>
    <phoneticPr fontId="1" type="noConversion"/>
  </si>
  <si>
    <t>25</t>
    <phoneticPr fontId="1" type="noConversion"/>
  </si>
  <si>
    <t>30</t>
    <phoneticPr fontId="1" type="noConversion"/>
  </si>
  <si>
    <t>30배</t>
    <phoneticPr fontId="1" type="noConversion"/>
  </si>
  <si>
    <t>50배</t>
    <phoneticPr fontId="1" type="noConversion"/>
  </si>
  <si>
    <t>30X</t>
    <phoneticPr fontId="1" type="noConversion"/>
  </si>
  <si>
    <t>50</t>
    <phoneticPr fontId="1" type="noConversion"/>
  </si>
  <si>
    <t>50X</t>
    <phoneticPr fontId="1" type="noConversion"/>
  </si>
  <si>
    <t>Principal</t>
    <phoneticPr fontId="1" type="noConversion"/>
  </si>
  <si>
    <t>상환</t>
    <phoneticPr fontId="1" type="noConversion"/>
  </si>
  <si>
    <t>사용</t>
    <phoneticPr fontId="1" type="noConversion"/>
  </si>
  <si>
    <t>Using</t>
    <phoneticPr fontId="1" type="noConversion"/>
  </si>
  <si>
    <t>Return</t>
    <phoneticPr fontId="1" type="noConversion"/>
  </si>
  <si>
    <t>미체결</t>
    <phoneticPr fontId="1" type="noConversion"/>
  </si>
  <si>
    <t>체결</t>
    <phoneticPr fontId="1" type="noConversion"/>
  </si>
  <si>
    <t>취소</t>
    <phoneticPr fontId="1" type="noConversion"/>
  </si>
  <si>
    <t>Waiting</t>
    <phoneticPr fontId="1" type="noConversion"/>
  </si>
  <si>
    <t>Executed</t>
    <phoneticPr fontId="1" type="noConversion"/>
  </si>
  <si>
    <t>Cancel</t>
    <phoneticPr fontId="1" type="noConversion"/>
  </si>
  <si>
    <t>매도</t>
    <phoneticPr fontId="1" type="noConversion"/>
  </si>
  <si>
    <t>매수</t>
    <phoneticPr fontId="1" type="noConversion"/>
  </si>
  <si>
    <t>Buy</t>
    <phoneticPr fontId="1" type="noConversion"/>
  </si>
  <si>
    <t>Sell</t>
    <phoneticPr fontId="1" type="noConversion"/>
  </si>
  <si>
    <t>지정가</t>
    <phoneticPr fontId="1" type="noConversion"/>
  </si>
  <si>
    <t>시가</t>
    <phoneticPr fontId="1" type="noConversion"/>
  </si>
  <si>
    <t>Market</t>
    <phoneticPr fontId="1" type="noConversion"/>
  </si>
  <si>
    <t>Limit</t>
    <phoneticPr fontId="1" type="noConversion"/>
  </si>
  <si>
    <t>Long</t>
    <phoneticPr fontId="1" type="noConversion"/>
  </si>
  <si>
    <t>Short</t>
    <phoneticPr fontId="1" type="noConversion"/>
  </si>
  <si>
    <t>다</t>
    <phoneticPr fontId="1" type="noConversion"/>
  </si>
  <si>
    <t>공</t>
    <phoneticPr fontId="1" type="noConversion"/>
  </si>
  <si>
    <t>0011</t>
    <phoneticPr fontId="1" type="noConversion"/>
  </si>
  <si>
    <t>0012</t>
    <phoneticPr fontId="1" type="noConversion"/>
  </si>
  <si>
    <t>고개</t>
    <phoneticPr fontId="1" type="noConversion"/>
  </si>
  <si>
    <t>마감</t>
    <phoneticPr fontId="1" type="noConversion"/>
  </si>
  <si>
    <t>이익스탑</t>
    <phoneticPr fontId="1" type="noConversion"/>
  </si>
  <si>
    <t>손실스탑</t>
    <phoneticPr fontId="1" type="noConversion"/>
  </si>
  <si>
    <t>오버낫초과</t>
    <phoneticPr fontId="1" type="noConversion"/>
  </si>
  <si>
    <t>오버낫만기</t>
    <phoneticPr fontId="1" type="noConversion"/>
  </si>
  <si>
    <t>관리자</t>
    <phoneticPr fontId="1" type="noConversion"/>
  </si>
  <si>
    <t>체결 방식구분 : 고객/마감/이익스탑/손실스탑/중목LossCut/대출 LossCut/OverNight 초과/OverNight만기</t>
    <phoneticPr fontId="1" type="noConversion"/>
  </si>
  <si>
    <t>Golder</t>
    <phoneticPr fontId="1" type="noConversion"/>
  </si>
  <si>
    <t>Diamond</t>
    <phoneticPr fontId="1" type="noConversion"/>
  </si>
  <si>
    <t>Super</t>
    <phoneticPr fontId="1" type="noConversion"/>
  </si>
  <si>
    <t>N</t>
    <phoneticPr fontId="1" type="noConversion"/>
  </si>
  <si>
    <t>LossCutFree,</t>
  </si>
  <si>
    <t>BonusRate,</t>
  </si>
  <si>
    <t>BonusMaxMoney,</t>
  </si>
  <si>
    <t>LastWeekTrade,</t>
  </si>
  <si>
    <t>LastMonthTrade,</t>
  </si>
  <si>
    <t>VipId,</t>
  </si>
  <si>
    <t>VipKo,</t>
  </si>
  <si>
    <t>VipEn,</t>
  </si>
  <si>
    <t>Last3MonthTrade,</t>
  </si>
  <si>
    <t>vip0_1</t>
    <phoneticPr fontId="1" type="noConversion"/>
  </si>
  <si>
    <t>vip1_1</t>
    <phoneticPr fontId="1" type="noConversion"/>
  </si>
  <si>
    <t>vip2_1</t>
    <phoneticPr fontId="1" type="noConversion"/>
  </si>
  <si>
    <t>vip3_1</t>
    <phoneticPr fontId="1" type="noConversion"/>
  </si>
  <si>
    <t>Special</t>
    <phoneticPr fontId="1" type="noConversion"/>
  </si>
  <si>
    <t>vip4_1</t>
    <phoneticPr fontId="1" type="noConversion"/>
  </si>
  <si>
    <t>Y</t>
    <phoneticPr fontId="1" type="noConversion"/>
  </si>
  <si>
    <t>TradeTaxRate,</t>
  </si>
  <si>
    <t>TradeFeeRate,</t>
  </si>
  <si>
    <t>MgmtFeeRate,</t>
  </si>
  <si>
    <t>CloseFeeRate,</t>
  </si>
  <si>
    <t>LossCutFeeRate,</t>
  </si>
  <si>
    <t>OverNightFeeRate,</t>
  </si>
  <si>
    <t>OverNightMaxDay,</t>
  </si>
  <si>
    <t>OverNightFreeDay,</t>
  </si>
  <si>
    <t>LossCutRateMin,</t>
  </si>
  <si>
    <t>LostCutRateMax,</t>
  </si>
  <si>
    <t>BonusActive,</t>
  </si>
  <si>
    <t>MaxBrrwRate,</t>
  </si>
  <si>
    <t>vip0</t>
    <phoneticPr fontId="1" type="noConversion"/>
  </si>
  <si>
    <t>은</t>
    <phoneticPr fontId="1" type="noConversion"/>
  </si>
  <si>
    <t>Silver</t>
    <phoneticPr fontId="1" type="noConversion"/>
  </si>
  <si>
    <t>황금</t>
    <phoneticPr fontId="1" type="noConversion"/>
  </si>
  <si>
    <t>Gold</t>
    <phoneticPr fontId="1" type="noConversion"/>
  </si>
  <si>
    <t>다이아몬드</t>
    <phoneticPr fontId="1" type="noConversion"/>
  </si>
  <si>
    <t>Diamond</t>
    <phoneticPr fontId="1" type="noConversion"/>
  </si>
  <si>
    <t>초거성</t>
    <phoneticPr fontId="1" type="noConversion"/>
  </si>
  <si>
    <t>Super</t>
    <phoneticPr fontId="1" type="noConversion"/>
  </si>
  <si>
    <t>Special</t>
    <phoneticPr fontId="1" type="noConversion"/>
  </si>
  <si>
    <t>vip1</t>
    <phoneticPr fontId="1" type="noConversion"/>
  </si>
  <si>
    <t>vip2</t>
    <phoneticPr fontId="1" type="noConversion"/>
  </si>
  <si>
    <t>vip3</t>
    <phoneticPr fontId="1" type="noConversion"/>
  </si>
  <si>
    <t>vip4</t>
    <phoneticPr fontId="1" type="noConversion"/>
  </si>
  <si>
    <t>0013</t>
    <phoneticPr fontId="1" type="noConversion"/>
  </si>
  <si>
    <t>Vip유지조건</t>
    <phoneticPr fontId="1" type="noConversion"/>
  </si>
  <si>
    <t>0001</t>
    <phoneticPr fontId="1" type="noConversion"/>
  </si>
  <si>
    <t>0002</t>
    <phoneticPr fontId="1" type="noConversion"/>
  </si>
  <si>
    <t>2018-12-11</t>
    <phoneticPr fontId="1" type="noConversion"/>
  </si>
  <si>
    <t>UpdateDate</t>
  </si>
  <si>
    <t>Admin</t>
    <phoneticPr fontId="1" type="noConversion"/>
  </si>
  <si>
    <t>0014</t>
    <phoneticPr fontId="1" type="noConversion"/>
  </si>
  <si>
    <t>세금/수수료방생시기</t>
    <phoneticPr fontId="1" type="noConversion"/>
  </si>
  <si>
    <t>기분</t>
    <phoneticPr fontId="1" type="noConversion"/>
  </si>
  <si>
    <t>주기변환</t>
    <phoneticPr fontId="1" type="noConversion"/>
  </si>
  <si>
    <t>수동</t>
    <phoneticPr fontId="1" type="noConversion"/>
  </si>
  <si>
    <t>Y</t>
    <phoneticPr fontId="1" type="noConversion"/>
  </si>
  <si>
    <t>Memo,</t>
    <phoneticPr fontId="1" type="noConversion"/>
  </si>
  <si>
    <t>MgmtUserId,</t>
    <phoneticPr fontId="1" type="noConversion"/>
  </si>
  <si>
    <t>VipModeActive</t>
    <phoneticPr fontId="1" type="noConversion"/>
  </si>
  <si>
    <t>Vip Mode 적용 여부. 미 적용시 기본VIP0으로 시스템운영</t>
    <phoneticPr fontId="1" type="noConversion"/>
  </si>
  <si>
    <t>VipUpdatePeriod</t>
    <phoneticPr fontId="1" type="noConversion"/>
  </si>
  <si>
    <t>Vip 등급Update(마감)주기</t>
  </si>
  <si>
    <t>Day</t>
    <phoneticPr fontId="1" type="noConversion"/>
  </si>
  <si>
    <t>Week</t>
    <phoneticPr fontId="1" type="noConversion"/>
  </si>
  <si>
    <t>Month</t>
    <phoneticPr fontId="1" type="noConversion"/>
  </si>
  <si>
    <t>(0014)거래수수료 발생 시기. Open/Close/Both</t>
    <phoneticPr fontId="1" type="noConversion"/>
  </si>
  <si>
    <t>(0014)거래세 발생 시기. Open/Close/Both</t>
    <phoneticPr fontId="1" type="noConversion"/>
  </si>
  <si>
    <t>(0014)취급수수료 방생시기. Open/Close/Both</t>
    <phoneticPr fontId="1" type="noConversion"/>
  </si>
  <si>
    <t>(0015)Vip 등급Update(마감)주기</t>
    <phoneticPr fontId="1" type="noConversion"/>
  </si>
  <si>
    <t>0016</t>
    <phoneticPr fontId="1" type="noConversion"/>
  </si>
  <si>
    <t>사용자유행</t>
    <phoneticPr fontId="1" type="noConversion"/>
  </si>
  <si>
    <t>테스트</t>
    <phoneticPr fontId="1" type="noConversion"/>
  </si>
  <si>
    <t>운영자</t>
    <phoneticPr fontId="1" type="noConversion"/>
  </si>
  <si>
    <t>사용자</t>
    <phoneticPr fontId="1" type="noConversion"/>
  </si>
  <si>
    <t>User</t>
    <phoneticPr fontId="1" type="noConversion"/>
  </si>
  <si>
    <t>Manager</t>
    <phoneticPr fontId="1" type="noConversion"/>
  </si>
  <si>
    <t>임시사용자</t>
    <phoneticPr fontId="1" type="noConversion"/>
  </si>
  <si>
    <t>Temp</t>
    <phoneticPr fontId="1" type="noConversion"/>
  </si>
  <si>
    <t>BonusCntPerMonth,</t>
    <phoneticPr fontId="1" type="noConversion"/>
  </si>
  <si>
    <t>Admin</t>
    <phoneticPr fontId="1" type="noConversion"/>
  </si>
  <si>
    <t>Test</t>
    <phoneticPr fontId="1" type="noConversion"/>
  </si>
  <si>
    <t>BourseId,</t>
    <phoneticPr fontId="1" type="noConversion"/>
  </si>
  <si>
    <t>MarketId,</t>
    <phoneticPr fontId="1" type="noConversion"/>
  </si>
  <si>
    <t>0017</t>
    <phoneticPr fontId="1" type="noConversion"/>
  </si>
  <si>
    <t>국가(거래소)</t>
    <phoneticPr fontId="1" type="noConversion"/>
  </si>
  <si>
    <t>Bithumb(원화)</t>
    <phoneticPr fontId="1" type="noConversion"/>
  </si>
  <si>
    <t>Bithumb(KRW)</t>
    <phoneticPr fontId="1" type="noConversion"/>
  </si>
  <si>
    <t>MarketMinBrrwRate</t>
    <phoneticPr fontId="1" type="noConversion"/>
  </si>
  <si>
    <t>1</t>
    <phoneticPr fontId="1" type="noConversion"/>
  </si>
  <si>
    <t>50</t>
    <phoneticPr fontId="1" type="noConversion"/>
  </si>
  <si>
    <t>코스피 대출 배수</t>
    <phoneticPr fontId="1" type="noConversion"/>
  </si>
  <si>
    <t>코스닥 대출 배수</t>
    <phoneticPr fontId="1" type="noConversion"/>
  </si>
  <si>
    <t>ETC 대출 배수</t>
    <phoneticPr fontId="1" type="noConversion"/>
  </si>
  <si>
    <t>Bithumb 대출 배수</t>
    <phoneticPr fontId="1" type="noConversion"/>
  </si>
  <si>
    <t>ShanhaiMainStock</t>
    <phoneticPr fontId="1" type="noConversion"/>
  </si>
  <si>
    <t>ShenzhenMainStock</t>
    <phoneticPr fontId="1" type="noConversion"/>
  </si>
  <si>
    <t>5</t>
    <phoneticPr fontId="1" type="noConversion"/>
  </si>
  <si>
    <t>20</t>
    <phoneticPr fontId="1" type="noConversion"/>
  </si>
  <si>
    <t>Shanghai 대출 배수</t>
    <phoneticPr fontId="1" type="noConversion"/>
  </si>
  <si>
    <t>shenzhen 대출 배수</t>
    <phoneticPr fontId="1" type="noConversion"/>
  </si>
  <si>
    <t>China Growth 대출 배수</t>
    <phoneticPr fontId="1" type="noConversion"/>
  </si>
  <si>
    <t>UpdateTime,</t>
  </si>
  <si>
    <t>UpdateTime,</t>
    <phoneticPr fontId="1" type="noConversion"/>
  </si>
  <si>
    <t>고객 일급/출금 신청에 구분함</t>
    <phoneticPr fontId="1" type="noConversion"/>
  </si>
  <si>
    <t>입출금 신청의 처리 상태 구분</t>
    <phoneticPr fontId="1" type="noConversion"/>
  </si>
  <si>
    <t>완료</t>
    <phoneticPr fontId="1" type="noConversion"/>
  </si>
  <si>
    <t xml:space="preserve">Site에서 활동 한 Event의 중목을 구분 함 </t>
    <phoneticPr fontId="1" type="noConversion"/>
  </si>
  <si>
    <t>충전 Bonus Event</t>
    <phoneticPr fontId="1" type="noConversion"/>
  </si>
  <si>
    <t>수수료 활인 Event</t>
    <phoneticPr fontId="1" type="noConversion"/>
  </si>
  <si>
    <t>Site에서 제공 가능 대출 비율. 단 Market별, 고객 등급별 차별화 관리 함</t>
    <phoneticPr fontId="1" type="noConversion"/>
  </si>
  <si>
    <t>대출 사용/반환 구분 함</t>
    <phoneticPr fontId="1" type="noConversion"/>
  </si>
  <si>
    <t>주문처리상태. OrderTrans,Order</t>
    <phoneticPr fontId="1" type="noConversion"/>
  </si>
  <si>
    <t>OrderType 지정가/시장가 구분</t>
    <phoneticPr fontId="1" type="noConversion"/>
  </si>
  <si>
    <t>TradeType 매수/매도구분</t>
    <phoneticPr fontId="1" type="noConversion"/>
  </si>
  <si>
    <t>PositionType Long/Short(다/공) 구분</t>
    <phoneticPr fontId="1" type="noConversion"/>
  </si>
  <si>
    <t>Position상태 구분 Open/Close</t>
    <phoneticPr fontId="1" type="noConversion"/>
  </si>
  <si>
    <t>영구</t>
    <phoneticPr fontId="1" type="noConversion"/>
  </si>
  <si>
    <t>Defual로 적용Vip</t>
    <phoneticPr fontId="1" type="noConversion"/>
  </si>
  <si>
    <t>주기적으로 조건 만족 여부 확인</t>
    <phoneticPr fontId="1" type="noConversion"/>
  </si>
  <si>
    <t>관리자지정(Vip Event관련)</t>
    <phoneticPr fontId="1" type="noConversion"/>
  </si>
  <si>
    <t>이회적으로적용 되면 영구 등급 보유</t>
    <phoneticPr fontId="1" type="noConversion"/>
  </si>
  <si>
    <t>Vip1EffPeriod</t>
    <phoneticPr fontId="1" type="noConversion"/>
  </si>
  <si>
    <t>Vip2EffPeriod</t>
    <phoneticPr fontId="1" type="noConversion"/>
  </si>
  <si>
    <t>Vip3EffPeriod</t>
    <phoneticPr fontId="1" type="noConversion"/>
  </si>
  <si>
    <t>9999</t>
    <phoneticPr fontId="1" type="noConversion"/>
  </si>
  <si>
    <t>90</t>
    <phoneticPr fontId="1" type="noConversion"/>
  </si>
  <si>
    <t>Vip1 요지기간(Gold/Diamond/Super)</t>
    <phoneticPr fontId="1" type="noConversion"/>
  </si>
  <si>
    <t>Vip2 요지기간(Gold/Diamond/Super)</t>
    <phoneticPr fontId="1" type="noConversion"/>
  </si>
  <si>
    <t>Vip3 요지기간(Gold/Diamond/Super)</t>
    <phoneticPr fontId="1" type="noConversion"/>
  </si>
  <si>
    <t>MembershipDay,</t>
    <phoneticPr fontId="1" type="noConversion"/>
  </si>
  <si>
    <t>CntryKo,</t>
    <phoneticPr fontId="1" type="noConversion"/>
  </si>
  <si>
    <t>MarketId,</t>
    <phoneticPr fontId="1" type="noConversion"/>
  </si>
  <si>
    <t>UserId,</t>
  </si>
  <si>
    <t>UserType,</t>
  </si>
  <si>
    <t>InitPwd,</t>
  </si>
  <si>
    <t>CreateTime,</t>
  </si>
  <si>
    <t>CurPwd,</t>
  </si>
  <si>
    <t>Active</t>
  </si>
  <si>
    <t>ShrubAdmin</t>
    <phoneticPr fontId="1" type="noConversion"/>
  </si>
  <si>
    <t>P@ssw0rd!</t>
    <phoneticPr fontId="1" type="noConversion"/>
  </si>
  <si>
    <t>2018-12-12</t>
    <phoneticPr fontId="1" type="noConversion"/>
  </si>
  <si>
    <t>OrgTest01</t>
    <phoneticPr fontId="1" type="noConversion"/>
  </si>
  <si>
    <t>OrgManager01</t>
    <phoneticPr fontId="1" type="noConversion"/>
  </si>
  <si>
    <t>OrgCellPhone,</t>
  </si>
  <si>
    <t>CurCellPhone,</t>
  </si>
  <si>
    <t>Email,</t>
  </si>
  <si>
    <t>Name,</t>
  </si>
  <si>
    <t>Birthday,</t>
  </si>
  <si>
    <t>19991111</t>
    <phoneticPr fontId="1" type="noConversion"/>
  </si>
  <si>
    <t>01087879999</t>
    <phoneticPr fontId="1" type="noConversion"/>
  </si>
  <si>
    <t>test@Shrub.com</t>
    <phoneticPr fontId="1" type="noConversion"/>
  </si>
  <si>
    <t>OrgVip02</t>
    <phoneticPr fontId="1" type="noConversion"/>
  </si>
  <si>
    <t>OrgVip03</t>
    <phoneticPr fontId="1" type="noConversion"/>
  </si>
  <si>
    <t>OrgVip01</t>
    <phoneticPr fontId="1" type="noConversion"/>
  </si>
  <si>
    <t>0018</t>
    <phoneticPr fontId="1" type="noConversion"/>
  </si>
  <si>
    <t>고객</t>
    <phoneticPr fontId="1" type="noConversion"/>
  </si>
  <si>
    <t>Customer</t>
    <phoneticPr fontId="1" type="noConversion"/>
  </si>
  <si>
    <t>Owner</t>
    <phoneticPr fontId="1" type="noConversion"/>
  </si>
  <si>
    <t>소유자</t>
    <phoneticPr fontId="1" type="noConversion"/>
  </si>
  <si>
    <t>[UserInfo]</t>
    <phoneticPr fontId="1" type="noConversion"/>
  </si>
  <si>
    <t>[CustInfo]</t>
    <phoneticPr fontId="1" type="noConversion"/>
  </si>
  <si>
    <t>VipTypeId,</t>
    <phoneticPr fontId="1" type="noConversion"/>
  </si>
  <si>
    <t>VipTypeId</t>
    <phoneticPr fontId="1" type="noConversion"/>
  </si>
  <si>
    <t>[VipTypeId]</t>
    <phoneticPr fontId="1" type="noConversion"/>
  </si>
  <si>
    <t>[VipInfo]</t>
    <phoneticPr fontId="1" type="noConversion"/>
  </si>
  <si>
    <t>AutoCheck,</t>
    <phoneticPr fontId="1" type="noConversion"/>
  </si>
  <si>
    <t>Memo</t>
    <phoneticPr fontId="1" type="noConversion"/>
  </si>
  <si>
    <t>StartDate,</t>
  </si>
  <si>
    <t>EndDate,</t>
  </si>
  <si>
    <t>Memo,</t>
  </si>
  <si>
    <t>UpdateDate,</t>
  </si>
  <si>
    <t>SpecialVip</t>
  </si>
  <si>
    <t>[CustVip]</t>
    <phoneticPr fontId="1" type="noConversion"/>
  </si>
  <si>
    <t>PromotionCode</t>
    <phoneticPr fontId="1" type="noConversion"/>
  </si>
  <si>
    <t>UserId,</t>
    <phoneticPr fontId="1" type="noConversion"/>
  </si>
  <si>
    <t>2018-12-13</t>
    <phoneticPr fontId="1" type="noConversion"/>
  </si>
  <si>
    <t>2022-12-13</t>
    <phoneticPr fontId="1" type="noConversion"/>
  </si>
  <si>
    <t>For test Vip1</t>
    <phoneticPr fontId="1" type="noConversion"/>
  </si>
  <si>
    <t>For test vip0</t>
    <phoneticPr fontId="1" type="noConversion"/>
  </si>
  <si>
    <t>For test vip2</t>
    <phoneticPr fontId="1" type="noConversion"/>
  </si>
  <si>
    <t>For test vip3</t>
    <phoneticPr fontId="1" type="noConversion"/>
  </si>
  <si>
    <t>OrgTest02</t>
    <phoneticPr fontId="1" type="noConversion"/>
  </si>
  <si>
    <t>For test special</t>
    <phoneticPr fontId="1" type="noConversion"/>
  </si>
  <si>
    <t xml:space="preserve">UserId, </t>
    <phoneticPr fontId="1" type="noConversion"/>
  </si>
  <si>
    <t>FirstDeposit,</t>
    <phoneticPr fontId="1" type="noConversion"/>
  </si>
  <si>
    <t>8:00</t>
    <phoneticPr fontId="1" type="noConversion"/>
  </si>
  <si>
    <t>16:00</t>
    <phoneticPr fontId="1" type="noConversion"/>
  </si>
  <si>
    <t>입출금 처리 시간</t>
    <phoneticPr fontId="1" type="noConversion"/>
  </si>
  <si>
    <t>Y</t>
    <phoneticPr fontId="1" type="noConversion"/>
  </si>
  <si>
    <t>BankProcessTime</t>
    <phoneticPr fontId="1" type="noConversion"/>
  </si>
  <si>
    <t>N</t>
    <phoneticPr fontId="1" type="noConversion"/>
  </si>
  <si>
    <t>SvipStartDate,</t>
    <phoneticPr fontId="1" type="noConversion"/>
  </si>
  <si>
    <t>SvipEndDate,</t>
    <phoneticPr fontId="1" type="noConversion"/>
  </si>
  <si>
    <t>[CustBalance]</t>
    <phoneticPr fontId="1" type="noConversion"/>
  </si>
  <si>
    <t>2019-1-13</t>
    <phoneticPr fontId="1" type="noConversion"/>
  </si>
  <si>
    <t>EventId,</t>
  </si>
  <si>
    <t>Active,</t>
  </si>
  <si>
    <t>EventType,</t>
  </si>
  <si>
    <t>Content</t>
  </si>
  <si>
    <t>Y</t>
    <phoneticPr fontId="1" type="noConversion"/>
  </si>
  <si>
    <t>고객 첫 충전</t>
    <phoneticPr fontId="1" type="noConversion"/>
  </si>
  <si>
    <t>월 충전</t>
    <phoneticPr fontId="1" type="noConversion"/>
  </si>
  <si>
    <t>Monthly Deposit</t>
    <phoneticPr fontId="1" type="noConversion"/>
  </si>
  <si>
    <t>First Deposit</t>
    <phoneticPr fontId="1" type="noConversion"/>
  </si>
  <si>
    <t>Trade Fee</t>
    <phoneticPr fontId="1" type="noConversion"/>
  </si>
  <si>
    <t>2019-1-14</t>
    <phoneticPr fontId="1" type="noConversion"/>
  </si>
  <si>
    <t>BonusModeActive</t>
    <phoneticPr fontId="1" type="noConversion"/>
  </si>
  <si>
    <t>Bonus 적용 여부. 미 적용시 기본VIP0으로 시스템운영</t>
    <phoneticPr fontId="1" type="noConversion"/>
  </si>
  <si>
    <t>RejectOrNoTAtNoBankTime</t>
    <phoneticPr fontId="1" type="noConversion"/>
  </si>
  <si>
    <t>MaxBrrwMoney,</t>
    <phoneticPr fontId="1" type="noConversion"/>
  </si>
  <si>
    <t>ProfitInvestActive</t>
    <phoneticPr fontId="1" type="noConversion"/>
  </si>
  <si>
    <t>N</t>
    <phoneticPr fontId="1" type="noConversion"/>
  </si>
  <si>
    <t>Y</t>
    <phoneticPr fontId="1" type="noConversion"/>
  </si>
  <si>
    <t>ConfigValue</t>
    <phoneticPr fontId="1" type="noConversion"/>
  </si>
  <si>
    <t>OverNight</t>
    <phoneticPr fontId="1" type="noConversion"/>
  </si>
  <si>
    <t>[CustSetting]</t>
    <phoneticPr fontId="1" type="noConversion"/>
  </si>
  <si>
    <t>[EventDetail]</t>
    <phoneticPr fontId="1" type="noConversion"/>
  </si>
  <si>
    <t>비 입출금 처리 시간에 업출근 요청 Rejected 여부</t>
    <phoneticPr fontId="1" type="noConversion"/>
  </si>
  <si>
    <t>ProfitInvestActive,</t>
    <phoneticPr fontId="1" type="noConversion"/>
  </si>
  <si>
    <t>ConfigName,</t>
    <phoneticPr fontId="1" type="noConversion"/>
  </si>
  <si>
    <t>A,</t>
    <phoneticPr fontId="1" type="noConversion"/>
  </si>
  <si>
    <t>B,</t>
    <phoneticPr fontId="1" type="noConversion"/>
  </si>
  <si>
    <t>C,</t>
    <phoneticPr fontId="1" type="noConversion"/>
  </si>
  <si>
    <t>D,</t>
    <phoneticPr fontId="1" type="noConversion"/>
  </si>
  <si>
    <t>E,</t>
    <phoneticPr fontId="1" type="noConversion"/>
  </si>
  <si>
    <t>F,</t>
    <phoneticPr fontId="1" type="noConversion"/>
  </si>
  <si>
    <t>Memo</t>
    <phoneticPr fontId="1" type="noConversion"/>
  </si>
  <si>
    <t>0.5</t>
    <phoneticPr fontId="1" type="noConversion"/>
  </si>
  <si>
    <t>0.14</t>
    <phoneticPr fontId="1" type="noConversion"/>
  </si>
  <si>
    <t>0.05</t>
    <phoneticPr fontId="1" type="noConversion"/>
  </si>
  <si>
    <t>[CustEvent]</t>
    <phoneticPr fontId="1" type="noConversion"/>
  </si>
  <si>
    <t>2019-1-11</t>
    <phoneticPr fontId="1" type="noConversion"/>
  </si>
  <si>
    <t>2018-12-16</t>
    <phoneticPr fontId="1" type="noConversion"/>
  </si>
  <si>
    <t>2022-1-11</t>
    <phoneticPr fontId="1" type="noConversion"/>
  </si>
  <si>
    <t>0019</t>
    <phoneticPr fontId="1" type="noConversion"/>
  </si>
  <si>
    <t>Vip Deposit Bonus</t>
    <phoneticPr fontId="1" type="noConversion"/>
  </si>
  <si>
    <t>Event Deposit Bonus</t>
    <phoneticPr fontId="1" type="noConversion"/>
  </si>
  <si>
    <t>[EventInfo]</t>
    <phoneticPr fontId="1" type="noConversion"/>
  </si>
  <si>
    <t>Used,</t>
    <phoneticPr fontId="1" type="noConversion"/>
  </si>
  <si>
    <t>DepositMinMoney</t>
    <phoneticPr fontId="1" type="noConversion"/>
  </si>
  <si>
    <t>DepositMaxMoney</t>
    <phoneticPr fontId="1" type="noConversion"/>
  </si>
  <si>
    <t>일회 충전 최소금액</t>
    <phoneticPr fontId="1" type="noConversion"/>
  </si>
  <si>
    <t>일회 충전 최대금액</t>
    <phoneticPr fontId="1" type="noConversion"/>
  </si>
  <si>
    <t>1000000</t>
    <phoneticPr fontId="1" type="noConversion"/>
  </si>
  <si>
    <t>50000000</t>
    <phoneticPr fontId="1" type="noConversion"/>
  </si>
  <si>
    <t>하나은행</t>
    <phoneticPr fontId="1" type="noConversion"/>
  </si>
  <si>
    <t>국민은행</t>
    <phoneticPr fontId="1" type="noConversion"/>
  </si>
  <si>
    <t>신한은행</t>
    <phoneticPr fontId="1" type="noConversion"/>
  </si>
  <si>
    <t>농협은행</t>
    <phoneticPr fontId="1" type="noConversion"/>
  </si>
  <si>
    <t>은행명</t>
    <phoneticPr fontId="1" type="noConversion"/>
  </si>
  <si>
    <t>BankId,</t>
  </si>
  <si>
    <t>BankName,</t>
  </si>
  <si>
    <t>AccountNo,</t>
  </si>
  <si>
    <t>AccountName,</t>
  </si>
  <si>
    <t>BankOwner</t>
  </si>
  <si>
    <t>[CustBankInfo]</t>
    <phoneticPr fontId="1" type="noConversion"/>
  </si>
  <si>
    <t>2018-12-17</t>
    <phoneticPr fontId="1" type="noConversion"/>
  </si>
  <si>
    <t>LossCutPcnt</t>
    <phoneticPr fontId="1" type="noConversion"/>
  </si>
  <si>
    <t>OptMainValue,</t>
    <phoneticPr fontId="1" type="noConversion"/>
  </si>
  <si>
    <t>MaxBrrwCnt</t>
    <phoneticPr fontId="1" type="noConversion"/>
  </si>
  <si>
    <t>개인보유대출 중료의 최대 값</t>
    <phoneticPr fontId="1" type="noConversion"/>
  </si>
  <si>
    <t>4</t>
    <phoneticPr fontId="1" type="noConversion"/>
  </si>
  <si>
    <t>Active,</t>
    <phoneticPr fontId="1" type="noConversion"/>
  </si>
  <si>
    <t>200000</t>
    <phoneticPr fontId="1" type="noConversion"/>
  </si>
  <si>
    <t>OneTimeMinPrincipal</t>
    <phoneticPr fontId="1" type="noConversion"/>
  </si>
  <si>
    <t>대출신청 시 취소담보금</t>
    <phoneticPr fontId="1" type="noConversion"/>
  </si>
  <si>
    <t>N</t>
    <phoneticPr fontId="1" type="noConversion"/>
  </si>
  <si>
    <t>ProfitInvestActive</t>
  </si>
  <si>
    <t>공매매 가능 여부설정</t>
    <phoneticPr fontId="1" type="noConversion"/>
  </si>
  <si>
    <t>마진 투자가능여부 설정</t>
    <phoneticPr fontId="1" type="noConversion"/>
  </si>
  <si>
    <t>OverNightDefault</t>
    <phoneticPr fontId="1" type="noConversion"/>
  </si>
  <si>
    <t>OverNight Default 적용여부</t>
    <phoneticPr fontId="1" type="noConversion"/>
  </si>
  <si>
    <t>고객 첫 충전 Bunos(BunosRate,BonusCntPerMonth,,BonusMaxMoney)</t>
    <phoneticPr fontId="1" type="noConversion"/>
  </si>
  <si>
    <t xml:space="preserve"> 2018-12-1 ~ 2019-1-11 월 충전 Bunos , 2회,Max 40000(BunosRate,BonusCntPerMonth,BonusMaxMoney)</t>
    <phoneticPr fontId="1" type="noConversion"/>
  </si>
  <si>
    <t>MaxBrrwMoney</t>
    <phoneticPr fontId="1" type="noConversion"/>
  </si>
  <si>
    <t>1000000000</t>
    <phoneticPr fontId="1" type="noConversion"/>
  </si>
  <si>
    <t>개인보유 총 대출 최대 값</t>
    <phoneticPr fontId="1" type="noConversion"/>
  </si>
  <si>
    <t>MaxBrrwCnt,</t>
    <phoneticPr fontId="1" type="noConversion"/>
  </si>
  <si>
    <t>Active</t>
    <phoneticPr fontId="1" type="noConversion"/>
  </si>
  <si>
    <t>TimeZone,</t>
    <phoneticPr fontId="1" type="noConversion"/>
  </si>
  <si>
    <t>ItemId,</t>
  </si>
  <si>
    <t>MarketId,</t>
  </si>
  <si>
    <t>ItemKo,</t>
  </si>
  <si>
    <t>ItemEn,</t>
  </si>
  <si>
    <t>Tradable,</t>
  </si>
  <si>
    <t>Symbol,</t>
  </si>
  <si>
    <t>000150</t>
    <phoneticPr fontId="1" type="noConversion"/>
  </si>
  <si>
    <t>두산</t>
    <phoneticPr fontId="1" type="noConversion"/>
  </si>
  <si>
    <t>000050</t>
    <phoneticPr fontId="1" type="noConversion"/>
  </si>
  <si>
    <t>경방</t>
    <phoneticPr fontId="1" type="noConversion"/>
  </si>
  <si>
    <t>0021</t>
    <phoneticPr fontId="1" type="noConversion"/>
  </si>
  <si>
    <t>거래자금유행</t>
    <phoneticPr fontId="1" type="noConversion"/>
  </si>
  <si>
    <t>대출</t>
    <phoneticPr fontId="1" type="noConversion"/>
  </si>
  <si>
    <t>중개(Hedge)</t>
    <phoneticPr fontId="1" type="noConversion"/>
  </si>
  <si>
    <t>담보금으로 대출 신청 하여 거래 하는 방식</t>
    <phoneticPr fontId="1" type="noConversion"/>
  </si>
  <si>
    <t>마진(Earnings)</t>
    <phoneticPr fontId="1" type="noConversion"/>
  </si>
  <si>
    <t>다공 양방면 투자(대출금 사용 안함)</t>
    <phoneticPr fontId="1" type="noConversion"/>
  </si>
  <si>
    <t>미 결재 마직으로 재 투자(대출금 사용 안함)</t>
    <phoneticPr fontId="1" type="noConversion"/>
  </si>
  <si>
    <t>ShortSellAllow,</t>
    <phoneticPr fontId="1" type="noConversion"/>
  </si>
  <si>
    <t>ShortSellAllow</t>
    <phoneticPr fontId="1" type="noConversion"/>
  </si>
  <si>
    <t>ShortSellAllow</t>
    <phoneticPr fontId="1" type="noConversion"/>
  </si>
  <si>
    <t>MgmtType</t>
  </si>
  <si>
    <t>0022</t>
    <phoneticPr fontId="1" type="noConversion"/>
  </si>
  <si>
    <t>거래소 운영시간관리 Type</t>
    <phoneticPr fontId="1" type="noConversion"/>
  </si>
  <si>
    <t>거래시간</t>
    <phoneticPr fontId="1" type="noConversion"/>
  </si>
  <si>
    <t>휴식시간</t>
    <phoneticPr fontId="1" type="noConversion"/>
  </si>
  <si>
    <t>거래 가능시간</t>
    <phoneticPr fontId="1" type="noConversion"/>
  </si>
  <si>
    <t>Rollback</t>
    <phoneticPr fontId="1" type="noConversion"/>
  </si>
  <si>
    <t>LossCut</t>
    <phoneticPr fontId="1" type="noConversion"/>
  </si>
  <si>
    <t>0023</t>
    <phoneticPr fontId="1" type="noConversion"/>
  </si>
  <si>
    <t>공매매의Close주문 반환금액 방식</t>
    <phoneticPr fontId="1" type="noConversion"/>
  </si>
  <si>
    <t>평균가 반환</t>
    <phoneticPr fontId="1" type="noConversion"/>
  </si>
  <si>
    <t>선입선출 방식</t>
    <phoneticPr fontId="1" type="noConversion"/>
  </si>
  <si>
    <t>Open Order 순으로 처리</t>
    <phoneticPr fontId="1" type="noConversion"/>
  </si>
  <si>
    <t>후입선출 방식</t>
    <phoneticPr fontId="1" type="noConversion"/>
  </si>
  <si>
    <t>Open Order 역순으로 처리</t>
    <phoneticPr fontId="1" type="noConversion"/>
  </si>
  <si>
    <t>마진우선 방식</t>
    <phoneticPr fontId="1" type="noConversion"/>
  </si>
  <si>
    <t>만진 높은 순으로 처리</t>
    <phoneticPr fontId="1" type="noConversion"/>
  </si>
  <si>
    <t>Close Order 금액 반화 후 , 최종 Close 시 전체 계산</t>
    <phoneticPr fontId="1" type="noConversion"/>
  </si>
  <si>
    <t>평균Open가와 비교 방식,최종 Close 시 전체 계산</t>
    <phoneticPr fontId="1" type="noConversion"/>
  </si>
  <si>
    <t>ReturnTypeOfShortOrder</t>
    <phoneticPr fontId="1" type="noConversion"/>
  </si>
  <si>
    <t>0024</t>
    <phoneticPr fontId="1" type="noConversion"/>
  </si>
  <si>
    <t>OpenOrder 정열Type</t>
    <phoneticPr fontId="1" type="noConversion"/>
  </si>
  <si>
    <t>Big우선 방식</t>
    <phoneticPr fontId="1" type="noConversion"/>
  </si>
  <si>
    <t>Little우선 방식</t>
    <phoneticPr fontId="1" type="noConversion"/>
  </si>
  <si>
    <t>Overnight초과시 Position Close 순서</t>
    <phoneticPr fontId="1" type="noConversion"/>
  </si>
  <si>
    <t>마진우선</t>
    <phoneticPr fontId="1" type="noConversion"/>
  </si>
  <si>
    <t>손실우선</t>
    <phoneticPr fontId="1" type="noConversion"/>
  </si>
  <si>
    <t>Position생성 역순으로 처리</t>
    <phoneticPr fontId="1" type="noConversion"/>
  </si>
  <si>
    <t>Position생성순으로 처리</t>
    <phoneticPr fontId="1" type="noConversion"/>
  </si>
  <si>
    <t>마진 많은 Position 우선처리</t>
    <phoneticPr fontId="1" type="noConversion"/>
  </si>
  <si>
    <t>손실 많은 Position 우선처리</t>
    <phoneticPr fontId="1" type="noConversion"/>
  </si>
  <si>
    <t>CloseTypeOfOverNightBeyond</t>
    <phoneticPr fontId="1" type="noConversion"/>
  </si>
  <si>
    <t>(0025)OverNight 초과 부분 자동Close시 Position 처리순서</t>
    <phoneticPr fontId="1" type="noConversion"/>
  </si>
  <si>
    <t>(0023)공매매 Close 시 거래금 반환방식</t>
    <phoneticPr fontId="1" type="noConversion"/>
  </si>
  <si>
    <t>LossCut Defualt 설정값(30%)</t>
    <phoneticPr fontId="1" type="noConversion"/>
  </si>
  <si>
    <t>U</t>
    <phoneticPr fontId="1" type="noConversion"/>
  </si>
  <si>
    <t>64920000345672201</t>
    <phoneticPr fontId="1" type="noConversion"/>
  </si>
  <si>
    <t>44440000345672202</t>
    <phoneticPr fontId="1" type="noConversion"/>
  </si>
  <si>
    <t>64920000345672203</t>
    <phoneticPr fontId="1" type="noConversion"/>
  </si>
  <si>
    <t>Owner 하나만 준제</t>
    <phoneticPr fontId="1" type="noConversion"/>
  </si>
  <si>
    <t>CloseMarket</t>
    <phoneticPr fontId="1" type="noConversion"/>
  </si>
  <si>
    <t>OverStop</t>
    <phoneticPr fontId="1" type="noConversion"/>
  </si>
  <si>
    <t>LowerStop</t>
    <phoneticPr fontId="1" type="noConversion"/>
  </si>
  <si>
    <t>OverNightOver</t>
    <phoneticPr fontId="1" type="noConversion"/>
  </si>
  <si>
    <t>OverNightClose</t>
    <phoneticPr fontId="1" type="noConversion"/>
  </si>
  <si>
    <t>ManagerClose</t>
    <phoneticPr fontId="1" type="noConversion"/>
  </si>
  <si>
    <t>LossCutClose</t>
    <phoneticPr fontId="1" type="noConversion"/>
  </si>
  <si>
    <t>Always</t>
    <phoneticPr fontId="1" type="noConversion"/>
  </si>
  <si>
    <t>Period</t>
    <phoneticPr fontId="1" type="noConversion"/>
  </si>
  <si>
    <t>Basic</t>
    <phoneticPr fontId="1" type="noConversion"/>
  </si>
  <si>
    <t>Setting</t>
    <phoneticPr fontId="1" type="noConversion"/>
  </si>
  <si>
    <t>Borrow</t>
    <phoneticPr fontId="1" type="noConversion"/>
  </si>
  <si>
    <t>Hedge)</t>
  </si>
  <si>
    <t>Earnings</t>
  </si>
  <si>
    <t>Tradable</t>
    <phoneticPr fontId="1" type="noConversion"/>
  </si>
  <si>
    <t>Unexecutable</t>
    <phoneticPr fontId="1" type="noConversion"/>
  </si>
  <si>
    <t>점심 휴장시간,Order주문가능 하지만 실행 불가</t>
    <phoneticPr fontId="1" type="noConversion"/>
  </si>
  <si>
    <t>FirstInFirstOut</t>
    <phoneticPr fontId="1" type="noConversion"/>
  </si>
  <si>
    <t>LastInFirstOut</t>
    <phoneticPr fontId="1" type="noConversion"/>
  </si>
  <si>
    <t>ProfitFirst</t>
    <phoneticPr fontId="1" type="noConversion"/>
  </si>
  <si>
    <t>ProfitLast</t>
    <phoneticPr fontId="1" type="noConversion"/>
  </si>
  <si>
    <t>LostFirst</t>
    <phoneticPr fontId="1" type="noConversion"/>
  </si>
  <si>
    <t>TypeOfMarketTradeTime</t>
    <phoneticPr fontId="1" type="noConversion"/>
  </si>
  <si>
    <t>CloseOrderOfShort</t>
    <phoneticPr fontId="1" type="noConversion"/>
  </si>
  <si>
    <t>TypeOfOrderRecord</t>
    <phoneticPr fontId="1" type="noConversion"/>
  </si>
  <si>
    <t>TypeOfPositonCloseOrder</t>
    <phoneticPr fontId="1" type="noConversion"/>
  </si>
  <si>
    <t>PlaceType</t>
    <phoneticPr fontId="1" type="noConversion"/>
  </si>
  <si>
    <t>BankName</t>
    <phoneticPr fontId="1" type="noConversion"/>
  </si>
  <si>
    <t>BonusSource</t>
    <phoneticPr fontId="1" type="noConversion"/>
  </si>
  <si>
    <t>TypeOfBank</t>
    <phoneticPr fontId="1" type="noConversion"/>
  </si>
  <si>
    <t>은행고객/수유자</t>
    <phoneticPr fontId="1" type="noConversion"/>
  </si>
  <si>
    <t>Nation</t>
    <phoneticPr fontId="1" type="noConversion"/>
  </si>
  <si>
    <t>UserType</t>
    <phoneticPr fontId="1" type="noConversion"/>
  </si>
  <si>
    <t>VipUpdatePeriod</t>
    <phoneticPr fontId="1" type="noConversion"/>
  </si>
  <si>
    <t>CalFeeType</t>
    <phoneticPr fontId="1" type="noConversion"/>
  </si>
  <si>
    <t>VipKeepingType</t>
    <phoneticPr fontId="1" type="noConversion"/>
  </si>
  <si>
    <t>OrderSourceType</t>
    <phoneticPr fontId="1" type="noConversion"/>
  </si>
  <si>
    <t>PositionType</t>
    <phoneticPr fontId="1" type="noConversion"/>
  </si>
  <si>
    <t>OpenCloseType</t>
    <phoneticPr fontId="1" type="noConversion"/>
  </si>
  <si>
    <t>OrderType</t>
    <phoneticPr fontId="1" type="noConversion"/>
  </si>
  <si>
    <t>TradeType</t>
    <phoneticPr fontId="1" type="noConversion"/>
  </si>
  <si>
    <t xml:space="preserve"> OrderTransSts</t>
    <phoneticPr fontId="1" type="noConversion"/>
  </si>
  <si>
    <t>BorrowType</t>
    <phoneticPr fontId="1" type="noConversion"/>
  </si>
  <si>
    <t>RateOfBorrow</t>
    <phoneticPr fontId="1" type="noConversion"/>
  </si>
  <si>
    <t>EventType</t>
    <phoneticPr fontId="1" type="noConversion"/>
  </si>
  <si>
    <t>AccountExcuteType</t>
    <phoneticPr fontId="1" type="noConversion"/>
  </si>
  <si>
    <t>DepositeWithdraw</t>
    <phoneticPr fontId="1" type="noConversion"/>
  </si>
  <si>
    <t>Close Order가</t>
    <phoneticPr fontId="1" type="noConversion"/>
  </si>
  <si>
    <t>….</t>
    <phoneticPr fontId="1" type="noConversion"/>
  </si>
  <si>
    <t>[ErrorCd]</t>
    <phoneticPr fontId="1" type="noConversion"/>
  </si>
  <si>
    <t>CodeEn</t>
    <phoneticPr fontId="1" type="noConversion"/>
  </si>
  <si>
    <t>CodeId,</t>
    <phoneticPr fontId="1" type="noConversion"/>
  </si>
  <si>
    <t>CodeKr,</t>
    <phoneticPr fontId="1" type="noConversion"/>
  </si>
  <si>
    <t>사용자의 유효성 점검 바랍니다</t>
  </si>
  <si>
    <t>0000</t>
    <phoneticPr fontId="1" type="noConversion"/>
  </si>
  <si>
    <t>처리완료 하였습니다</t>
    <phoneticPr fontId="1" type="noConversion"/>
  </si>
  <si>
    <t>No Data Select Error 발생.Select Into SQL 확인 바랍니다</t>
    <phoneticPr fontId="1" type="noConversion"/>
  </si>
  <si>
    <t>사용불가 대출입니다. 다시확인 바랍니다</t>
    <phoneticPr fontId="1" type="noConversion"/>
  </si>
  <si>
    <t>일회 최소충전금액 미달 하였습니다.</t>
    <phoneticPr fontId="1" type="noConversion"/>
  </si>
  <si>
    <t>일회 최대충전금액 초과 하였습니다.</t>
    <phoneticPr fontId="1" type="noConversion"/>
  </si>
  <si>
    <t>비 운영시간에 입출금 신청 불가 합니다 .양해 부특 드립니다</t>
  </si>
  <si>
    <t>고객과은행 정보 일치 하지 않습니다</t>
    <phoneticPr fontId="1" type="noConversion"/>
  </si>
  <si>
    <t>수수료 할인인(TradeFeeRate,MgmtFeeRate,CloseFeeRate,LossCutFee)</t>
    <phoneticPr fontId="1" type="noConversion"/>
  </si>
  <si>
    <t>0200</t>
    <phoneticPr fontId="1" type="noConversion"/>
  </si>
  <si>
    <t>DB(Update) 작업 시 Error 발생 하였습니다.운영자에게 확인 바랍니다</t>
  </si>
  <si>
    <t>64920000345672206</t>
    <phoneticPr fontId="1" type="noConversion"/>
  </si>
  <si>
    <t>홍길동1</t>
    <phoneticPr fontId="1" type="noConversion"/>
  </si>
  <si>
    <t>홍길동3</t>
    <phoneticPr fontId="1" type="noConversion"/>
  </si>
  <si>
    <t>홍길동4</t>
    <phoneticPr fontId="1" type="noConversion"/>
  </si>
  <si>
    <t>입금계정 틀렸습니다.관리자에게 확인 바랍니다</t>
    <phoneticPr fontId="1" type="noConversion"/>
  </si>
  <si>
    <t>OrgVip02</t>
  </si>
  <si>
    <t>6</t>
    <phoneticPr fontId="1" type="noConversion"/>
  </si>
  <si>
    <t>OrgVip03</t>
    <phoneticPr fontId="1" type="noConversion"/>
  </si>
  <si>
    <t>84891981738193113</t>
    <phoneticPr fontId="1" type="noConversion"/>
  </si>
  <si>
    <t>홍길동5</t>
    <phoneticPr fontId="1" type="noConversion"/>
  </si>
  <si>
    <t>홍길동6</t>
    <phoneticPr fontId="1" type="noConversion"/>
  </si>
  <si>
    <t>2019-5-11</t>
    <phoneticPr fontId="1" type="noConversion"/>
  </si>
  <si>
    <t>비 정상관리자입니다</t>
  </si>
  <si>
    <t>입금요청금액과 승인금액 동일 하지 않습니다</t>
    <phoneticPr fontId="1" type="noConversion"/>
  </si>
  <si>
    <t>이미처리 되 입금요청은 재 처리 불가 합니다</t>
  </si>
  <si>
    <t>해당 입금요청 정보준제 하지 않습니다</t>
  </si>
  <si>
    <t>입금요청의상태가[요청] 만 거불 할수 있습니다</t>
    <phoneticPr fontId="1" type="noConversion"/>
  </si>
  <si>
    <t>거부/승인 된 입금요청만 Rollback 가능 합니다</t>
  </si>
  <si>
    <t>원금이 부족 하여 대출신청 불가 합니다 .다시 확인 바랍니다</t>
    <phoneticPr fontId="1" type="noConversion"/>
  </si>
  <si>
    <t>고객 허용대출 숫 초과 하였습니다</t>
    <phoneticPr fontId="1" type="noConversion"/>
  </si>
  <si>
    <t>고객VIP등급의  허용 최대대출율 초과 하였습니다</t>
    <phoneticPr fontId="1" type="noConversion"/>
  </si>
  <si>
    <t xml:space="preserve">고객VIP등급의  허용 최대대출금액 초과 하였습니다! </t>
    <phoneticPr fontId="1" type="noConversion"/>
  </si>
  <si>
    <t xml:space="preserve">일회 최소대출신청금액 미달 하였습니다 ! </t>
    <phoneticPr fontId="1" type="noConversion"/>
  </si>
  <si>
    <t>대출금액 계산 오류 있음.대출금 = 담보금*대출율</t>
    <phoneticPr fontId="1" type="noConversion"/>
  </si>
  <si>
    <t>ㅋㅋㅋ</t>
    <phoneticPr fontId="1" type="noConversion"/>
  </si>
  <si>
    <t>사용중의 대출 조회 시 Error 발생 하였습니다</t>
    <phoneticPr fontId="1" type="noConversion"/>
  </si>
  <si>
    <t>대출율과 대출Code 일치 하지 않고 미 적용 상태 입니다</t>
    <phoneticPr fontId="1" type="noConversion"/>
  </si>
  <si>
    <t>해당시장의 정보가 없습니다.</t>
    <phoneticPr fontId="1" type="noConversion"/>
  </si>
  <si>
    <t>매수/매도 Code 잘못 되있습니다.확인 바랍니다</t>
  </si>
  <si>
    <t>거래 방식Code 잘못 되있습니다.지정가/시장가 만 지원 합니다</t>
    <phoneticPr fontId="1" type="noConversion"/>
  </si>
  <si>
    <t>0026</t>
    <phoneticPr fontId="1" type="noConversion"/>
  </si>
  <si>
    <t>포지션 Code 잘못 되있습니다.확인 바랍니다</t>
  </si>
  <si>
    <t>0027</t>
    <phoneticPr fontId="1" type="noConversion"/>
  </si>
  <si>
    <t>주문반식Code 잘못 되있습니다.확인 바랍니다</t>
  </si>
  <si>
    <t>0028</t>
    <phoneticPr fontId="1" type="noConversion"/>
  </si>
  <si>
    <t>주문가은 필수 입력항목입니다</t>
  </si>
  <si>
    <t>0029</t>
    <phoneticPr fontId="1" type="noConversion"/>
  </si>
  <si>
    <t>주문량은 필수 입력항목입니다</t>
  </si>
  <si>
    <t>비 거래시간 입니다</t>
    <phoneticPr fontId="1" type="noConversion"/>
  </si>
  <si>
    <t>0031</t>
    <phoneticPr fontId="1" type="noConversion"/>
  </si>
  <si>
    <t>거리불가 Market입니다,관리자에게 확인 바랍니다</t>
  </si>
  <si>
    <t>0032</t>
    <phoneticPr fontId="1" type="noConversion"/>
  </si>
  <si>
    <t>거래불가중목입니다</t>
  </si>
  <si>
    <t>0033</t>
    <phoneticPr fontId="1" type="noConversion"/>
  </si>
  <si>
    <t>휴장으로 인해 거래불가합니다</t>
    <phoneticPr fontId="1" type="noConversion"/>
  </si>
  <si>
    <t>0034</t>
    <phoneticPr fontId="1" type="noConversion"/>
  </si>
  <si>
    <t>거래제한 중목입니다</t>
    <phoneticPr fontId="1" type="noConversion"/>
  </si>
  <si>
    <t>0035</t>
    <phoneticPr fontId="1" type="noConversion"/>
  </si>
  <si>
    <t>해당대출 정보 없습니다</t>
    <phoneticPr fontId="1" type="noConversion"/>
  </si>
  <si>
    <t>거래중목에 허용하지않은 대출율 입니다</t>
    <phoneticPr fontId="1" type="noConversion"/>
  </si>
  <si>
    <t>0036</t>
    <phoneticPr fontId="1" type="noConversion"/>
  </si>
  <si>
    <t>0037</t>
    <phoneticPr fontId="1" type="noConversion"/>
  </si>
  <si>
    <t>공매매 거래 불가 합니다</t>
    <phoneticPr fontId="1" type="noConversion"/>
  </si>
  <si>
    <t>공매매 거래 불가 시장입니다</t>
  </si>
  <si>
    <t>0038</t>
    <phoneticPr fontId="1" type="noConversion"/>
  </si>
  <si>
    <t>0039</t>
    <phoneticPr fontId="1" type="noConversion"/>
  </si>
  <si>
    <t>공매매 거래 불가 중목입니다</t>
  </si>
  <si>
    <t>0040</t>
    <phoneticPr fontId="1" type="noConversion"/>
  </si>
  <si>
    <t>고객님의 VIP 등급부족으로 공매매 허용 불가</t>
  </si>
  <si>
    <t>0041</t>
    <phoneticPr fontId="1" type="noConversion"/>
  </si>
  <si>
    <t>가용금액 부족</t>
  </si>
  <si>
    <t>0042</t>
    <phoneticPr fontId="1" type="noConversion"/>
  </si>
  <si>
    <t>가용마진 부족으로 마진 투자불가 합니다</t>
    <phoneticPr fontId="1" type="noConversion"/>
  </si>
  <si>
    <t>0043</t>
    <phoneticPr fontId="1" type="noConversion"/>
  </si>
  <si>
    <t>가용중묵 포지션 수량 부족.재 확인바랍니다</t>
    <phoneticPr fontId="1" type="noConversion"/>
  </si>
  <si>
    <t>0044</t>
    <phoneticPr fontId="1" type="noConversion"/>
  </si>
  <si>
    <t>주문처리대기Order 만거부/취소 처리가능 합니다</t>
  </si>
  <si>
    <t>0045</t>
    <phoneticPr fontId="1" type="noConversion"/>
  </si>
  <si>
    <t>해당주분정보가 없습니다. 다시확인 바랍니다</t>
    <phoneticPr fontId="1" type="noConversion"/>
  </si>
  <si>
    <t>0046</t>
    <phoneticPr fontId="1" type="noConversion"/>
  </si>
  <si>
    <t>0047</t>
    <phoneticPr fontId="1" type="noConversion"/>
  </si>
  <si>
    <t>0048</t>
    <phoneticPr fontId="1" type="noConversion"/>
  </si>
  <si>
    <t>요청자ID와 Order소요자 일지 하지않습니다</t>
    <phoneticPr fontId="1" type="noConversion"/>
  </si>
  <si>
    <t>고객집적 주문Order만 취소 처리가능 합니다</t>
    <phoneticPr fontId="1" type="noConversion"/>
  </si>
  <si>
    <t>0049</t>
    <phoneticPr fontId="1" type="noConversion"/>
  </si>
  <si>
    <t>OrderTrans 이미 준제 합니다. 한 Order대해 2분 처리불가 합니다</t>
  </si>
  <si>
    <t>해당Position 정부가 없습니다</t>
    <phoneticPr fontId="1" type="noConversion"/>
  </si>
  <si>
    <t>0051</t>
    <phoneticPr fontId="1" type="noConversion"/>
  </si>
  <si>
    <t>해당조건의 2개 이상 Position 준제합니다</t>
    <phoneticPr fontId="1" type="noConversion"/>
  </si>
  <si>
    <t>0001</t>
    <phoneticPr fontId="1" type="noConversion"/>
  </si>
  <si>
    <t>ClosePositonOfOverNight</t>
    <phoneticPr fontId="1" type="noConversion"/>
  </si>
  <si>
    <t>CloseOrderOfShortPosition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</si>
</sst>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wrapText="1"/>
    </xf>
    <xf numFmtId="0" fontId="0" fillId="4" borderId="0" xfId="0" applyFill="1"/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8"/>
  <sheetViews>
    <sheetView workbookViewId="0">
      <pane ySplit="2" topLeftCell="A324" activePane="bottomLeft" state="frozen"/>
      <selection activeCell="D249" sqref="D249"/>
      <selection pane="bottomLeft" activeCell="B335" sqref="B335"/>
    </sheetView>
  </sheetViews>
  <sheetFormatPr defaultRowHeight="16.5" x14ac:dyDescent="0.3"/>
  <cols>
    <col min="2" max="2" width="20.125" bestFit="1" customWidth="1"/>
    <col min="3" max="3" width="11.875" customWidth="1"/>
    <col min="4" max="4" width="14.625" bestFit="1" customWidth="1"/>
    <col min="5" max="5" width="12.625" bestFit="1" customWidth="1"/>
  </cols>
  <sheetData>
    <row r="1" spans="1:9" s="6" customFormat="1" x14ac:dyDescent="0.3">
      <c r="A1" s="6" t="s">
        <v>63</v>
      </c>
      <c r="B1" s="6" t="s">
        <v>64</v>
      </c>
      <c r="C1" s="6" t="s">
        <v>54</v>
      </c>
      <c r="I1" s="6" t="str">
        <f>CONCATENATE("INSERT INTO CodeGroup (",A1,B1,C1,D1,E1,F1,G1,H1,") VALUES (")</f>
        <v>INSERT INTO CodeGroup (GroupId,GroupName,Memo) VALUES (</v>
      </c>
    </row>
    <row r="2" spans="1:9" s="6" customFormat="1" x14ac:dyDescent="0.3">
      <c r="A2" s="6" t="s">
        <v>65</v>
      </c>
      <c r="B2" s="6" t="s">
        <v>66</v>
      </c>
      <c r="C2" s="6" t="s">
        <v>67</v>
      </c>
      <c r="D2" s="6" t="s">
        <v>68</v>
      </c>
      <c r="E2" s="6" t="s">
        <v>69</v>
      </c>
      <c r="F2" s="6" t="s">
        <v>436</v>
      </c>
      <c r="G2" s="6" t="s">
        <v>54</v>
      </c>
      <c r="I2" s="6" t="str">
        <f>CONCATENATE("INSERT INTO CodeInfo (",A2,B2,C2,D2,E2,F2,G2,H2,") VALUES (")</f>
        <v>INSERT INTO CodeInfo (CodeGroupId,CodeID,CodeKr,CodeEn,Value,Active,Memo) VALUES (</v>
      </c>
    </row>
    <row r="5" spans="1:9" x14ac:dyDescent="0.3">
      <c r="A5" s="2" t="s">
        <v>5</v>
      </c>
      <c r="B5" s="2" t="s">
        <v>561</v>
      </c>
      <c r="C5" s="2" t="s">
        <v>277</v>
      </c>
      <c r="D5" s="2"/>
      <c r="E5" s="2"/>
      <c r="F5" s="2"/>
      <c r="G5" s="3"/>
      <c r="H5" s="3"/>
      <c r="I5" s="3"/>
    </row>
    <row r="6" spans="1:9" x14ac:dyDescent="0.3">
      <c r="A6" s="3" t="str">
        <f>CONCATENATE("'",A5,"'",",")</f>
        <v>'0001',</v>
      </c>
      <c r="B6" s="3" t="str">
        <f>CONCATENATE("'",B5,"'",",")</f>
        <v>'DepositeWithdraw',</v>
      </c>
      <c r="C6" s="3" t="str">
        <f>CONCATENATE("'",C5,"'")</f>
        <v>'고객 일급/출금 신청에 구분함'</v>
      </c>
      <c r="D6" s="3"/>
      <c r="E6" s="3"/>
      <c r="F6" s="3"/>
      <c r="G6" s="3"/>
      <c r="H6" s="3"/>
      <c r="I6" s="3" t="str">
        <f>CONCATENATE($I$1,A6,B6,C6,D6,E6,F6,G6,H6,");")</f>
        <v>INSERT INTO CodeGroup (GroupId,GroupName,Memo) VALUES ('0001','DepositeWithdraw','고객 일급/출금 신청에 구분함');</v>
      </c>
    </row>
    <row r="8" spans="1:9" x14ac:dyDescent="0.3">
      <c r="A8" s="1" t="s">
        <v>5</v>
      </c>
      <c r="B8" s="1" t="s">
        <v>5</v>
      </c>
      <c r="C8" s="1" t="s">
        <v>70</v>
      </c>
      <c r="D8" s="1" t="s">
        <v>72</v>
      </c>
      <c r="E8" s="1"/>
      <c r="F8" s="1" t="s">
        <v>62</v>
      </c>
      <c r="G8" s="1"/>
    </row>
    <row r="9" spans="1:9" x14ac:dyDescent="0.3">
      <c r="A9" t="str">
        <f t="shared" ref="A9:F9" si="0">CONCATENATE("'",A8,"'",",")</f>
        <v>'0001',</v>
      </c>
      <c r="B9" t="str">
        <f t="shared" si="0"/>
        <v>'0001',</v>
      </c>
      <c r="C9" t="str">
        <f t="shared" si="0"/>
        <v>'입금',</v>
      </c>
      <c r="D9" t="str">
        <f t="shared" si="0"/>
        <v>'Deposit',</v>
      </c>
      <c r="E9" t="str">
        <f t="shared" si="0"/>
        <v>'',</v>
      </c>
      <c r="F9" t="str">
        <f t="shared" si="0"/>
        <v>'Y',</v>
      </c>
      <c r="G9" t="str">
        <f>CONCATENATE("'",G8,"'",)</f>
        <v>''</v>
      </c>
      <c r="I9" t="str">
        <f>CONCATENATE($I$2,A9,B9,C9,D9,E9,F9,G9,H9,");")</f>
        <v>INSERT INTO CodeInfo (CodeGroupId,CodeID,CodeKr,CodeEn,Value,Active,Memo) VALUES ('0001','0001','입금','Deposit','','Y','');</v>
      </c>
    </row>
    <row r="11" spans="1:9" x14ac:dyDescent="0.3">
      <c r="A11" s="1" t="s">
        <v>5</v>
      </c>
      <c r="B11" s="1" t="s">
        <v>17</v>
      </c>
      <c r="C11" s="1" t="s">
        <v>71</v>
      </c>
      <c r="D11" s="1" t="s">
        <v>73</v>
      </c>
      <c r="E11" s="1"/>
      <c r="F11" s="1" t="s">
        <v>62</v>
      </c>
      <c r="G11" s="1"/>
    </row>
    <row r="12" spans="1:9" x14ac:dyDescent="0.3">
      <c r="A12" t="str">
        <f t="shared" ref="A12:F12" si="1">CONCATENATE("'",A11,"'",",")</f>
        <v>'0001',</v>
      </c>
      <c r="B12" t="str">
        <f t="shared" si="1"/>
        <v>'0002',</v>
      </c>
      <c r="C12" t="str">
        <f t="shared" si="1"/>
        <v>'출금',</v>
      </c>
      <c r="D12" t="str">
        <f t="shared" si="1"/>
        <v>'WithDraw',</v>
      </c>
      <c r="E12" t="str">
        <f t="shared" si="1"/>
        <v>'',</v>
      </c>
      <c r="F12" t="str">
        <f t="shared" si="1"/>
        <v>'Y',</v>
      </c>
      <c r="G12" t="str">
        <f>CONCATENATE("'",G11,"'",)</f>
        <v>''</v>
      </c>
      <c r="I12" t="str">
        <f>CONCATENATE($I$2,A12,B12,C12,D12,E12,F12,G12,H12,");")</f>
        <v>INSERT INTO CodeInfo (CodeGroupId,CodeID,CodeKr,CodeEn,Value,Active,Memo) VALUES ('0001','0002','출금','WithDraw','','Y','');</v>
      </c>
    </row>
    <row r="14" spans="1:9" x14ac:dyDescent="0.3">
      <c r="A14" s="2" t="s">
        <v>17</v>
      </c>
      <c r="B14" s="2" t="s">
        <v>560</v>
      </c>
      <c r="C14" s="2" t="s">
        <v>278</v>
      </c>
      <c r="D14" s="2"/>
      <c r="E14" s="2"/>
      <c r="F14" s="2"/>
      <c r="G14" s="3"/>
      <c r="H14" s="3"/>
      <c r="I14" s="3"/>
    </row>
    <row r="15" spans="1:9" x14ac:dyDescent="0.3">
      <c r="A15" s="3" t="str">
        <f>CONCATENATE("'",A14,"'",",")</f>
        <v>'0002',</v>
      </c>
      <c r="B15" s="3" t="str">
        <f>CONCATENATE("'",B14,"'",",")</f>
        <v>'AccountExcuteType',</v>
      </c>
      <c r="C15" s="3" t="str">
        <f>CONCATENATE("'",C14,"'")</f>
        <v>'입출금 신청의 처리 상태 구분'</v>
      </c>
      <c r="D15" s="3"/>
      <c r="E15" s="3"/>
      <c r="F15" s="3"/>
      <c r="G15" s="3"/>
      <c r="H15" s="3"/>
      <c r="I15" s="3" t="str">
        <f>CONCATENATE($I$1,A15,B15,C15,D15,E15,F15,G15,H15,");")</f>
        <v>INSERT INTO CodeGroup (GroupId,GroupName,Memo) VALUES ('0002','AccountExcuteType','입출금 신청의 처리 상태 구분');</v>
      </c>
    </row>
    <row r="17" spans="1:9" x14ac:dyDescent="0.3">
      <c r="A17" s="1" t="s">
        <v>17</v>
      </c>
      <c r="B17" s="1" t="s">
        <v>5</v>
      </c>
      <c r="C17" s="1" t="s">
        <v>74</v>
      </c>
      <c r="D17" s="1" t="s">
        <v>76</v>
      </c>
      <c r="E17" s="1"/>
      <c r="F17" s="1" t="s">
        <v>15</v>
      </c>
      <c r="G17" s="1"/>
    </row>
    <row r="18" spans="1:9" x14ac:dyDescent="0.3">
      <c r="A18" t="str">
        <f t="shared" ref="A18:F18" si="2">CONCATENATE("'",A17,"'",",")</f>
        <v>'0002',</v>
      </c>
      <c r="B18" t="str">
        <f t="shared" si="2"/>
        <v>'0001',</v>
      </c>
      <c r="C18" t="str">
        <f t="shared" si="2"/>
        <v>'신청',</v>
      </c>
      <c r="D18" t="str">
        <f t="shared" si="2"/>
        <v>'Required',</v>
      </c>
      <c r="E18" t="str">
        <f t="shared" si="2"/>
        <v>'',</v>
      </c>
      <c r="F18" t="str">
        <f t="shared" si="2"/>
        <v>'Y',</v>
      </c>
      <c r="G18" t="str">
        <f>CONCATENATE("'",G17,"'",)</f>
        <v>''</v>
      </c>
      <c r="I18" t="str">
        <f>CONCATENATE($I$2,A18,B18,C18,D18,E18,F18,G18,H18,");")</f>
        <v>INSERT INTO CodeInfo (CodeGroupId,CodeID,CodeKr,CodeEn,Value,Active,Memo) VALUES ('0002','0001','신청','Required','','Y','');</v>
      </c>
    </row>
    <row r="20" spans="1:9" x14ac:dyDescent="0.3">
      <c r="A20" s="1" t="s">
        <v>17</v>
      </c>
      <c r="B20" s="1" t="s">
        <v>17</v>
      </c>
      <c r="C20" s="1" t="s">
        <v>279</v>
      </c>
      <c r="D20" s="1" t="s">
        <v>77</v>
      </c>
      <c r="E20" s="1"/>
      <c r="F20" s="1" t="s">
        <v>15</v>
      </c>
      <c r="G20" s="1"/>
    </row>
    <row r="21" spans="1:9" x14ac:dyDescent="0.3">
      <c r="A21" t="str">
        <f t="shared" ref="A21:F21" si="3">CONCATENATE("'",A20,"'",",")</f>
        <v>'0002',</v>
      </c>
      <c r="B21" t="str">
        <f t="shared" si="3"/>
        <v>'0002',</v>
      </c>
      <c r="C21" t="str">
        <f t="shared" si="3"/>
        <v>'완료',</v>
      </c>
      <c r="D21" t="str">
        <f t="shared" si="3"/>
        <v>'Finished',</v>
      </c>
      <c r="E21" t="str">
        <f t="shared" si="3"/>
        <v>'',</v>
      </c>
      <c r="F21" t="str">
        <f t="shared" si="3"/>
        <v>'Y',</v>
      </c>
      <c r="G21" t="str">
        <f>CONCATENATE("'",G20,"'",)</f>
        <v>''</v>
      </c>
      <c r="I21" t="str">
        <f>CONCATENATE($I$2,A21,B21,C21,D21,E21,F21,G21,H21,");")</f>
        <v>INSERT INTO CodeInfo (CodeGroupId,CodeID,CodeKr,CodeEn,Value,Active,Memo) VALUES ('0002','0002','완료','Finished','','Y','');</v>
      </c>
    </row>
    <row r="23" spans="1:9" x14ac:dyDescent="0.3">
      <c r="A23" s="1" t="s">
        <v>17</v>
      </c>
      <c r="B23" s="1" t="s">
        <v>20</v>
      </c>
      <c r="C23" s="1" t="s">
        <v>75</v>
      </c>
      <c r="D23" s="1" t="s">
        <v>78</v>
      </c>
      <c r="E23" s="1"/>
      <c r="F23" s="1" t="s">
        <v>15</v>
      </c>
      <c r="G23" s="1"/>
    </row>
    <row r="24" spans="1:9" x14ac:dyDescent="0.3">
      <c r="A24" t="str">
        <f t="shared" ref="A24:F24" si="4">CONCATENATE("'",A23,"'",",")</f>
        <v>'0002',</v>
      </c>
      <c r="B24" t="str">
        <f t="shared" si="4"/>
        <v>'0003',</v>
      </c>
      <c r="C24" t="str">
        <f t="shared" si="4"/>
        <v>'거부',</v>
      </c>
      <c r="D24" t="str">
        <f t="shared" si="4"/>
        <v>'Rejected',</v>
      </c>
      <c r="E24" t="str">
        <f t="shared" si="4"/>
        <v>'',</v>
      </c>
      <c r="F24" t="str">
        <f t="shared" si="4"/>
        <v>'Y',</v>
      </c>
      <c r="G24" t="str">
        <f>CONCATENATE("'",G23,"'",)</f>
        <v>''</v>
      </c>
      <c r="I24" t="str">
        <f>CONCATENATE($I$2,A24,B24,C24,D24,E24,F24,G24,H24,");")</f>
        <v>INSERT INTO CodeInfo (CodeGroupId,CodeID,CodeKr,CodeEn,Value,Active,Memo) VALUES ('0002','0003','거부','Rejected','','Y','');</v>
      </c>
    </row>
    <row r="26" spans="1:9" x14ac:dyDescent="0.3">
      <c r="A26" s="2" t="s">
        <v>20</v>
      </c>
      <c r="B26" s="2" t="s">
        <v>559</v>
      </c>
      <c r="C26" s="2" t="s">
        <v>280</v>
      </c>
      <c r="D26" s="2"/>
      <c r="E26" s="2"/>
      <c r="F26" s="2"/>
      <c r="G26" s="3"/>
      <c r="H26" s="3"/>
      <c r="I26" s="3"/>
    </row>
    <row r="27" spans="1:9" x14ac:dyDescent="0.3">
      <c r="A27" s="3" t="str">
        <f>CONCATENATE("'",A26,"'",",")</f>
        <v>'0003',</v>
      </c>
      <c r="B27" s="3" t="str">
        <f>CONCATENATE("'",B26,"'",",")</f>
        <v>'EventType',</v>
      </c>
      <c r="C27" s="3" t="str">
        <f>CONCATENATE("'",C26,"'")</f>
        <v>'Site에서 활동 한 Event의 중목을 구분 함 '</v>
      </c>
      <c r="D27" s="3"/>
      <c r="E27" s="3"/>
      <c r="F27" s="3"/>
      <c r="G27" s="3"/>
      <c r="H27" s="3"/>
      <c r="I27" s="3" t="str">
        <f>CONCATENATE($I$1,A27,B27,C27,D27,E27,F27,G27,H27,");")</f>
        <v>INSERT INTO CodeGroup (GroupId,GroupName,Memo) VALUES ('0003','EventType','Site에서 활동 한 Event의 중목을 구분 함 ');</v>
      </c>
    </row>
    <row r="29" spans="1:9" x14ac:dyDescent="0.3">
      <c r="A29" s="1" t="s">
        <v>20</v>
      </c>
      <c r="B29" s="1" t="s">
        <v>5</v>
      </c>
      <c r="C29" s="1" t="s">
        <v>79</v>
      </c>
      <c r="D29" s="1" t="s">
        <v>378</v>
      </c>
      <c r="E29" s="1"/>
      <c r="F29" s="1" t="s">
        <v>15</v>
      </c>
      <c r="G29" s="1" t="s">
        <v>282</v>
      </c>
    </row>
    <row r="30" spans="1:9" x14ac:dyDescent="0.3">
      <c r="A30" t="str">
        <f t="shared" ref="A30:F30" si="5">CONCATENATE("'",A29,"'",",")</f>
        <v>'0003',</v>
      </c>
      <c r="B30" t="str">
        <f t="shared" si="5"/>
        <v>'0001',</v>
      </c>
      <c r="C30" t="str">
        <f t="shared" si="5"/>
        <v>'수수료',</v>
      </c>
      <c r="D30" t="str">
        <f t="shared" si="5"/>
        <v>'Trade Fee',</v>
      </c>
      <c r="E30" t="str">
        <f t="shared" si="5"/>
        <v>'',</v>
      </c>
      <c r="F30" t="str">
        <f t="shared" si="5"/>
        <v>'Y',</v>
      </c>
      <c r="G30" t="str">
        <f>CONCATENATE("'",G29,"'",)</f>
        <v>'수수료 활인 Event'</v>
      </c>
      <c r="I30" t="str">
        <f>CONCATENATE($I$2,A30,B30,C30,D30,E30,F30,G30,H30,");")</f>
        <v>INSERT INTO CodeInfo (CodeGroupId,CodeID,CodeKr,CodeEn,Value,Active,Memo) VALUES ('0003','0001','수수료','Trade Fee','','Y','수수료 활인 Event');</v>
      </c>
    </row>
    <row r="32" spans="1:9" x14ac:dyDescent="0.3">
      <c r="A32" s="1" t="s">
        <v>20</v>
      </c>
      <c r="B32" s="1" t="s">
        <v>17</v>
      </c>
      <c r="C32" s="1" t="s">
        <v>374</v>
      </c>
      <c r="D32" s="1" t="s">
        <v>377</v>
      </c>
      <c r="E32" s="1"/>
      <c r="F32" s="1" t="s">
        <v>15</v>
      </c>
      <c r="G32" s="1" t="s">
        <v>281</v>
      </c>
    </row>
    <row r="33" spans="1:9" x14ac:dyDescent="0.3">
      <c r="A33" t="str">
        <f t="shared" ref="A33:F33" si="6">CONCATENATE("'",A32,"'",",")</f>
        <v>'0003',</v>
      </c>
      <c r="B33" t="str">
        <f t="shared" si="6"/>
        <v>'0002',</v>
      </c>
      <c r="C33" t="str">
        <f t="shared" si="6"/>
        <v>'고객 첫 충전',</v>
      </c>
      <c r="D33" t="str">
        <f t="shared" si="6"/>
        <v>'First Deposit',</v>
      </c>
      <c r="E33" t="str">
        <f t="shared" si="6"/>
        <v>'',</v>
      </c>
      <c r="F33" t="str">
        <f t="shared" si="6"/>
        <v>'Y',</v>
      </c>
      <c r="G33" t="str">
        <f>CONCATENATE("'",G32,"'",)</f>
        <v>'충전 Bonus Event'</v>
      </c>
      <c r="I33" t="str">
        <f>CONCATENATE($I$2,A33,B33,C33,D33,E33,F33,G33,H33,");")</f>
        <v>INSERT INTO CodeInfo (CodeGroupId,CodeID,CodeKr,CodeEn,Value,Active,Memo) VALUES ('0003','0002','고객 첫 충전','First Deposit','','Y','충전 Bonus Event');</v>
      </c>
    </row>
    <row r="35" spans="1:9" x14ac:dyDescent="0.3">
      <c r="A35" s="1" t="s">
        <v>20</v>
      </c>
      <c r="B35" s="1" t="s">
        <v>20</v>
      </c>
      <c r="C35" s="1" t="s">
        <v>375</v>
      </c>
      <c r="D35" s="1" t="s">
        <v>376</v>
      </c>
      <c r="E35" s="1"/>
      <c r="F35" s="1" t="s">
        <v>15</v>
      </c>
      <c r="G35" s="1" t="s">
        <v>281</v>
      </c>
    </row>
    <row r="36" spans="1:9" x14ac:dyDescent="0.3">
      <c r="A36" t="str">
        <f t="shared" ref="A36:F36" si="7">CONCATENATE("'",A35,"'",",")</f>
        <v>'0003',</v>
      </c>
      <c r="B36" t="str">
        <f t="shared" si="7"/>
        <v>'0003',</v>
      </c>
      <c r="C36" t="str">
        <f t="shared" si="7"/>
        <v>'월 충전',</v>
      </c>
      <c r="D36" t="str">
        <f t="shared" si="7"/>
        <v>'Monthly Deposit',</v>
      </c>
      <c r="E36" t="str">
        <f t="shared" si="7"/>
        <v>'',</v>
      </c>
      <c r="F36" t="str">
        <f t="shared" si="7"/>
        <v>'Y',</v>
      </c>
      <c r="G36" t="str">
        <f>CONCATENATE("'",G35,"'",)</f>
        <v>'충전 Bonus Event'</v>
      </c>
      <c r="I36" t="str">
        <f>CONCATENATE($I$2,A36,B36,C36,D36,E36,F36,G36,H36,");")</f>
        <v>INSERT INTO CodeInfo (CodeGroupId,CodeID,CodeKr,CodeEn,Value,Active,Memo) VALUES ('0003','0003','월 충전','Monthly Deposit','','Y','충전 Bonus Event');</v>
      </c>
    </row>
    <row r="38" spans="1:9" x14ac:dyDescent="0.3">
      <c r="A38" s="2" t="s">
        <v>81</v>
      </c>
      <c r="B38" s="2" t="s">
        <v>558</v>
      </c>
      <c r="C38" s="2" t="s">
        <v>283</v>
      </c>
      <c r="D38" s="2"/>
      <c r="E38" s="2"/>
      <c r="F38" s="2"/>
      <c r="G38" s="3"/>
      <c r="H38" s="3"/>
      <c r="I38" s="3"/>
    </row>
    <row r="39" spans="1:9" x14ac:dyDescent="0.3">
      <c r="A39" s="3" t="str">
        <f>CONCATENATE("'",A38,"'",",")</f>
        <v>'0004',</v>
      </c>
      <c r="B39" s="3" t="str">
        <f>CONCATENATE("'",B38,"'",",")</f>
        <v>'RateOfBorrow',</v>
      </c>
      <c r="C39" s="3" t="str">
        <f>CONCATENATE("'",C38,"'")</f>
        <v>'Site에서 제공 가능 대출 비율. 단 Market별, 고객 등급별 차별화 관리 함'</v>
      </c>
      <c r="D39" s="3"/>
      <c r="E39" s="3"/>
      <c r="F39" s="3"/>
      <c r="G39" s="3"/>
      <c r="H39" s="3"/>
      <c r="I39" s="3" t="str">
        <f>CONCATENATE($I$1,A39,B39,C39,D39,E39,F39,G39,H39,");")</f>
        <v>INSERT INTO CodeGroup (GroupId,GroupName,Memo) VALUES ('0004','RateOfBorrow','Site에서 제공 가능 대출 비율. 단 Market별, 고객 등급별 차별화 관리 함');</v>
      </c>
    </row>
    <row r="41" spans="1:9" x14ac:dyDescent="0.3">
      <c r="A41" s="1" t="s">
        <v>81</v>
      </c>
      <c r="B41" s="1" t="s">
        <v>5</v>
      </c>
      <c r="C41" s="1" t="s">
        <v>82</v>
      </c>
      <c r="D41" s="1" t="s">
        <v>83</v>
      </c>
      <c r="E41" s="1" t="s">
        <v>84</v>
      </c>
      <c r="F41" s="1" t="s">
        <v>15</v>
      </c>
      <c r="G41" s="1"/>
    </row>
    <row r="42" spans="1:9" x14ac:dyDescent="0.3">
      <c r="A42" t="str">
        <f t="shared" ref="A42:F42" si="8">CONCATENATE("'",A41,"'",",")</f>
        <v>'0004',</v>
      </c>
      <c r="B42" t="str">
        <f t="shared" si="8"/>
        <v>'0001',</v>
      </c>
      <c r="C42" t="str">
        <f t="shared" si="8"/>
        <v>'1배',</v>
      </c>
      <c r="D42" t="str">
        <f t="shared" si="8"/>
        <v>'1X',</v>
      </c>
      <c r="E42" t="str">
        <f t="shared" si="8"/>
        <v>'1',</v>
      </c>
      <c r="F42" t="str">
        <f t="shared" si="8"/>
        <v>'Y',</v>
      </c>
      <c r="G42" t="str">
        <f>CONCATENATE("'",G41,"'",)</f>
        <v>''</v>
      </c>
      <c r="I42" t="str">
        <f>CONCATENATE($I$2,A42,B42,C42,D42,E42,F42,G42,H42,");")</f>
        <v>INSERT INTO CodeInfo (CodeGroupId,CodeID,CodeKr,CodeEn,Value,Active,Memo) VALUES ('0004','0001','1배','1X','1','Y','');</v>
      </c>
    </row>
    <row r="44" spans="1:9" x14ac:dyDescent="0.3">
      <c r="A44" s="1" t="s">
        <v>81</v>
      </c>
      <c r="B44" s="1" t="s">
        <v>17</v>
      </c>
      <c r="C44" s="1" t="s">
        <v>85</v>
      </c>
      <c r="D44" s="1" t="s">
        <v>86</v>
      </c>
      <c r="E44" s="1" t="s">
        <v>89</v>
      </c>
      <c r="F44" s="1" t="s">
        <v>15</v>
      </c>
      <c r="G44" s="1"/>
    </row>
    <row r="45" spans="1:9" x14ac:dyDescent="0.3">
      <c r="A45" t="str">
        <f t="shared" ref="A45:F45" si="9">CONCATENATE("'",A44,"'",",")</f>
        <v>'0004',</v>
      </c>
      <c r="B45" t="str">
        <f t="shared" si="9"/>
        <v>'0002',</v>
      </c>
      <c r="C45" t="str">
        <f t="shared" si="9"/>
        <v>'2배',</v>
      </c>
      <c r="D45" t="str">
        <f t="shared" si="9"/>
        <v>'2X',</v>
      </c>
      <c r="E45" t="str">
        <f t="shared" si="9"/>
        <v>'2',</v>
      </c>
      <c r="F45" t="str">
        <f t="shared" si="9"/>
        <v>'Y',</v>
      </c>
      <c r="G45" t="str">
        <f>CONCATENATE("'",G44,"'",)</f>
        <v>''</v>
      </c>
      <c r="I45" t="str">
        <f>CONCATENATE($I$2,A45,B45,C45,D45,E45,F45,G45,H45,");")</f>
        <v>INSERT INTO CodeInfo (CodeGroupId,CodeID,CodeKr,CodeEn,Value,Active,Memo) VALUES ('0004','0002','2배','2X','2','Y','');</v>
      </c>
    </row>
    <row r="47" spans="1:9" x14ac:dyDescent="0.3">
      <c r="A47" s="1" t="s">
        <v>81</v>
      </c>
      <c r="B47" s="1" t="s">
        <v>20</v>
      </c>
      <c r="C47" s="1" t="s">
        <v>87</v>
      </c>
      <c r="D47" s="1" t="s">
        <v>88</v>
      </c>
      <c r="E47" s="1" t="s">
        <v>90</v>
      </c>
      <c r="F47" s="1" t="s">
        <v>15</v>
      </c>
      <c r="G47" s="1"/>
    </row>
    <row r="48" spans="1:9" x14ac:dyDescent="0.3">
      <c r="A48" t="str">
        <f t="shared" ref="A48:F48" si="10">CONCATENATE("'",A47,"'",",")</f>
        <v>'0004',</v>
      </c>
      <c r="B48" t="str">
        <f t="shared" si="10"/>
        <v>'0003',</v>
      </c>
      <c r="C48" t="str">
        <f t="shared" si="10"/>
        <v>'3배',</v>
      </c>
      <c r="D48" t="str">
        <f t="shared" si="10"/>
        <v>'3X',</v>
      </c>
      <c r="E48" t="str">
        <f t="shared" si="10"/>
        <v>'3',</v>
      </c>
      <c r="F48" t="str">
        <f t="shared" si="10"/>
        <v>'Y',</v>
      </c>
      <c r="G48" t="str">
        <f>CONCATENATE("'",G47,"'",)</f>
        <v>''</v>
      </c>
      <c r="I48" t="str">
        <f>CONCATENATE($I$2,A48,B48,C48,D48,E48,F48,G48,H48,");")</f>
        <v>INSERT INTO CodeInfo (CodeGroupId,CodeID,CodeKr,CodeEn,Value,Active,Memo) VALUES ('0004','0003','3배','3X','3','Y','');</v>
      </c>
    </row>
    <row r="50" spans="1:9" x14ac:dyDescent="0.3">
      <c r="A50" s="1" t="s">
        <v>81</v>
      </c>
      <c r="B50" s="1" t="s">
        <v>81</v>
      </c>
      <c r="C50" s="1" t="s">
        <v>91</v>
      </c>
      <c r="D50" s="1" t="s">
        <v>92</v>
      </c>
      <c r="E50" s="1" t="s">
        <v>93</v>
      </c>
      <c r="F50" s="1" t="s">
        <v>25</v>
      </c>
      <c r="G50" s="1"/>
    </row>
    <row r="51" spans="1:9" x14ac:dyDescent="0.3">
      <c r="A51" t="str">
        <f t="shared" ref="A51:F51" si="11">CONCATENATE("'",A50,"'",",")</f>
        <v>'0004',</v>
      </c>
      <c r="B51" t="str">
        <f t="shared" si="11"/>
        <v>'0004',</v>
      </c>
      <c r="C51" t="str">
        <f t="shared" si="11"/>
        <v>'4배',</v>
      </c>
      <c r="D51" t="str">
        <f t="shared" si="11"/>
        <v>'4X',</v>
      </c>
      <c r="E51" t="str">
        <f t="shared" si="11"/>
        <v>'4',</v>
      </c>
      <c r="F51" t="str">
        <f t="shared" si="11"/>
        <v>'N',</v>
      </c>
      <c r="G51" t="str">
        <f>CONCATENATE("'",G50,"'",)</f>
        <v>''</v>
      </c>
      <c r="I51" t="str">
        <f>CONCATENATE($I$2,A51,B51,C51,D51,E51,F51,G51,H51,");")</f>
        <v>INSERT INTO CodeInfo (CodeGroupId,CodeID,CodeKr,CodeEn,Value,Active,Memo) VALUES ('0004','0004','4배','4X','4','N','');</v>
      </c>
    </row>
    <row r="53" spans="1:9" x14ac:dyDescent="0.3">
      <c r="A53" s="1" t="s">
        <v>81</v>
      </c>
      <c r="B53" s="1" t="s">
        <v>94</v>
      </c>
      <c r="C53" s="1" t="s">
        <v>105</v>
      </c>
      <c r="D53" s="1" t="s">
        <v>110</v>
      </c>
      <c r="E53" s="1" t="s">
        <v>111</v>
      </c>
      <c r="F53" s="1" t="s">
        <v>15</v>
      </c>
      <c r="G53" s="1"/>
    </row>
    <row r="54" spans="1:9" x14ac:dyDescent="0.3">
      <c r="A54" t="str">
        <f t="shared" ref="A54:F54" si="12">CONCATENATE("'",A53,"'",",")</f>
        <v>'0004',</v>
      </c>
      <c r="B54" t="str">
        <f t="shared" si="12"/>
        <v>'0005',</v>
      </c>
      <c r="C54" t="str">
        <f t="shared" si="12"/>
        <v>'5배',</v>
      </c>
      <c r="D54" t="str">
        <f t="shared" si="12"/>
        <v>'5X',</v>
      </c>
      <c r="E54" t="str">
        <f t="shared" si="12"/>
        <v>'5',</v>
      </c>
      <c r="F54" t="str">
        <f t="shared" si="12"/>
        <v>'Y',</v>
      </c>
      <c r="G54" t="str">
        <f>CONCATENATE("'",G53,"'",)</f>
        <v>''</v>
      </c>
      <c r="I54" t="str">
        <f>CONCATENATE($I$2,A54,B54,C54,D54,E54,F54,G54,H54,");")</f>
        <v>INSERT INTO CodeInfo (CodeGroupId,CodeID,CodeKr,CodeEn,Value,Active,Memo) VALUES ('0004','0005','5배','5X','5','Y','');</v>
      </c>
    </row>
    <row r="56" spans="1:9" x14ac:dyDescent="0.3">
      <c r="A56" s="1" t="s">
        <v>81</v>
      </c>
      <c r="B56" s="1" t="s">
        <v>95</v>
      </c>
      <c r="C56" s="1" t="s">
        <v>106</v>
      </c>
      <c r="D56" s="1" t="s">
        <v>112</v>
      </c>
      <c r="E56" s="1" t="s">
        <v>113</v>
      </c>
      <c r="F56" s="1" t="s">
        <v>25</v>
      </c>
      <c r="G56" s="1"/>
    </row>
    <row r="57" spans="1:9" x14ac:dyDescent="0.3">
      <c r="A57" t="str">
        <f t="shared" ref="A57:F57" si="13">CONCATENATE("'",A56,"'",",")</f>
        <v>'0004',</v>
      </c>
      <c r="B57" t="str">
        <f t="shared" si="13"/>
        <v>'0006',</v>
      </c>
      <c r="C57" t="str">
        <f t="shared" si="13"/>
        <v>'6배',</v>
      </c>
      <c r="D57" t="str">
        <f t="shared" si="13"/>
        <v>'6X',</v>
      </c>
      <c r="E57" t="str">
        <f t="shared" si="13"/>
        <v>'6',</v>
      </c>
      <c r="F57" t="str">
        <f t="shared" si="13"/>
        <v>'N',</v>
      </c>
      <c r="G57" t="str">
        <f>CONCATENATE("'",G56,"'",)</f>
        <v>''</v>
      </c>
      <c r="I57" t="str">
        <f>CONCATENATE($I$2,A57,B57,C57,D57,E57,F57,G57,H57,");")</f>
        <v>INSERT INTO CodeInfo (CodeGroupId,CodeID,CodeKr,CodeEn,Value,Active,Memo) VALUES ('0004','0006','6배','6X','6','N','');</v>
      </c>
    </row>
    <row r="59" spans="1:9" x14ac:dyDescent="0.3">
      <c r="A59" s="1" t="s">
        <v>81</v>
      </c>
      <c r="B59" s="1" t="s">
        <v>96</v>
      </c>
      <c r="C59" s="1" t="s">
        <v>107</v>
      </c>
      <c r="D59" s="1" t="s">
        <v>114</v>
      </c>
      <c r="E59" s="1" t="s">
        <v>115</v>
      </c>
      <c r="F59" s="1" t="s">
        <v>25</v>
      </c>
      <c r="G59" s="1"/>
    </row>
    <row r="60" spans="1:9" x14ac:dyDescent="0.3">
      <c r="A60" t="str">
        <f t="shared" ref="A60:F60" si="14">CONCATENATE("'",A59,"'",",")</f>
        <v>'0004',</v>
      </c>
      <c r="B60" t="str">
        <f t="shared" si="14"/>
        <v>'0007',</v>
      </c>
      <c r="C60" t="str">
        <f t="shared" si="14"/>
        <v>'7배',</v>
      </c>
      <c r="D60" t="str">
        <f t="shared" si="14"/>
        <v>'7X',</v>
      </c>
      <c r="E60" t="str">
        <f t="shared" si="14"/>
        <v>'7',</v>
      </c>
      <c r="F60" t="str">
        <f t="shared" si="14"/>
        <v>'N',</v>
      </c>
      <c r="G60" t="str">
        <f>CONCATENATE("'",G59,"'",)</f>
        <v>''</v>
      </c>
      <c r="I60" t="str">
        <f>CONCATENATE($I$2,A60,B60,C60,D60,E60,F60,G60,H60,");")</f>
        <v>INSERT INTO CodeInfo (CodeGroupId,CodeID,CodeKr,CodeEn,Value,Active,Memo) VALUES ('0004','0007','7배','7X','7','N','');</v>
      </c>
    </row>
    <row r="62" spans="1:9" x14ac:dyDescent="0.3">
      <c r="A62" s="1" t="s">
        <v>81</v>
      </c>
      <c r="B62" s="1" t="s">
        <v>97</v>
      </c>
      <c r="C62" s="1" t="s">
        <v>108</v>
      </c>
      <c r="D62" s="1" t="s">
        <v>116</v>
      </c>
      <c r="E62" s="1" t="s">
        <v>117</v>
      </c>
      <c r="F62" s="1" t="s">
        <v>15</v>
      </c>
      <c r="G62" s="1"/>
    </row>
    <row r="63" spans="1:9" x14ac:dyDescent="0.3">
      <c r="A63" t="str">
        <f t="shared" ref="A63:F63" si="15">CONCATENATE("'",A62,"'",",")</f>
        <v>'0004',</v>
      </c>
      <c r="B63" t="str">
        <f t="shared" si="15"/>
        <v>'0008',</v>
      </c>
      <c r="C63" t="str">
        <f t="shared" si="15"/>
        <v>'8배',</v>
      </c>
      <c r="D63" t="str">
        <f t="shared" si="15"/>
        <v>'8X',</v>
      </c>
      <c r="E63" t="str">
        <f t="shared" si="15"/>
        <v>'8',</v>
      </c>
      <c r="F63" t="str">
        <f t="shared" si="15"/>
        <v>'Y',</v>
      </c>
      <c r="G63" t="str">
        <f>CONCATENATE("'",G62,"'",)</f>
        <v>''</v>
      </c>
      <c r="I63" t="str">
        <f>CONCATENATE($I$2,A63,B63,C63,D63,E63,F63,G63,H63,");")</f>
        <v>INSERT INTO CodeInfo (CodeGroupId,CodeID,CodeKr,CodeEn,Value,Active,Memo) VALUES ('0004','0008','8배','8X','8','Y','');</v>
      </c>
    </row>
    <row r="65" spans="1:9" x14ac:dyDescent="0.3">
      <c r="A65" s="1" t="s">
        <v>81</v>
      </c>
      <c r="B65" s="1" t="s">
        <v>98</v>
      </c>
      <c r="C65" s="1" t="s">
        <v>109</v>
      </c>
      <c r="D65" s="1" t="s">
        <v>118</v>
      </c>
      <c r="E65" s="1" t="s">
        <v>119</v>
      </c>
      <c r="F65" s="1" t="s">
        <v>25</v>
      </c>
      <c r="G65" s="1"/>
    </row>
    <row r="66" spans="1:9" x14ac:dyDescent="0.3">
      <c r="A66" t="str">
        <f t="shared" ref="A66:F66" si="16">CONCATENATE("'",A65,"'",",")</f>
        <v>'0004',</v>
      </c>
      <c r="B66" t="str">
        <f t="shared" si="16"/>
        <v>'0009',</v>
      </c>
      <c r="C66" t="str">
        <f t="shared" si="16"/>
        <v>'9배',</v>
      </c>
      <c r="D66" t="str">
        <f t="shared" si="16"/>
        <v>'9X',</v>
      </c>
      <c r="E66" t="str">
        <f t="shared" si="16"/>
        <v>'9',</v>
      </c>
      <c r="F66" t="str">
        <f t="shared" si="16"/>
        <v>'N',</v>
      </c>
      <c r="G66" t="str">
        <f>CONCATENATE("'",G65,"'",)</f>
        <v>''</v>
      </c>
      <c r="I66" t="str">
        <f>CONCATENATE($I$2,A66,B66,C66,D66,E66,F66,G66,H66,");")</f>
        <v>INSERT INTO CodeInfo (CodeGroupId,CodeID,CodeKr,CodeEn,Value,Active,Memo) VALUES ('0004','0009','9배','9X','9','N','');</v>
      </c>
    </row>
    <row r="68" spans="1:9" x14ac:dyDescent="0.3">
      <c r="A68" s="1" t="s">
        <v>81</v>
      </c>
      <c r="B68" s="1" t="s">
        <v>99</v>
      </c>
      <c r="C68" s="1" t="s">
        <v>120</v>
      </c>
      <c r="D68" s="1" t="s">
        <v>121</v>
      </c>
      <c r="E68" s="1" t="s">
        <v>122</v>
      </c>
      <c r="F68" s="1" t="s">
        <v>15</v>
      </c>
      <c r="G68" s="1"/>
    </row>
    <row r="69" spans="1:9" x14ac:dyDescent="0.3">
      <c r="A69" t="str">
        <f t="shared" ref="A69:F69" si="17">CONCATENATE("'",A68,"'",",")</f>
        <v>'0004',</v>
      </c>
      <c r="B69" t="str">
        <f t="shared" si="17"/>
        <v>'0010',</v>
      </c>
      <c r="C69" t="str">
        <f t="shared" si="17"/>
        <v>'10배',</v>
      </c>
      <c r="D69" t="str">
        <f t="shared" si="17"/>
        <v>'10X',</v>
      </c>
      <c r="E69" t="str">
        <f t="shared" si="17"/>
        <v>'10',</v>
      </c>
      <c r="F69" t="str">
        <f t="shared" si="17"/>
        <v>'Y',</v>
      </c>
      <c r="G69" t="str">
        <f>CONCATENATE("'",G68,"'",)</f>
        <v>''</v>
      </c>
      <c r="I69" t="str">
        <f>CONCATENATE($I$2,A69,B69,C69,D69,E69,F69,G69,H69,");")</f>
        <v>INSERT INTO CodeInfo (CodeGroupId,CodeID,CodeKr,CodeEn,Value,Active,Memo) VALUES ('0004','0010','10배','10X','10','Y','');</v>
      </c>
    </row>
    <row r="71" spans="1:9" x14ac:dyDescent="0.3">
      <c r="A71" s="1" t="s">
        <v>81</v>
      </c>
      <c r="B71" s="1" t="s">
        <v>100</v>
      </c>
      <c r="C71" s="1" t="s">
        <v>123</v>
      </c>
      <c r="D71" s="1" t="s">
        <v>124</v>
      </c>
      <c r="E71" s="1" t="s">
        <v>125</v>
      </c>
      <c r="F71" s="1" t="s">
        <v>15</v>
      </c>
      <c r="G71" s="1"/>
    </row>
    <row r="72" spans="1:9" x14ac:dyDescent="0.3">
      <c r="A72" t="str">
        <f t="shared" ref="A72:F72" si="18">CONCATENATE("'",A71,"'",",")</f>
        <v>'0004',</v>
      </c>
      <c r="B72" t="str">
        <f t="shared" si="18"/>
        <v>'0015',</v>
      </c>
      <c r="C72" t="str">
        <f t="shared" si="18"/>
        <v>'15배',</v>
      </c>
      <c r="D72" t="str">
        <f t="shared" si="18"/>
        <v>'15X',</v>
      </c>
      <c r="E72" t="str">
        <f t="shared" si="18"/>
        <v>'15',</v>
      </c>
      <c r="F72" t="str">
        <f t="shared" si="18"/>
        <v>'Y',</v>
      </c>
      <c r="G72" t="str">
        <f>CONCATENATE("'",G71,"'",)</f>
        <v>''</v>
      </c>
      <c r="I72" t="str">
        <f>CONCATENATE($I$2,A72,B72,C72,D72,E72,F72,G72,H72,");")</f>
        <v>INSERT INTO CodeInfo (CodeGroupId,CodeID,CodeKr,CodeEn,Value,Active,Memo) VALUES ('0004','0015','15배','15X','15','Y','');</v>
      </c>
    </row>
    <row r="74" spans="1:9" x14ac:dyDescent="0.3">
      <c r="A74" s="1" t="s">
        <v>81</v>
      </c>
      <c r="B74" s="1" t="s">
        <v>101</v>
      </c>
      <c r="C74" s="1" t="s">
        <v>126</v>
      </c>
      <c r="D74" s="1" t="s">
        <v>127</v>
      </c>
      <c r="E74" s="1" t="s">
        <v>128</v>
      </c>
      <c r="F74" s="1" t="s">
        <v>15</v>
      </c>
      <c r="G74" s="1"/>
    </row>
    <row r="75" spans="1:9" x14ac:dyDescent="0.3">
      <c r="A75" t="str">
        <f t="shared" ref="A75:F75" si="19">CONCATENATE("'",A74,"'",",")</f>
        <v>'0004',</v>
      </c>
      <c r="B75" t="str">
        <f t="shared" si="19"/>
        <v>'0020',</v>
      </c>
      <c r="C75" t="str">
        <f t="shared" si="19"/>
        <v>'20배',</v>
      </c>
      <c r="D75" t="str">
        <f t="shared" si="19"/>
        <v>'20X',</v>
      </c>
      <c r="E75" t="str">
        <f t="shared" si="19"/>
        <v>'20',</v>
      </c>
      <c r="F75" t="str">
        <f t="shared" si="19"/>
        <v>'Y',</v>
      </c>
      <c r="G75" t="str">
        <f>CONCATENATE("'",G74,"'",)</f>
        <v>''</v>
      </c>
      <c r="I75" t="str">
        <f>CONCATENATE($I$2,A75,B75,C75,D75,E75,F75,G75,H75,");")</f>
        <v>INSERT INTO CodeInfo (CodeGroupId,CodeID,CodeKr,CodeEn,Value,Active,Memo) VALUES ('0004','0020','20배','20X','20','Y','');</v>
      </c>
    </row>
    <row r="77" spans="1:9" x14ac:dyDescent="0.3">
      <c r="A77" s="1" t="s">
        <v>81</v>
      </c>
      <c r="B77" s="1" t="s">
        <v>102</v>
      </c>
      <c r="C77" s="1" t="s">
        <v>129</v>
      </c>
      <c r="D77" s="1" t="s">
        <v>130</v>
      </c>
      <c r="E77" s="1" t="s">
        <v>131</v>
      </c>
      <c r="F77" s="1" t="s">
        <v>15</v>
      </c>
      <c r="G77" s="1"/>
    </row>
    <row r="78" spans="1:9" x14ac:dyDescent="0.3">
      <c r="A78" t="str">
        <f t="shared" ref="A78:F78" si="20">CONCATENATE("'",A77,"'",",")</f>
        <v>'0004',</v>
      </c>
      <c r="B78" t="str">
        <f t="shared" si="20"/>
        <v>'0025',</v>
      </c>
      <c r="C78" t="str">
        <f t="shared" si="20"/>
        <v>'25배',</v>
      </c>
      <c r="D78" t="str">
        <f t="shared" si="20"/>
        <v>'25X',</v>
      </c>
      <c r="E78" t="str">
        <f t="shared" si="20"/>
        <v>'25',</v>
      </c>
      <c r="F78" t="str">
        <f t="shared" si="20"/>
        <v>'Y',</v>
      </c>
      <c r="G78" t="str">
        <f>CONCATENATE("'",G77,"'",)</f>
        <v>''</v>
      </c>
      <c r="I78" t="str">
        <f>CONCATENATE($I$2,A78,B78,C78,D78,E78,F78,G78,H78,");")</f>
        <v>INSERT INTO CodeInfo (CodeGroupId,CodeID,CodeKr,CodeEn,Value,Active,Memo) VALUES ('0004','0025','25배','25X','25','Y','');</v>
      </c>
    </row>
    <row r="80" spans="1:9" x14ac:dyDescent="0.3">
      <c r="A80" s="1" t="s">
        <v>81</v>
      </c>
      <c r="B80" s="1" t="s">
        <v>103</v>
      </c>
      <c r="C80" s="1" t="s">
        <v>133</v>
      </c>
      <c r="D80" s="1" t="s">
        <v>135</v>
      </c>
      <c r="E80" s="1" t="s">
        <v>132</v>
      </c>
      <c r="F80" s="1" t="s">
        <v>25</v>
      </c>
      <c r="G80" s="1"/>
    </row>
    <row r="81" spans="1:9" x14ac:dyDescent="0.3">
      <c r="A81" t="str">
        <f t="shared" ref="A81:F81" si="21">CONCATENATE("'",A80,"'",",")</f>
        <v>'0004',</v>
      </c>
      <c r="B81" t="str">
        <f t="shared" si="21"/>
        <v>'0030',</v>
      </c>
      <c r="C81" t="str">
        <f t="shared" si="21"/>
        <v>'30배',</v>
      </c>
      <c r="D81" t="str">
        <f t="shared" si="21"/>
        <v>'30X',</v>
      </c>
      <c r="E81" t="str">
        <f t="shared" si="21"/>
        <v>'30',</v>
      </c>
      <c r="F81" t="str">
        <f t="shared" si="21"/>
        <v>'N',</v>
      </c>
      <c r="G81" t="str">
        <f>CONCATENATE("'",G80,"'",)</f>
        <v>''</v>
      </c>
      <c r="I81" t="str">
        <f>CONCATENATE($I$2,A81,B81,C81,D81,E81,F81,G81,H81,");")</f>
        <v>INSERT INTO CodeInfo (CodeGroupId,CodeID,CodeKr,CodeEn,Value,Active,Memo) VALUES ('0004','0030','30배','30X','30','N','');</v>
      </c>
    </row>
    <row r="83" spans="1:9" x14ac:dyDescent="0.3">
      <c r="A83" s="1" t="s">
        <v>81</v>
      </c>
      <c r="B83" s="1" t="s">
        <v>104</v>
      </c>
      <c r="C83" s="1" t="s">
        <v>134</v>
      </c>
      <c r="D83" s="1" t="s">
        <v>137</v>
      </c>
      <c r="E83" s="1" t="s">
        <v>136</v>
      </c>
      <c r="F83" s="1" t="s">
        <v>25</v>
      </c>
      <c r="G83" s="1"/>
    </row>
    <row r="84" spans="1:9" x14ac:dyDescent="0.3">
      <c r="A84" t="str">
        <f t="shared" ref="A84:F84" si="22">CONCATENATE("'",A83,"'",",")</f>
        <v>'0004',</v>
      </c>
      <c r="B84" t="str">
        <f t="shared" si="22"/>
        <v>'0050',</v>
      </c>
      <c r="C84" t="str">
        <f t="shared" si="22"/>
        <v>'50배',</v>
      </c>
      <c r="D84" t="str">
        <f t="shared" si="22"/>
        <v>'50X',</v>
      </c>
      <c r="E84" t="str">
        <f t="shared" si="22"/>
        <v>'50',</v>
      </c>
      <c r="F84" t="str">
        <f t="shared" si="22"/>
        <v>'N',</v>
      </c>
      <c r="G84" t="str">
        <f>CONCATENATE("'",G83,"'",)</f>
        <v>''</v>
      </c>
      <c r="I84" t="str">
        <f>CONCATENATE($I$2,A84,B84,C84,D84,E84,F84,G84,H84,");")</f>
        <v>INSERT INTO CodeInfo (CodeGroupId,CodeID,CodeKr,CodeEn,Value,Active,Memo) VALUES ('0004','0050','50배','50X','50','N','');</v>
      </c>
    </row>
    <row r="86" spans="1:9" x14ac:dyDescent="0.3">
      <c r="A86" s="2" t="s">
        <v>95</v>
      </c>
      <c r="B86" s="2" t="s">
        <v>557</v>
      </c>
      <c r="C86" s="2" t="s">
        <v>284</v>
      </c>
      <c r="D86" s="2"/>
      <c r="E86" s="2"/>
      <c r="F86" s="2"/>
      <c r="G86" s="3"/>
      <c r="H86" s="3"/>
      <c r="I86" s="3"/>
    </row>
    <row r="87" spans="1:9" x14ac:dyDescent="0.3">
      <c r="A87" s="3" t="str">
        <f>CONCATENATE("'",A86,"'",",")</f>
        <v>'0006',</v>
      </c>
      <c r="B87" s="3" t="str">
        <f>CONCATENATE("'",B86,"'",",")</f>
        <v>'BorrowType',</v>
      </c>
      <c r="C87" s="3" t="str">
        <f>CONCATENATE("'",C86,"'")</f>
        <v>'대출 사용/반환 구분 함'</v>
      </c>
      <c r="D87" s="3"/>
      <c r="E87" s="3"/>
      <c r="F87" s="3"/>
      <c r="G87" s="3"/>
      <c r="H87" s="3"/>
      <c r="I87" s="3" t="str">
        <f>CONCATENATE($I$1,A87,B87,C87,D87,E87,F87,G87,H87,");")</f>
        <v>INSERT INTO CodeGroup (GroupId,GroupName,Memo) VALUES ('0006','BorrowType','대출 사용/반환 구분 함');</v>
      </c>
    </row>
    <row r="89" spans="1:9" x14ac:dyDescent="0.3">
      <c r="A89" s="1" t="s">
        <v>95</v>
      </c>
      <c r="B89" s="1" t="s">
        <v>5</v>
      </c>
      <c r="C89" s="1" t="s">
        <v>140</v>
      </c>
      <c r="D89" s="1" t="s">
        <v>141</v>
      </c>
      <c r="E89" s="1"/>
      <c r="F89" s="1" t="s">
        <v>15</v>
      </c>
      <c r="G89" s="1"/>
    </row>
    <row r="90" spans="1:9" x14ac:dyDescent="0.3">
      <c r="A90" t="str">
        <f t="shared" ref="A90:F90" si="23">CONCATENATE("'",A89,"'",",")</f>
        <v>'0006',</v>
      </c>
      <c r="B90" t="str">
        <f t="shared" si="23"/>
        <v>'0001',</v>
      </c>
      <c r="C90" t="str">
        <f t="shared" si="23"/>
        <v>'사용',</v>
      </c>
      <c r="D90" t="str">
        <f t="shared" si="23"/>
        <v>'Using',</v>
      </c>
      <c r="E90" t="str">
        <f t="shared" si="23"/>
        <v>'',</v>
      </c>
      <c r="F90" t="str">
        <f t="shared" si="23"/>
        <v>'Y',</v>
      </c>
      <c r="G90" t="str">
        <f>CONCATENATE("'",G89,"'",)</f>
        <v>''</v>
      </c>
      <c r="I90" t="str">
        <f>CONCATENATE($I$2,A90,B90,C90,D90,E90,F90,G90,H90,");")</f>
        <v>INSERT INTO CodeInfo (CodeGroupId,CodeID,CodeKr,CodeEn,Value,Active,Memo) VALUES ('0006','0001','사용','Using','','Y','');</v>
      </c>
    </row>
    <row r="92" spans="1:9" x14ac:dyDescent="0.3">
      <c r="A92" s="1" t="s">
        <v>95</v>
      </c>
      <c r="B92" s="1" t="s">
        <v>17</v>
      </c>
      <c r="C92" s="1" t="s">
        <v>139</v>
      </c>
      <c r="D92" s="1" t="s">
        <v>142</v>
      </c>
      <c r="E92" s="1"/>
      <c r="F92" s="1" t="s">
        <v>15</v>
      </c>
      <c r="G92" s="1"/>
    </row>
    <row r="93" spans="1:9" x14ac:dyDescent="0.3">
      <c r="A93" t="str">
        <f t="shared" ref="A93:F93" si="24">CONCATENATE("'",A92,"'",",")</f>
        <v>'0006',</v>
      </c>
      <c r="B93" t="str">
        <f t="shared" si="24"/>
        <v>'0002',</v>
      </c>
      <c r="C93" t="str">
        <f t="shared" si="24"/>
        <v>'상환',</v>
      </c>
      <c r="D93" t="str">
        <f t="shared" si="24"/>
        <v>'Return',</v>
      </c>
      <c r="E93" t="str">
        <f t="shared" si="24"/>
        <v>'',</v>
      </c>
      <c r="F93" t="str">
        <f t="shared" si="24"/>
        <v>'Y',</v>
      </c>
      <c r="G93" t="str">
        <f>CONCATENATE("'",G92,"'",)</f>
        <v>''</v>
      </c>
      <c r="I93" t="str">
        <f>CONCATENATE($I$2,A93,B93,C93,D93,E93,F93,G93,H93,");")</f>
        <v>INSERT INTO CodeInfo (CodeGroupId,CodeID,CodeKr,CodeEn,Value,Active,Memo) VALUES ('0006','0002','상환','Return','','Y','');</v>
      </c>
    </row>
    <row r="95" spans="1:9" x14ac:dyDescent="0.3">
      <c r="A95" s="2" t="s">
        <v>96</v>
      </c>
      <c r="B95" s="2" t="s">
        <v>556</v>
      </c>
      <c r="C95" s="2" t="s">
        <v>285</v>
      </c>
      <c r="D95" s="2"/>
      <c r="E95" s="2"/>
      <c r="F95" s="2"/>
      <c r="G95" s="3"/>
      <c r="H95" s="3"/>
      <c r="I95" s="3"/>
    </row>
    <row r="96" spans="1:9" x14ac:dyDescent="0.3">
      <c r="A96" s="3" t="str">
        <f>CONCATENATE("'",A95,"'",",")</f>
        <v>'0007',</v>
      </c>
      <c r="B96" s="3" t="str">
        <f>CONCATENATE("'",B95,"'",",")</f>
        <v>' OrderTransSts',</v>
      </c>
      <c r="C96" s="3" t="str">
        <f>CONCATENATE("'",C95,"'")</f>
        <v>'주문처리상태. OrderTrans,Order'</v>
      </c>
      <c r="D96" s="3"/>
      <c r="E96" s="3"/>
      <c r="F96" s="3"/>
      <c r="G96" s="3"/>
      <c r="H96" s="3"/>
      <c r="I96" s="3" t="str">
        <f>CONCATENATE($I$1,A96,B96,C96,D96,E96,F96,G96,H96,");")</f>
        <v>INSERT INTO CodeGroup (GroupId,GroupName,Memo) VALUES ('0007',' OrderTransSts','주문처리상태. OrderTrans,Order');</v>
      </c>
    </row>
    <row r="98" spans="1:9" x14ac:dyDescent="0.3">
      <c r="A98" s="1" t="s">
        <v>96</v>
      </c>
      <c r="B98" s="1" t="s">
        <v>5</v>
      </c>
      <c r="C98" s="1" t="s">
        <v>143</v>
      </c>
      <c r="D98" s="1" t="s">
        <v>146</v>
      </c>
      <c r="E98" s="1"/>
      <c r="F98" s="1" t="s">
        <v>15</v>
      </c>
      <c r="G98" s="1"/>
    </row>
    <row r="99" spans="1:9" x14ac:dyDescent="0.3">
      <c r="A99" t="str">
        <f t="shared" ref="A99:F99" si="25">CONCATENATE("'",A98,"'",",")</f>
        <v>'0007',</v>
      </c>
      <c r="B99" t="str">
        <f t="shared" si="25"/>
        <v>'0001',</v>
      </c>
      <c r="C99" t="str">
        <f t="shared" si="25"/>
        <v>'미체결',</v>
      </c>
      <c r="D99" t="str">
        <f t="shared" si="25"/>
        <v>'Waiting',</v>
      </c>
      <c r="E99" t="str">
        <f t="shared" si="25"/>
        <v>'',</v>
      </c>
      <c r="F99" t="str">
        <f t="shared" si="25"/>
        <v>'Y',</v>
      </c>
      <c r="G99" t="str">
        <f>CONCATENATE("'",G98,"'",)</f>
        <v>''</v>
      </c>
      <c r="I99" t="str">
        <f>CONCATENATE($I$2,A99,B99,C99,D99,E99,F99,G99,H99,");")</f>
        <v>INSERT INTO CodeInfo (CodeGroupId,CodeID,CodeKr,CodeEn,Value,Active,Memo) VALUES ('0007','0001','미체결','Waiting','','Y','');</v>
      </c>
    </row>
    <row r="101" spans="1:9" x14ac:dyDescent="0.3">
      <c r="A101" s="1" t="s">
        <v>96</v>
      </c>
      <c r="B101" s="1" t="s">
        <v>17</v>
      </c>
      <c r="C101" s="1" t="s">
        <v>144</v>
      </c>
      <c r="D101" s="1" t="s">
        <v>147</v>
      </c>
      <c r="E101" s="1"/>
      <c r="F101" s="1" t="s">
        <v>15</v>
      </c>
      <c r="G101" s="1"/>
    </row>
    <row r="102" spans="1:9" x14ac:dyDescent="0.3">
      <c r="A102" t="str">
        <f t="shared" ref="A102:F102" si="26">CONCATENATE("'",A101,"'",",")</f>
        <v>'0007',</v>
      </c>
      <c r="B102" t="str">
        <f t="shared" si="26"/>
        <v>'0002',</v>
      </c>
      <c r="C102" t="str">
        <f t="shared" si="26"/>
        <v>'체결',</v>
      </c>
      <c r="D102" t="str">
        <f t="shared" si="26"/>
        <v>'Executed',</v>
      </c>
      <c r="E102" t="str">
        <f t="shared" si="26"/>
        <v>'',</v>
      </c>
      <c r="F102" t="str">
        <f t="shared" si="26"/>
        <v>'Y',</v>
      </c>
      <c r="G102" t="str">
        <f>CONCATENATE("'",G101,"'",)</f>
        <v>''</v>
      </c>
      <c r="I102" t="str">
        <f>CONCATENATE($I$2,A102,B102,C102,D102,E102,F102,G102,H102,");")</f>
        <v>INSERT INTO CodeInfo (CodeGroupId,CodeID,CodeKr,CodeEn,Value,Active,Memo) VALUES ('0007','0002','체결','Executed','','Y','');</v>
      </c>
    </row>
    <row r="104" spans="1:9" x14ac:dyDescent="0.3">
      <c r="A104" s="1" t="s">
        <v>96</v>
      </c>
      <c r="B104" s="1" t="s">
        <v>20</v>
      </c>
      <c r="C104" s="1" t="s">
        <v>145</v>
      </c>
      <c r="D104" s="1" t="s">
        <v>148</v>
      </c>
      <c r="E104" s="1"/>
      <c r="F104" s="1" t="s">
        <v>15</v>
      </c>
      <c r="G104" s="1"/>
    </row>
    <row r="105" spans="1:9" x14ac:dyDescent="0.3">
      <c r="A105" t="str">
        <f t="shared" ref="A105:F105" si="27">CONCATENATE("'",A104,"'",",")</f>
        <v>'0007',</v>
      </c>
      <c r="B105" t="str">
        <f t="shared" si="27"/>
        <v>'0003',</v>
      </c>
      <c r="C105" t="str">
        <f t="shared" si="27"/>
        <v>'취소',</v>
      </c>
      <c r="D105" t="str">
        <f t="shared" si="27"/>
        <v>'Cancel',</v>
      </c>
      <c r="E105" t="str">
        <f t="shared" si="27"/>
        <v>'',</v>
      </c>
      <c r="F105" t="str">
        <f t="shared" si="27"/>
        <v>'Y',</v>
      </c>
      <c r="G105" t="str">
        <f>CONCATENATE("'",G104,"'",)</f>
        <v>''</v>
      </c>
      <c r="I105" t="str">
        <f>CONCATENATE($I$2,A105,B105,C105,D105,E105,F105,G105,H105,");")</f>
        <v>INSERT INTO CodeInfo (CodeGroupId,CodeID,CodeKr,CodeEn,Value,Active,Memo) VALUES ('0007','0003','취소','Cancel','','Y','');</v>
      </c>
    </row>
    <row r="107" spans="1:9" x14ac:dyDescent="0.3">
      <c r="A107" s="1" t="s">
        <v>96</v>
      </c>
      <c r="B107" s="1" t="s">
        <v>81</v>
      </c>
      <c r="C107" s="1" t="s">
        <v>75</v>
      </c>
      <c r="D107" s="1" t="s">
        <v>78</v>
      </c>
      <c r="E107" s="1"/>
      <c r="F107" s="1" t="s">
        <v>15</v>
      </c>
      <c r="G107" s="1"/>
    </row>
    <row r="108" spans="1:9" x14ac:dyDescent="0.3">
      <c r="A108" t="str">
        <f t="shared" ref="A108:F108" si="28">CONCATENATE("'",A107,"'",",")</f>
        <v>'0007',</v>
      </c>
      <c r="B108" t="str">
        <f t="shared" si="28"/>
        <v>'0004',</v>
      </c>
      <c r="C108" t="str">
        <f t="shared" si="28"/>
        <v>'거부',</v>
      </c>
      <c r="D108" t="str">
        <f t="shared" si="28"/>
        <v>'Rejected',</v>
      </c>
      <c r="E108" t="str">
        <f t="shared" si="28"/>
        <v>'',</v>
      </c>
      <c r="F108" t="str">
        <f t="shared" si="28"/>
        <v>'Y',</v>
      </c>
      <c r="G108" t="str">
        <f>CONCATENATE("'",G107,"'",)</f>
        <v>''</v>
      </c>
      <c r="I108" t="str">
        <f>CONCATENATE($I$2,A108,B108,C108,D108,E108,F108,G108,H108,");")</f>
        <v>INSERT INTO CodeInfo (CodeGroupId,CodeID,CodeKr,CodeEn,Value,Active,Memo) VALUES ('0007','0004','거부','Rejected','','Y','');</v>
      </c>
    </row>
    <row r="110" spans="1:9" x14ac:dyDescent="0.3">
      <c r="A110" s="1" t="s">
        <v>96</v>
      </c>
      <c r="B110" s="1" t="s">
        <v>94</v>
      </c>
      <c r="C110" s="1" t="s">
        <v>481</v>
      </c>
      <c r="D110" s="1" t="s">
        <v>481</v>
      </c>
      <c r="E110" s="1"/>
      <c r="F110" s="1" t="s">
        <v>15</v>
      </c>
      <c r="G110" s="1"/>
    </row>
    <row r="111" spans="1:9" x14ac:dyDescent="0.3">
      <c r="A111" t="str">
        <f t="shared" ref="A111:F111" si="29">CONCATENATE("'",A110,"'",",")</f>
        <v>'0007',</v>
      </c>
      <c r="B111" t="str">
        <f t="shared" si="29"/>
        <v>'0005',</v>
      </c>
      <c r="C111" t="str">
        <f t="shared" si="29"/>
        <v>'Rollback',</v>
      </c>
      <c r="D111" t="str">
        <f t="shared" si="29"/>
        <v>'Rollback',</v>
      </c>
      <c r="E111" t="str">
        <f t="shared" si="29"/>
        <v>'',</v>
      </c>
      <c r="F111" t="str">
        <f t="shared" si="29"/>
        <v>'Y',</v>
      </c>
      <c r="G111" t="str">
        <f>CONCATENATE("'",G110,"'",)</f>
        <v>''</v>
      </c>
      <c r="I111" t="str">
        <f>CONCATENATE($I$2,A111,B111,C111,D111,E111,F111,G111,H111,");")</f>
        <v>INSERT INTO CodeInfo (CodeGroupId,CodeID,CodeKr,CodeEn,Value,Active,Memo) VALUES ('0007','0005','Rollback','Rollback','','Y','');</v>
      </c>
    </row>
    <row r="113" spans="1:9" x14ac:dyDescent="0.3">
      <c r="A113" s="2" t="s">
        <v>97</v>
      </c>
      <c r="B113" s="2" t="s">
        <v>555</v>
      </c>
      <c r="C113" s="2" t="s">
        <v>287</v>
      </c>
      <c r="D113" s="2"/>
      <c r="E113" s="2"/>
      <c r="F113" s="2"/>
      <c r="G113" s="3"/>
      <c r="H113" s="3"/>
      <c r="I113" s="3"/>
    </row>
    <row r="114" spans="1:9" x14ac:dyDescent="0.3">
      <c r="A114" s="3" t="str">
        <f>CONCATENATE("'",A113,"'",",")</f>
        <v>'0008',</v>
      </c>
      <c r="B114" s="3" t="str">
        <f>CONCATENATE("'",B113,"'",",")</f>
        <v>'TradeType',</v>
      </c>
      <c r="C114" s="3" t="str">
        <f>CONCATENATE("'",C113,"'")</f>
        <v>'TradeType 매수/매도구분'</v>
      </c>
      <c r="D114" s="3"/>
      <c r="E114" s="3"/>
      <c r="F114" s="3"/>
      <c r="G114" s="3"/>
      <c r="H114" s="3"/>
      <c r="I114" s="3" t="str">
        <f>CONCATENATE($I$1,A114,B114,C114,D114,E114,F114,G114,H114,");")</f>
        <v>INSERT INTO CodeGroup (GroupId,GroupName,Memo) VALUES ('0008','TradeType','TradeType 매수/매도구분');</v>
      </c>
    </row>
    <row r="116" spans="1:9" x14ac:dyDescent="0.3">
      <c r="A116" s="1" t="s">
        <v>97</v>
      </c>
      <c r="B116" s="1" t="s">
        <v>5</v>
      </c>
      <c r="C116" s="1" t="s">
        <v>150</v>
      </c>
      <c r="D116" s="1" t="s">
        <v>151</v>
      </c>
      <c r="E116" s="1"/>
      <c r="F116" s="1" t="s">
        <v>15</v>
      </c>
      <c r="G116" s="1"/>
    </row>
    <row r="117" spans="1:9" x14ac:dyDescent="0.3">
      <c r="A117" t="str">
        <f t="shared" ref="A117:F117" si="30">CONCATENATE("'",A116,"'",",")</f>
        <v>'0008',</v>
      </c>
      <c r="B117" t="str">
        <f t="shared" si="30"/>
        <v>'0001',</v>
      </c>
      <c r="C117" t="str">
        <f t="shared" si="30"/>
        <v>'매수',</v>
      </c>
      <c r="D117" t="str">
        <f t="shared" si="30"/>
        <v>'Buy',</v>
      </c>
      <c r="E117" t="str">
        <f t="shared" si="30"/>
        <v>'',</v>
      </c>
      <c r="F117" t="str">
        <f t="shared" si="30"/>
        <v>'Y',</v>
      </c>
      <c r="G117" t="str">
        <f>CONCATENATE("'",G116,"'",)</f>
        <v>''</v>
      </c>
      <c r="I117" t="str">
        <f>CONCATENATE($I$2,A117,B117,C117,D117,E117,F117,G117,H117,");")</f>
        <v>INSERT INTO CodeInfo (CodeGroupId,CodeID,CodeKr,CodeEn,Value,Active,Memo) VALUES ('0008','0001','매수','Buy','','Y','');</v>
      </c>
    </row>
    <row r="119" spans="1:9" x14ac:dyDescent="0.3">
      <c r="A119" s="1" t="s">
        <v>97</v>
      </c>
      <c r="B119" s="1" t="s">
        <v>17</v>
      </c>
      <c r="C119" s="1" t="s">
        <v>149</v>
      </c>
      <c r="D119" s="1" t="s">
        <v>152</v>
      </c>
      <c r="E119" s="1"/>
      <c r="F119" s="1" t="s">
        <v>15</v>
      </c>
      <c r="G119" s="1"/>
    </row>
    <row r="120" spans="1:9" x14ac:dyDescent="0.3">
      <c r="A120" t="str">
        <f t="shared" ref="A120:F120" si="31">CONCATENATE("'",A119,"'",",")</f>
        <v>'0008',</v>
      </c>
      <c r="B120" t="str">
        <f t="shared" si="31"/>
        <v>'0002',</v>
      </c>
      <c r="C120" t="str">
        <f t="shared" si="31"/>
        <v>'매도',</v>
      </c>
      <c r="D120" t="str">
        <f t="shared" si="31"/>
        <v>'Sell',</v>
      </c>
      <c r="E120" t="str">
        <f t="shared" si="31"/>
        <v>'',</v>
      </c>
      <c r="F120" t="str">
        <f t="shared" si="31"/>
        <v>'Y',</v>
      </c>
      <c r="G120" t="str">
        <f>CONCATENATE("'",G119,"'",)</f>
        <v>''</v>
      </c>
      <c r="I120" t="str">
        <f>CONCATENATE($I$2,A120,B120,C120,D120,E120,F120,G120,H120,");")</f>
        <v>INSERT INTO CodeInfo (CodeGroupId,CodeID,CodeKr,CodeEn,Value,Active,Memo) VALUES ('0008','0002','매도','Sell','','Y','');</v>
      </c>
    </row>
    <row r="122" spans="1:9" x14ac:dyDescent="0.3">
      <c r="A122" s="2" t="s">
        <v>98</v>
      </c>
      <c r="B122" s="2" t="s">
        <v>554</v>
      </c>
      <c r="C122" s="2" t="s">
        <v>286</v>
      </c>
      <c r="D122" s="2"/>
      <c r="E122" s="2"/>
      <c r="F122" s="2"/>
      <c r="G122" s="3"/>
      <c r="H122" s="3"/>
      <c r="I122" s="3"/>
    </row>
    <row r="123" spans="1:9" x14ac:dyDescent="0.3">
      <c r="A123" s="3" t="str">
        <f>CONCATENATE("'",A122,"'",",")</f>
        <v>'0009',</v>
      </c>
      <c r="B123" s="3" t="str">
        <f>CONCATENATE("'",B122,"'",",")</f>
        <v>'OrderType',</v>
      </c>
      <c r="C123" s="3" t="str">
        <f>CONCATENATE("'",C122,"'")</f>
        <v>'OrderType 지정가/시장가 구분'</v>
      </c>
      <c r="D123" s="3"/>
      <c r="E123" s="3"/>
      <c r="F123" s="3"/>
      <c r="G123" s="3"/>
      <c r="H123" s="3"/>
      <c r="I123" s="3" t="str">
        <f>CONCATENATE($I$1,A123,B123,C123,D123,E123,F123,G123,H123,");")</f>
        <v>INSERT INTO CodeGroup (GroupId,GroupName,Memo) VALUES ('0009','OrderType','OrderType 지정가/시장가 구분');</v>
      </c>
    </row>
    <row r="125" spans="1:9" x14ac:dyDescent="0.3">
      <c r="A125" s="1" t="s">
        <v>98</v>
      </c>
      <c r="B125" s="1" t="s">
        <v>5</v>
      </c>
      <c r="C125" s="1" t="s">
        <v>153</v>
      </c>
      <c r="D125" s="1" t="s">
        <v>156</v>
      </c>
      <c r="E125" s="1"/>
      <c r="F125" s="1" t="s">
        <v>15</v>
      </c>
      <c r="G125" s="1"/>
    </row>
    <row r="126" spans="1:9" x14ac:dyDescent="0.3">
      <c r="A126" t="str">
        <f t="shared" ref="A126:F126" si="32">CONCATENATE("'",A125,"'",",")</f>
        <v>'0009',</v>
      </c>
      <c r="B126" t="str">
        <f t="shared" si="32"/>
        <v>'0001',</v>
      </c>
      <c r="C126" t="str">
        <f t="shared" si="32"/>
        <v>'지정가',</v>
      </c>
      <c r="D126" t="str">
        <f t="shared" si="32"/>
        <v>'Limit',</v>
      </c>
      <c r="E126" t="str">
        <f t="shared" si="32"/>
        <v>'',</v>
      </c>
      <c r="F126" t="str">
        <f t="shared" si="32"/>
        <v>'Y',</v>
      </c>
      <c r="G126" t="str">
        <f>CONCATENATE("'",G125,"'",)</f>
        <v>''</v>
      </c>
      <c r="I126" t="str">
        <f>CONCATENATE($I$2,A126,B126,C126,D126,E126,F126,G126,H126,");")</f>
        <v>INSERT INTO CodeInfo (CodeGroupId,CodeID,CodeKr,CodeEn,Value,Active,Memo) VALUES ('0009','0001','지정가','Limit','','Y','');</v>
      </c>
    </row>
    <row r="128" spans="1:9" x14ac:dyDescent="0.3">
      <c r="A128" s="1" t="s">
        <v>98</v>
      </c>
      <c r="B128" s="1" t="s">
        <v>17</v>
      </c>
      <c r="C128" s="1" t="s">
        <v>154</v>
      </c>
      <c r="D128" s="1" t="s">
        <v>155</v>
      </c>
      <c r="E128" s="1"/>
      <c r="F128" s="1" t="s">
        <v>15</v>
      </c>
      <c r="G128" s="1"/>
    </row>
    <row r="129" spans="1:9" x14ac:dyDescent="0.3">
      <c r="A129" t="str">
        <f t="shared" ref="A129:F129" si="33">CONCATENATE("'",A128,"'",",")</f>
        <v>'0009',</v>
      </c>
      <c r="B129" t="str">
        <f t="shared" si="33"/>
        <v>'0002',</v>
      </c>
      <c r="C129" t="str">
        <f t="shared" si="33"/>
        <v>'시가',</v>
      </c>
      <c r="D129" t="str">
        <f t="shared" si="33"/>
        <v>'Market',</v>
      </c>
      <c r="E129" t="str">
        <f t="shared" si="33"/>
        <v>'',</v>
      </c>
      <c r="F129" t="str">
        <f t="shared" si="33"/>
        <v>'Y',</v>
      </c>
      <c r="G129" t="str">
        <f>CONCATENATE("'",G128,"'",)</f>
        <v>''</v>
      </c>
      <c r="I129" t="str">
        <f>CONCATENATE($I$2,A129,B129,C129,D129,E129,F129,G129,H129,");")</f>
        <v>INSERT INTO CodeInfo (CodeGroupId,CodeID,CodeKr,CodeEn,Value,Active,Memo) VALUES ('0009','0002','시가','Market','','Y','');</v>
      </c>
    </row>
    <row r="131" spans="1:9" x14ac:dyDescent="0.3">
      <c r="A131" s="2" t="s">
        <v>99</v>
      </c>
      <c r="B131" s="2" t="s">
        <v>552</v>
      </c>
      <c r="C131" s="2" t="s">
        <v>288</v>
      </c>
      <c r="D131" s="2"/>
      <c r="E131" s="2"/>
      <c r="F131" s="2"/>
      <c r="G131" s="3"/>
      <c r="H131" s="3"/>
      <c r="I131" s="3"/>
    </row>
    <row r="132" spans="1:9" x14ac:dyDescent="0.3">
      <c r="A132" s="3" t="str">
        <f>CONCATENATE("'",A131,"'",",")</f>
        <v>'0010',</v>
      </c>
      <c r="B132" s="3" t="str">
        <f>CONCATENATE("'",B131,"'",",")</f>
        <v>'PositionType',</v>
      </c>
      <c r="C132" s="3" t="str">
        <f>CONCATENATE("'",C131,"'")</f>
        <v>'PositionType Long/Short(다/공) 구분'</v>
      </c>
      <c r="D132" s="3"/>
      <c r="E132" s="3"/>
      <c r="F132" s="3"/>
      <c r="G132" s="3"/>
      <c r="H132" s="3"/>
      <c r="I132" s="3" t="str">
        <f>CONCATENATE($I$1,A132,B132,C132,D132,E132,F132,G132,H132,");")</f>
        <v>INSERT INTO CodeGroup (GroupId,GroupName,Memo) VALUES ('0010','PositionType','PositionType Long/Short(다/공) 구분');</v>
      </c>
    </row>
    <row r="134" spans="1:9" x14ac:dyDescent="0.3">
      <c r="A134" s="1" t="s">
        <v>99</v>
      </c>
      <c r="B134" s="1" t="s">
        <v>5</v>
      </c>
      <c r="C134" s="1" t="s">
        <v>159</v>
      </c>
      <c r="D134" s="1" t="s">
        <v>157</v>
      </c>
      <c r="E134" s="1"/>
      <c r="F134" s="1" t="s">
        <v>15</v>
      </c>
      <c r="G134" s="1"/>
    </row>
    <row r="135" spans="1:9" x14ac:dyDescent="0.3">
      <c r="A135" t="str">
        <f t="shared" ref="A135:F135" si="34">CONCATENATE("'",A134,"'",",")</f>
        <v>'0010',</v>
      </c>
      <c r="B135" t="str">
        <f t="shared" si="34"/>
        <v>'0001',</v>
      </c>
      <c r="C135" t="str">
        <f t="shared" si="34"/>
        <v>'다',</v>
      </c>
      <c r="D135" t="str">
        <f t="shared" si="34"/>
        <v>'Long',</v>
      </c>
      <c r="E135" t="str">
        <f t="shared" si="34"/>
        <v>'',</v>
      </c>
      <c r="F135" t="str">
        <f t="shared" si="34"/>
        <v>'Y',</v>
      </c>
      <c r="G135" t="str">
        <f>CONCATENATE("'",G134,"'",)</f>
        <v>''</v>
      </c>
      <c r="I135" t="str">
        <f>CONCATENATE($I$2,A135,B135,C135,D135,E135,F135,G135,H135,");")</f>
        <v>INSERT INTO CodeInfo (CodeGroupId,CodeID,CodeKr,CodeEn,Value,Active,Memo) VALUES ('0010','0001','다','Long','','Y','');</v>
      </c>
    </row>
    <row r="137" spans="1:9" x14ac:dyDescent="0.3">
      <c r="A137" s="1" t="s">
        <v>99</v>
      </c>
      <c r="B137" s="1" t="s">
        <v>17</v>
      </c>
      <c r="C137" s="1" t="s">
        <v>160</v>
      </c>
      <c r="D137" s="1" t="s">
        <v>158</v>
      </c>
      <c r="E137" s="1"/>
      <c r="F137" s="1" t="s">
        <v>15</v>
      </c>
      <c r="G137" s="1"/>
    </row>
    <row r="138" spans="1:9" x14ac:dyDescent="0.3">
      <c r="A138" t="str">
        <f t="shared" ref="A138:F138" si="35">CONCATENATE("'",A137,"'",",")</f>
        <v>'0010',</v>
      </c>
      <c r="B138" t="str">
        <f t="shared" si="35"/>
        <v>'0002',</v>
      </c>
      <c r="C138" t="str">
        <f t="shared" si="35"/>
        <v>'공',</v>
      </c>
      <c r="D138" t="str">
        <f t="shared" si="35"/>
        <v>'Short',</v>
      </c>
      <c r="E138" t="str">
        <f t="shared" si="35"/>
        <v>'',</v>
      </c>
      <c r="F138" t="str">
        <f t="shared" si="35"/>
        <v>'Y',</v>
      </c>
      <c r="G138" t="str">
        <f>CONCATENATE("'",G137,"'",)</f>
        <v>''</v>
      </c>
      <c r="I138" t="str">
        <f>CONCATENATE($I$2,A138,B138,C138,D138,E138,F138,G138,H138,");")</f>
        <v>INSERT INTO CodeInfo (CodeGroupId,CodeID,CodeKr,CodeEn,Value,Active,Memo) VALUES ('0010','0002','공','Short','','Y','');</v>
      </c>
    </row>
    <row r="140" spans="1:9" x14ac:dyDescent="0.3">
      <c r="A140" s="2" t="s">
        <v>161</v>
      </c>
      <c r="B140" s="2" t="s">
        <v>553</v>
      </c>
      <c r="C140" s="2" t="s">
        <v>289</v>
      </c>
      <c r="D140" s="2"/>
      <c r="E140" s="2"/>
      <c r="F140" s="2"/>
      <c r="G140" s="3"/>
      <c r="H140" s="3"/>
      <c r="I140" s="3"/>
    </row>
    <row r="141" spans="1:9" x14ac:dyDescent="0.3">
      <c r="A141" s="3" t="str">
        <f>CONCATENATE("'",A140,"'",",")</f>
        <v>'0011',</v>
      </c>
      <c r="B141" s="3" t="str">
        <f>CONCATENATE("'",B140,"'",",")</f>
        <v>'OpenCloseType',</v>
      </c>
      <c r="C141" s="3" t="str">
        <f>CONCATENATE("'",C140,"'")</f>
        <v>'Position상태 구분 Open/Close'</v>
      </c>
      <c r="D141" s="3"/>
      <c r="E141" s="3"/>
      <c r="F141" s="3"/>
      <c r="G141" s="3"/>
      <c r="H141" s="3"/>
      <c r="I141" s="3" t="str">
        <f>CONCATENATE($I$1,A141,B141,C141,D141,E141,F141,G141,H141,");")</f>
        <v>INSERT INTO CodeGroup (GroupId,GroupName,Memo) VALUES ('0011','OpenCloseType','Position상태 구분 Open/Close');</v>
      </c>
    </row>
    <row r="143" spans="1:9" x14ac:dyDescent="0.3">
      <c r="A143" s="1" t="s">
        <v>161</v>
      </c>
      <c r="B143" s="1" t="s">
        <v>5</v>
      </c>
      <c r="C143" s="1" t="s">
        <v>61</v>
      </c>
      <c r="D143" s="1" t="s">
        <v>61</v>
      </c>
      <c r="E143" s="1"/>
      <c r="F143" s="1" t="s">
        <v>15</v>
      </c>
      <c r="G143" s="1"/>
    </row>
    <row r="144" spans="1:9" x14ac:dyDescent="0.3">
      <c r="A144" t="str">
        <f t="shared" ref="A144:F144" si="36">CONCATENATE("'",A143,"'",",")</f>
        <v>'0011',</v>
      </c>
      <c r="B144" t="str">
        <f t="shared" si="36"/>
        <v>'0001',</v>
      </c>
      <c r="C144" t="str">
        <f t="shared" si="36"/>
        <v>'Open',</v>
      </c>
      <c r="D144" t="str">
        <f t="shared" si="36"/>
        <v>'Open',</v>
      </c>
      <c r="E144" t="str">
        <f t="shared" si="36"/>
        <v>'',</v>
      </c>
      <c r="F144" t="str">
        <f t="shared" si="36"/>
        <v>'Y',</v>
      </c>
      <c r="G144" t="str">
        <f>CONCATENATE("'",G143,"'",)</f>
        <v>''</v>
      </c>
      <c r="I144" t="str">
        <f>CONCATENATE($I$2,A144,B144,C144,D144,E144,F144,G144,H144,");")</f>
        <v>INSERT INTO CodeInfo (CodeGroupId,CodeID,CodeKr,CodeEn,Value,Active,Memo) VALUES ('0011','0001','Open','Open','','Y','');</v>
      </c>
    </row>
    <row r="146" spans="1:9" x14ac:dyDescent="0.3">
      <c r="A146" s="1" t="s">
        <v>161</v>
      </c>
      <c r="B146" s="1" t="s">
        <v>17</v>
      </c>
      <c r="C146" s="1" t="s">
        <v>59</v>
      </c>
      <c r="D146" s="1" t="s">
        <v>59</v>
      </c>
      <c r="E146" s="1"/>
      <c r="F146" s="1" t="s">
        <v>15</v>
      </c>
      <c r="G146" s="1"/>
    </row>
    <row r="147" spans="1:9" x14ac:dyDescent="0.3">
      <c r="A147" t="str">
        <f t="shared" ref="A147:F147" si="37">CONCATENATE("'",A146,"'",",")</f>
        <v>'0011',</v>
      </c>
      <c r="B147" t="str">
        <f t="shared" si="37"/>
        <v>'0002',</v>
      </c>
      <c r="C147" t="str">
        <f t="shared" si="37"/>
        <v>'Close',</v>
      </c>
      <c r="D147" t="str">
        <f t="shared" si="37"/>
        <v>'Close',</v>
      </c>
      <c r="E147" t="str">
        <f t="shared" si="37"/>
        <v>'',</v>
      </c>
      <c r="F147" t="str">
        <f t="shared" si="37"/>
        <v>'Y',</v>
      </c>
      <c r="G147" t="str">
        <f>CONCATENATE("'",G146,"'",)</f>
        <v>''</v>
      </c>
      <c r="I147" t="str">
        <f>CONCATENATE($I$2,A147,B147,C147,D147,E147,F147,G147,H147,");")</f>
        <v>INSERT INTO CodeInfo (CodeGroupId,CodeID,CodeKr,CodeEn,Value,Active,Memo) VALUES ('0011','0002','Close','Close','','Y','');</v>
      </c>
    </row>
    <row r="149" spans="1:9" x14ac:dyDescent="0.3">
      <c r="A149" s="2" t="s">
        <v>162</v>
      </c>
      <c r="B149" s="2" t="s">
        <v>551</v>
      </c>
      <c r="C149" s="2" t="s">
        <v>170</v>
      </c>
      <c r="D149" s="2"/>
      <c r="E149" s="2"/>
      <c r="F149" s="2"/>
      <c r="G149" s="2" t="s">
        <v>170</v>
      </c>
      <c r="H149" s="3"/>
      <c r="I149" s="3"/>
    </row>
    <row r="150" spans="1:9" x14ac:dyDescent="0.3">
      <c r="A150" s="3" t="str">
        <f>CONCATENATE("'",A149,"'",",")</f>
        <v>'0012',</v>
      </c>
      <c r="B150" s="3" t="str">
        <f>CONCATENATE("'",B149,"'",",")</f>
        <v>'OrderSourceType',</v>
      </c>
      <c r="C150" s="3" t="str">
        <f>CONCATENATE("'",C149,"'")</f>
        <v>'체결 방식구분 : 고객/마감/이익스탑/손실스탑/중목LossCut/대출 LossCut/OverNight 초과/OverNight만기'</v>
      </c>
      <c r="D150" s="3"/>
      <c r="E150" s="3"/>
      <c r="F150" s="3"/>
      <c r="G150" s="3"/>
      <c r="H150" s="3"/>
      <c r="I150" s="3" t="str">
        <f>CONCATENATE($I$1,A150,B150,C150,D150,E150,F150,G150,H150,");")</f>
        <v>INSERT INTO CodeGroup (GroupId,GroupName,Memo) VALUES ('0012','OrderSourceType','체결 방식구분 : 고객/마감/이익스탑/손실스탑/중목LossCut/대출 LossCut/OverNight 초과/OverNight만기');</v>
      </c>
    </row>
    <row r="152" spans="1:9" x14ac:dyDescent="0.3">
      <c r="A152" s="1" t="s">
        <v>162</v>
      </c>
      <c r="B152" s="1" t="s">
        <v>5</v>
      </c>
      <c r="C152" s="1" t="s">
        <v>163</v>
      </c>
      <c r="D152" s="1" t="s">
        <v>330</v>
      </c>
      <c r="E152" s="1"/>
      <c r="F152" s="1" t="s">
        <v>15</v>
      </c>
      <c r="G152" s="1"/>
    </row>
    <row r="153" spans="1:9" x14ac:dyDescent="0.3">
      <c r="A153" t="str">
        <f t="shared" ref="A153:F153" si="38">CONCATENATE("'",A152,"'",",")</f>
        <v>'0012',</v>
      </c>
      <c r="B153" t="str">
        <f t="shared" si="38"/>
        <v>'0001',</v>
      </c>
      <c r="C153" t="str">
        <f t="shared" si="38"/>
        <v>'고개',</v>
      </c>
      <c r="D153" t="str">
        <f t="shared" si="38"/>
        <v>'Customer',</v>
      </c>
      <c r="E153" t="str">
        <f t="shared" si="38"/>
        <v>'',</v>
      </c>
      <c r="F153" t="str">
        <f t="shared" si="38"/>
        <v>'Y',</v>
      </c>
      <c r="G153" t="str">
        <f>CONCATENATE("'",G152,"'",)</f>
        <v>''</v>
      </c>
      <c r="I153" t="str">
        <f>CONCATENATE($I$2,A153,B153,C153,D153,E153,F153,G153,H153,");")</f>
        <v>INSERT INTO CodeInfo (CodeGroupId,CodeID,CodeKr,CodeEn,Value,Active,Memo) VALUES ('0012','0001','고개','Customer','','Y','');</v>
      </c>
    </row>
    <row r="155" spans="1:9" x14ac:dyDescent="0.3">
      <c r="A155" s="1" t="s">
        <v>162</v>
      </c>
      <c r="B155" s="1" t="s">
        <v>17</v>
      </c>
      <c r="C155" s="1" t="s">
        <v>164</v>
      </c>
      <c r="D155" s="1" t="s">
        <v>515</v>
      </c>
      <c r="E155" s="1"/>
      <c r="F155" s="1" t="s">
        <v>15</v>
      </c>
      <c r="G155" s="1"/>
    </row>
    <row r="156" spans="1:9" x14ac:dyDescent="0.3">
      <c r="A156" t="str">
        <f t="shared" ref="A156:F156" si="39">CONCATENATE("'",A155,"'",",")</f>
        <v>'0012',</v>
      </c>
      <c r="B156" t="str">
        <f t="shared" si="39"/>
        <v>'0002',</v>
      </c>
      <c r="C156" t="str">
        <f t="shared" si="39"/>
        <v>'마감',</v>
      </c>
      <c r="D156" t="str">
        <f t="shared" si="39"/>
        <v>'CloseMarket',</v>
      </c>
      <c r="E156" t="str">
        <f t="shared" si="39"/>
        <v>'',</v>
      </c>
      <c r="F156" t="str">
        <f t="shared" si="39"/>
        <v>'Y',</v>
      </c>
      <c r="G156" t="str">
        <f>CONCATENATE("'",G155,"'",)</f>
        <v>''</v>
      </c>
      <c r="I156" t="str">
        <f>CONCATENATE($I$2,A156,B156,C156,D156,E156,F156,G156,H156,");")</f>
        <v>INSERT INTO CodeInfo (CodeGroupId,CodeID,CodeKr,CodeEn,Value,Active,Memo) VALUES ('0012','0002','마감','CloseMarket','','Y','');</v>
      </c>
    </row>
    <row r="158" spans="1:9" x14ac:dyDescent="0.3">
      <c r="A158" s="1" t="s">
        <v>162</v>
      </c>
      <c r="B158" s="1" t="s">
        <v>20</v>
      </c>
      <c r="C158" s="1" t="s">
        <v>165</v>
      </c>
      <c r="D158" s="1" t="s">
        <v>516</v>
      </c>
      <c r="E158" s="1"/>
      <c r="F158" s="1" t="s">
        <v>15</v>
      </c>
      <c r="G158" s="1"/>
    </row>
    <row r="159" spans="1:9" x14ac:dyDescent="0.3">
      <c r="A159" t="str">
        <f t="shared" ref="A159:F159" si="40">CONCATENATE("'",A158,"'",",")</f>
        <v>'0012',</v>
      </c>
      <c r="B159" t="str">
        <f t="shared" si="40"/>
        <v>'0003',</v>
      </c>
      <c r="C159" t="str">
        <f t="shared" si="40"/>
        <v>'이익스탑',</v>
      </c>
      <c r="D159" t="str">
        <f t="shared" si="40"/>
        <v>'OverStop',</v>
      </c>
      <c r="E159" t="str">
        <f t="shared" si="40"/>
        <v>'',</v>
      </c>
      <c r="F159" t="str">
        <f t="shared" si="40"/>
        <v>'Y',</v>
      </c>
      <c r="G159" t="str">
        <f>CONCATENATE("'",G158,"'",)</f>
        <v>''</v>
      </c>
      <c r="I159" t="str">
        <f>CONCATENATE($I$2,A159,B159,C159,D159,E159,F159,G159,H159,");")</f>
        <v>INSERT INTO CodeInfo (CodeGroupId,CodeID,CodeKr,CodeEn,Value,Active,Memo) VALUES ('0012','0003','이익스탑','OverStop','','Y','');</v>
      </c>
    </row>
    <row r="161" spans="1:9" x14ac:dyDescent="0.3">
      <c r="A161" s="1" t="s">
        <v>162</v>
      </c>
      <c r="B161" s="1" t="s">
        <v>81</v>
      </c>
      <c r="C161" s="1" t="s">
        <v>166</v>
      </c>
      <c r="D161" s="1" t="s">
        <v>517</v>
      </c>
      <c r="E161" s="1"/>
      <c r="F161" s="1" t="s">
        <v>15</v>
      </c>
      <c r="G161" s="1"/>
    </row>
    <row r="162" spans="1:9" x14ac:dyDescent="0.3">
      <c r="A162" t="str">
        <f t="shared" ref="A162:F162" si="41">CONCATENATE("'",A161,"'",",")</f>
        <v>'0012',</v>
      </c>
      <c r="B162" t="str">
        <f t="shared" si="41"/>
        <v>'0004',</v>
      </c>
      <c r="C162" t="str">
        <f t="shared" si="41"/>
        <v>'손실스탑',</v>
      </c>
      <c r="D162" t="str">
        <f t="shared" si="41"/>
        <v>'LowerStop',</v>
      </c>
      <c r="E162" t="str">
        <f t="shared" si="41"/>
        <v>'',</v>
      </c>
      <c r="F162" t="str">
        <f t="shared" si="41"/>
        <v>'Y',</v>
      </c>
      <c r="G162" t="str">
        <f>CONCATENATE("'",G161,"'",)</f>
        <v>''</v>
      </c>
      <c r="I162" t="str">
        <f>CONCATENATE($I$2,A162,B162,C162,D162,E162,F162,G162,H162,");")</f>
        <v>INSERT INTO CodeInfo (CodeGroupId,CodeID,CodeKr,CodeEn,Value,Active,Memo) VALUES ('0012','0004','손실스탑','LowerStop','','Y','');</v>
      </c>
    </row>
    <row r="164" spans="1:9" x14ac:dyDescent="0.3">
      <c r="A164" s="1" t="s">
        <v>162</v>
      </c>
      <c r="B164" s="1" t="s">
        <v>94</v>
      </c>
      <c r="C164" s="1" t="s">
        <v>482</v>
      </c>
      <c r="D164" s="1" t="s">
        <v>521</v>
      </c>
      <c r="E164" s="1"/>
      <c r="F164" s="1" t="s">
        <v>25</v>
      </c>
      <c r="G164" s="1"/>
    </row>
    <row r="165" spans="1:9" x14ac:dyDescent="0.3">
      <c r="A165" t="str">
        <f t="shared" ref="A165:F165" si="42">CONCATENATE("'",A164,"'",",")</f>
        <v>'0012',</v>
      </c>
      <c r="B165" t="str">
        <f t="shared" si="42"/>
        <v>'0005',</v>
      </c>
      <c r="C165" t="str">
        <f t="shared" si="42"/>
        <v>'LossCut',</v>
      </c>
      <c r="D165" t="str">
        <f t="shared" si="42"/>
        <v>'LossCutClose',</v>
      </c>
      <c r="E165" t="str">
        <f t="shared" si="42"/>
        <v>'',</v>
      </c>
      <c r="F165" t="str">
        <f t="shared" si="42"/>
        <v>'N',</v>
      </c>
      <c r="G165" t="str">
        <f>CONCATENATE("'",G164,"'",)</f>
        <v>''</v>
      </c>
      <c r="I165" t="str">
        <f>CONCATENATE($I$2,A165,B165,C165,D165,E165,F165,G165,H165,");")</f>
        <v>INSERT INTO CodeInfo (CodeGroupId,CodeID,CodeKr,CodeEn,Value,Active,Memo) VALUES ('0012','0005','LossCut','LossCutClose','','N','');</v>
      </c>
    </row>
    <row r="167" spans="1:9" x14ac:dyDescent="0.3">
      <c r="A167" s="1" t="s">
        <v>162</v>
      </c>
      <c r="B167" s="1" t="s">
        <v>96</v>
      </c>
      <c r="C167" s="1" t="s">
        <v>167</v>
      </c>
      <c r="D167" s="1" t="s">
        <v>518</v>
      </c>
      <c r="E167" s="1"/>
      <c r="F167" s="1" t="s">
        <v>15</v>
      </c>
      <c r="G167" s="1"/>
    </row>
    <row r="168" spans="1:9" x14ac:dyDescent="0.3">
      <c r="A168" t="str">
        <f t="shared" ref="A168:F168" si="43">CONCATENATE("'",A167,"'",",")</f>
        <v>'0012',</v>
      </c>
      <c r="B168" t="str">
        <f t="shared" si="43"/>
        <v>'0007',</v>
      </c>
      <c r="C168" t="str">
        <f t="shared" si="43"/>
        <v>'오버낫초과',</v>
      </c>
      <c r="D168" t="str">
        <f t="shared" si="43"/>
        <v>'OverNightOver',</v>
      </c>
      <c r="E168" t="str">
        <f t="shared" si="43"/>
        <v>'',</v>
      </c>
      <c r="F168" t="str">
        <f t="shared" si="43"/>
        <v>'Y',</v>
      </c>
      <c r="G168" t="str">
        <f>CONCATENATE("'",G167,"'",)</f>
        <v>''</v>
      </c>
      <c r="I168" t="str">
        <f>CONCATENATE($I$2,A168,B168,C168,D168,E168,F168,G168,H168,");")</f>
        <v>INSERT INTO CodeInfo (CodeGroupId,CodeID,CodeKr,CodeEn,Value,Active,Memo) VALUES ('0012','0007','오버낫초과','OverNightOver','','Y','');</v>
      </c>
    </row>
    <row r="170" spans="1:9" x14ac:dyDescent="0.3">
      <c r="A170" s="1" t="s">
        <v>162</v>
      </c>
      <c r="B170" s="1" t="s">
        <v>97</v>
      </c>
      <c r="C170" s="1" t="s">
        <v>168</v>
      </c>
      <c r="D170" s="1" t="s">
        <v>519</v>
      </c>
      <c r="E170" s="1"/>
      <c r="F170" s="1" t="s">
        <v>15</v>
      </c>
      <c r="G170" s="1"/>
    </row>
    <row r="171" spans="1:9" x14ac:dyDescent="0.3">
      <c r="A171" t="str">
        <f t="shared" ref="A171:F171" si="44">CONCATENATE("'",A170,"'",",")</f>
        <v>'0012',</v>
      </c>
      <c r="B171" t="str">
        <f t="shared" si="44"/>
        <v>'0008',</v>
      </c>
      <c r="C171" t="str">
        <f t="shared" si="44"/>
        <v>'오버낫만기',</v>
      </c>
      <c r="D171" t="str">
        <f t="shared" si="44"/>
        <v>'OverNightClose',</v>
      </c>
      <c r="E171" t="str">
        <f t="shared" si="44"/>
        <v>'',</v>
      </c>
      <c r="F171" t="str">
        <f t="shared" si="44"/>
        <v>'Y',</v>
      </c>
      <c r="G171" t="str">
        <f>CONCATENATE("'",G170,"'",)</f>
        <v>''</v>
      </c>
      <c r="I171" t="str">
        <f>CONCATENATE($I$2,A171,B171,C171,D171,E171,F171,G171,H171,");")</f>
        <v>INSERT INTO CodeInfo (CodeGroupId,CodeID,CodeKr,CodeEn,Value,Active,Memo) VALUES ('0012','0008','오버낫만기','OverNightClose','','Y','');</v>
      </c>
    </row>
    <row r="173" spans="1:9" x14ac:dyDescent="0.3">
      <c r="A173" s="1" t="s">
        <v>162</v>
      </c>
      <c r="B173" s="1" t="s">
        <v>99</v>
      </c>
      <c r="C173" s="1" t="s">
        <v>169</v>
      </c>
      <c r="D173" s="1" t="s">
        <v>520</v>
      </c>
      <c r="E173" s="1"/>
      <c r="F173" s="1" t="s">
        <v>15</v>
      </c>
      <c r="G173" s="1"/>
    </row>
    <row r="174" spans="1:9" x14ac:dyDescent="0.3">
      <c r="A174" t="str">
        <f t="shared" ref="A174:F174" si="45">CONCATENATE("'",A173,"'",",")</f>
        <v>'0012',</v>
      </c>
      <c r="B174" t="str">
        <f t="shared" si="45"/>
        <v>'0010',</v>
      </c>
      <c r="C174" t="str">
        <f t="shared" si="45"/>
        <v>'관리자',</v>
      </c>
      <c r="D174" t="str">
        <f t="shared" si="45"/>
        <v>'ManagerClose',</v>
      </c>
      <c r="E174" t="str">
        <f t="shared" si="45"/>
        <v>'',</v>
      </c>
      <c r="F174" t="str">
        <f t="shared" si="45"/>
        <v>'Y',</v>
      </c>
      <c r="G174" t="str">
        <f>CONCATENATE("'",G173,"'",)</f>
        <v>''</v>
      </c>
      <c r="I174" t="str">
        <f>CONCATENATE($I$2,A174,B174,C174,D174,E174,F174,G174,H174,");")</f>
        <v>INSERT INTO CodeInfo (CodeGroupId,CodeID,CodeKr,CodeEn,Value,Active,Memo) VALUES ('0012','0010','관리자','ManagerClose','','Y','');</v>
      </c>
    </row>
    <row r="176" spans="1:9" x14ac:dyDescent="0.3">
      <c r="A176" s="2" t="s">
        <v>217</v>
      </c>
      <c r="B176" s="2" t="s">
        <v>550</v>
      </c>
      <c r="C176" s="2" t="s">
        <v>218</v>
      </c>
      <c r="D176" s="2"/>
      <c r="E176" s="2"/>
      <c r="F176" s="2"/>
      <c r="G176" s="3"/>
      <c r="H176" s="3"/>
      <c r="I176" s="3"/>
    </row>
    <row r="177" spans="1:9" x14ac:dyDescent="0.3">
      <c r="A177" s="3" t="str">
        <f>CONCATENATE("'",A176,"'",",")</f>
        <v>'0013',</v>
      </c>
      <c r="B177" s="3" t="str">
        <f>CONCATENATE("'",B176,"'",",")</f>
        <v>'VipKeepingType',</v>
      </c>
      <c r="C177" s="3" t="str">
        <f>CONCATENATE("'",C176,"'")</f>
        <v>'Vip유지조건'</v>
      </c>
      <c r="D177" s="3"/>
      <c r="E177" s="3"/>
      <c r="F177" s="3"/>
      <c r="G177" s="3"/>
      <c r="H177" s="3"/>
      <c r="I177" s="3" t="str">
        <f>CONCATENATE($I$1,A177,B177,C177,D177,E177,F177,G177,H177,");")</f>
        <v>INSERT INTO CodeGroup (GroupId,GroupName,Memo) VALUES ('0013','VipKeepingType','Vip유지조건');</v>
      </c>
    </row>
    <row r="179" spans="1:9" x14ac:dyDescent="0.3">
      <c r="A179" s="1" t="s">
        <v>217</v>
      </c>
      <c r="B179" s="1" t="s">
        <v>5</v>
      </c>
      <c r="C179" s="1" t="s">
        <v>226</v>
      </c>
      <c r="D179" s="1" t="s">
        <v>524</v>
      </c>
      <c r="E179" s="1"/>
      <c r="F179" s="1" t="s">
        <v>15</v>
      </c>
      <c r="G179" s="1" t="s">
        <v>291</v>
      </c>
    </row>
    <row r="180" spans="1:9" x14ac:dyDescent="0.3">
      <c r="A180" t="str">
        <f t="shared" ref="A180:F180" si="46">CONCATENATE("'",A179,"'",",")</f>
        <v>'0013',</v>
      </c>
      <c r="B180" t="str">
        <f t="shared" si="46"/>
        <v>'0001',</v>
      </c>
      <c r="C180" t="str">
        <f t="shared" si="46"/>
        <v>'기분',</v>
      </c>
      <c r="D180" t="str">
        <f t="shared" si="46"/>
        <v>'Basic',</v>
      </c>
      <c r="E180" t="str">
        <f t="shared" si="46"/>
        <v>'',</v>
      </c>
      <c r="F180" t="str">
        <f t="shared" si="46"/>
        <v>'Y',</v>
      </c>
      <c r="G180" t="str">
        <f>CONCATENATE("'",G179,"'",)</f>
        <v>'Defual로 적용Vip'</v>
      </c>
      <c r="I180" t="str">
        <f>CONCATENATE($I$2,A180,B180,C180,D180,E180,F180,G180,H180,");")</f>
        <v>INSERT INTO CodeInfo (CodeGroupId,CodeID,CodeKr,CodeEn,Value,Active,Memo) VALUES ('0013','0001','기분','Basic','','Y','Defual로 적용Vip');</v>
      </c>
    </row>
    <row r="182" spans="1:9" x14ac:dyDescent="0.3">
      <c r="A182" s="1" t="s">
        <v>217</v>
      </c>
      <c r="B182" s="1" t="s">
        <v>17</v>
      </c>
      <c r="C182" s="1" t="s">
        <v>227</v>
      </c>
      <c r="D182" s="1" t="s">
        <v>523</v>
      </c>
      <c r="E182" s="1"/>
      <c r="F182" s="1" t="s">
        <v>15</v>
      </c>
      <c r="G182" s="1" t="s">
        <v>292</v>
      </c>
    </row>
    <row r="183" spans="1:9" x14ac:dyDescent="0.3">
      <c r="A183" t="str">
        <f t="shared" ref="A183:F183" si="47">CONCATENATE("'",A182,"'",",")</f>
        <v>'0013',</v>
      </c>
      <c r="B183" t="str">
        <f t="shared" si="47"/>
        <v>'0002',</v>
      </c>
      <c r="C183" t="str">
        <f t="shared" si="47"/>
        <v>'주기변환',</v>
      </c>
      <c r="D183" t="str">
        <f t="shared" si="47"/>
        <v>'Period',</v>
      </c>
      <c r="E183" t="str">
        <f t="shared" si="47"/>
        <v>'',</v>
      </c>
      <c r="F183" t="str">
        <f t="shared" si="47"/>
        <v>'Y',</v>
      </c>
      <c r="G183" t="str">
        <f>CONCATENATE("'",G182,"'",)</f>
        <v>'주기적으로 조건 만족 여부 확인'</v>
      </c>
      <c r="I183" t="str">
        <f>CONCATENATE($I$2,A183,B183,C183,D183,E183,F183,G183,H183,");")</f>
        <v>INSERT INTO CodeInfo (CodeGroupId,CodeID,CodeKr,CodeEn,Value,Active,Memo) VALUES ('0013','0002','주기변환','Period','','Y','주기적으로 조건 만족 여부 확인');</v>
      </c>
    </row>
    <row r="185" spans="1:9" x14ac:dyDescent="0.3">
      <c r="A185" s="1" t="s">
        <v>217</v>
      </c>
      <c r="B185" s="1" t="s">
        <v>20</v>
      </c>
      <c r="C185" s="1" t="s">
        <v>290</v>
      </c>
      <c r="D185" s="1" t="s">
        <v>522</v>
      </c>
      <c r="E185" s="1"/>
      <c r="F185" s="1" t="s">
        <v>15</v>
      </c>
      <c r="G185" s="1" t="s">
        <v>294</v>
      </c>
    </row>
    <row r="186" spans="1:9" x14ac:dyDescent="0.3">
      <c r="A186" t="str">
        <f t="shared" ref="A186:F186" si="48">CONCATENATE("'",A185,"'",",")</f>
        <v>'0013',</v>
      </c>
      <c r="B186" t="str">
        <f t="shared" si="48"/>
        <v>'0003',</v>
      </c>
      <c r="C186" t="str">
        <f t="shared" si="48"/>
        <v>'영구',</v>
      </c>
      <c r="D186" t="str">
        <f t="shared" si="48"/>
        <v>'Always',</v>
      </c>
      <c r="E186" t="str">
        <f t="shared" si="48"/>
        <v>'',</v>
      </c>
      <c r="F186" t="str">
        <f t="shared" si="48"/>
        <v>'Y',</v>
      </c>
      <c r="G186" t="str">
        <f>CONCATENATE("'",G185,"'",)</f>
        <v>'이회적으로적용 되면 영구 등급 보유'</v>
      </c>
      <c r="I186" t="str">
        <f>CONCATENATE($I$2,A186,B186,C186,D186,E186,F186,G186,H186,");")</f>
        <v>INSERT INTO CodeInfo (CodeGroupId,CodeID,CodeKr,CodeEn,Value,Active,Memo) VALUES ('0013','0003','영구','Always','','Y','이회적으로적용 되면 영구 등급 보유');</v>
      </c>
    </row>
    <row r="188" spans="1:9" x14ac:dyDescent="0.3">
      <c r="A188" s="1" t="s">
        <v>217</v>
      </c>
      <c r="B188" s="1" t="s">
        <v>81</v>
      </c>
      <c r="C188" s="1" t="s">
        <v>228</v>
      </c>
      <c r="D188" s="1" t="s">
        <v>525</v>
      </c>
      <c r="E188" s="1"/>
      <c r="F188" s="1" t="s">
        <v>15</v>
      </c>
      <c r="G188" s="1" t="s">
        <v>293</v>
      </c>
    </row>
    <row r="189" spans="1:9" x14ac:dyDescent="0.3">
      <c r="A189" t="str">
        <f t="shared" ref="A189:F189" si="49">CONCATENATE("'",A188,"'",",")</f>
        <v>'0013',</v>
      </c>
      <c r="B189" t="str">
        <f t="shared" si="49"/>
        <v>'0004',</v>
      </c>
      <c r="C189" t="str">
        <f t="shared" si="49"/>
        <v>'수동',</v>
      </c>
      <c r="D189" t="str">
        <f t="shared" si="49"/>
        <v>'Setting',</v>
      </c>
      <c r="E189" t="str">
        <f t="shared" si="49"/>
        <v>'',</v>
      </c>
      <c r="F189" t="str">
        <f t="shared" si="49"/>
        <v>'Y',</v>
      </c>
      <c r="G189" t="str">
        <f>CONCATENATE("'",G188,"'",)</f>
        <v>'관리자지정(Vip Event관련)'</v>
      </c>
      <c r="I189" t="str">
        <f>CONCATENATE($I$2,A189,B189,C189,D189,E189,F189,G189,H189,");")</f>
        <v>INSERT INTO CodeInfo (CodeGroupId,CodeID,CodeKr,CodeEn,Value,Active,Memo) VALUES ('0013','0004','수동','Setting','','Y','관리자지정(Vip Event관련)');</v>
      </c>
    </row>
    <row r="191" spans="1:9" x14ac:dyDescent="0.3">
      <c r="A191" s="2" t="s">
        <v>224</v>
      </c>
      <c r="B191" s="2" t="s">
        <v>549</v>
      </c>
      <c r="C191" s="2" t="s">
        <v>225</v>
      </c>
      <c r="D191" s="2"/>
      <c r="E191" s="2"/>
      <c r="F191" s="2"/>
      <c r="G191" s="3"/>
      <c r="H191" s="3"/>
      <c r="I191" s="3"/>
    </row>
    <row r="192" spans="1:9" x14ac:dyDescent="0.3">
      <c r="A192" s="3" t="str">
        <f>CONCATENATE("'",A191,"'",",")</f>
        <v>'0014',</v>
      </c>
      <c r="B192" s="3" t="str">
        <f>CONCATENATE("'",B191,"'",",")</f>
        <v>'CalFeeType',</v>
      </c>
      <c r="C192" s="3" t="str">
        <f>CONCATENATE("'",C191,"'")</f>
        <v>'세금/수수료방생시기'</v>
      </c>
      <c r="D192" s="3"/>
      <c r="E192" s="3"/>
      <c r="F192" s="3"/>
      <c r="G192" s="3"/>
      <c r="H192" s="3"/>
      <c r="I192" s="3" t="str">
        <f>CONCATENATE($I$1,A192,B192,C192,D192,E192,F192,G192,H192,");")</f>
        <v>INSERT INTO CodeGroup (GroupId,GroupName,Memo) VALUES ('0014','CalFeeType','세금/수수료방생시기');</v>
      </c>
    </row>
    <row r="194" spans="1:9" x14ac:dyDescent="0.3">
      <c r="A194" s="1" t="s">
        <v>224</v>
      </c>
      <c r="B194" s="1" t="s">
        <v>5</v>
      </c>
      <c r="C194" s="1" t="s">
        <v>61</v>
      </c>
      <c r="D194" s="1" t="s">
        <v>61</v>
      </c>
      <c r="E194" s="1"/>
      <c r="F194" s="1" t="s">
        <v>15</v>
      </c>
      <c r="G194" s="1"/>
    </row>
    <row r="195" spans="1:9" x14ac:dyDescent="0.3">
      <c r="A195" t="str">
        <f t="shared" ref="A195:F195" si="50">CONCATENATE("'",A194,"'",",")</f>
        <v>'0014',</v>
      </c>
      <c r="B195" t="str">
        <f t="shared" si="50"/>
        <v>'0001',</v>
      </c>
      <c r="C195" t="str">
        <f t="shared" si="50"/>
        <v>'Open',</v>
      </c>
      <c r="D195" t="str">
        <f t="shared" si="50"/>
        <v>'Open',</v>
      </c>
      <c r="E195" t="str">
        <f t="shared" si="50"/>
        <v>'',</v>
      </c>
      <c r="F195" t="str">
        <f t="shared" si="50"/>
        <v>'Y',</v>
      </c>
      <c r="G195" t="str">
        <f>CONCATENATE("'",G194,"'",)</f>
        <v>''</v>
      </c>
      <c r="I195" t="str">
        <f>CONCATENATE($I$2,A195,B195,C195,D195,E195,F195,G195,H195,");")</f>
        <v>INSERT INTO CodeInfo (CodeGroupId,CodeID,CodeKr,CodeEn,Value,Active,Memo) VALUES ('0014','0001','Open','Open','','Y','');</v>
      </c>
    </row>
    <row r="197" spans="1:9" x14ac:dyDescent="0.3">
      <c r="A197" s="1" t="s">
        <v>224</v>
      </c>
      <c r="B197" s="1" t="s">
        <v>17</v>
      </c>
      <c r="C197" s="1" t="s">
        <v>59</v>
      </c>
      <c r="D197" s="1" t="s">
        <v>59</v>
      </c>
      <c r="E197" s="1"/>
      <c r="F197" s="1" t="s">
        <v>15</v>
      </c>
      <c r="G197" s="1"/>
    </row>
    <row r="198" spans="1:9" x14ac:dyDescent="0.3">
      <c r="A198" t="str">
        <f t="shared" ref="A198:F198" si="51">CONCATENATE("'",A197,"'",",")</f>
        <v>'0014',</v>
      </c>
      <c r="B198" t="str">
        <f t="shared" si="51"/>
        <v>'0002',</v>
      </c>
      <c r="C198" t="str">
        <f t="shared" si="51"/>
        <v>'Close',</v>
      </c>
      <c r="D198" t="str">
        <f t="shared" si="51"/>
        <v>'Close',</v>
      </c>
      <c r="E198" t="str">
        <f t="shared" si="51"/>
        <v>'',</v>
      </c>
      <c r="F198" t="str">
        <f t="shared" si="51"/>
        <v>'Y',</v>
      </c>
      <c r="G198" t="str">
        <f>CONCATENATE("'",G197,"'",)</f>
        <v>''</v>
      </c>
      <c r="I198" t="str">
        <f>CONCATENATE($I$2,A198,B198,C198,D198,E198,F198,G198,H198,");")</f>
        <v>INSERT INTO CodeInfo (CodeGroupId,CodeID,CodeKr,CodeEn,Value,Active,Memo) VALUES ('0014','0002','Close','Close','','Y','');</v>
      </c>
    </row>
    <row r="200" spans="1:9" x14ac:dyDescent="0.3">
      <c r="A200" s="1" t="s">
        <v>224</v>
      </c>
      <c r="B200" s="1" t="s">
        <v>20</v>
      </c>
      <c r="C200" s="1" t="s">
        <v>57</v>
      </c>
      <c r="D200" s="1" t="s">
        <v>57</v>
      </c>
      <c r="E200" s="1"/>
      <c r="F200" s="1" t="s">
        <v>15</v>
      </c>
      <c r="G200" s="1"/>
    </row>
    <row r="201" spans="1:9" x14ac:dyDescent="0.3">
      <c r="A201" t="str">
        <f t="shared" ref="A201:F201" si="52">CONCATENATE("'",A200,"'",",")</f>
        <v>'0014',</v>
      </c>
      <c r="B201" t="str">
        <f t="shared" si="52"/>
        <v>'0003',</v>
      </c>
      <c r="C201" t="str">
        <f t="shared" si="52"/>
        <v>'Both',</v>
      </c>
      <c r="D201" t="str">
        <f t="shared" si="52"/>
        <v>'Both',</v>
      </c>
      <c r="E201" t="str">
        <f t="shared" si="52"/>
        <v>'',</v>
      </c>
      <c r="F201" t="str">
        <f t="shared" si="52"/>
        <v>'Y',</v>
      </c>
      <c r="G201" t="str">
        <f>CONCATENATE("'",G200,"'",)</f>
        <v>''</v>
      </c>
      <c r="I201" t="str">
        <f>CONCATENATE($I$2,A201,B201,C201,D201,E201,F201,G201,H201,");")</f>
        <v>INSERT INTO CodeInfo (CodeGroupId,CodeID,CodeKr,CodeEn,Value,Active,Memo) VALUES ('0014','0003','Both','Both','','Y','');</v>
      </c>
    </row>
    <row r="203" spans="1:9" x14ac:dyDescent="0.3">
      <c r="A203" s="2" t="s">
        <v>100</v>
      </c>
      <c r="B203" s="2" t="s">
        <v>548</v>
      </c>
      <c r="C203" s="2" t="s">
        <v>235</v>
      </c>
      <c r="D203" s="2"/>
      <c r="E203" s="2"/>
      <c r="F203" s="2"/>
      <c r="G203" s="3"/>
      <c r="H203" s="3"/>
      <c r="I203" s="3"/>
    </row>
    <row r="204" spans="1:9" x14ac:dyDescent="0.3">
      <c r="A204" s="3" t="str">
        <f>CONCATENATE("'",A203,"'",",")</f>
        <v>'0015',</v>
      </c>
      <c r="B204" s="3" t="str">
        <f>CONCATENATE("'",B203,"'",",")</f>
        <v>'VipUpdatePeriod',</v>
      </c>
      <c r="C204" s="3" t="str">
        <f>CONCATENATE("'",C203,"'")</f>
        <v>'Vip 등급Update(마감)주기'</v>
      </c>
      <c r="D204" s="3"/>
      <c r="E204" s="3"/>
      <c r="F204" s="3"/>
      <c r="G204" s="3"/>
      <c r="H204" s="3"/>
      <c r="I204" s="3" t="str">
        <f>CONCATENATE($I$1,A204,B204,C204,D204,E204,F204,G204,H204,");")</f>
        <v>INSERT INTO CodeGroup (GroupId,GroupName,Memo) VALUES ('0015','VipUpdatePeriod','Vip 등급Update(마감)주기');</v>
      </c>
    </row>
    <row r="206" spans="1:9" x14ac:dyDescent="0.3">
      <c r="A206" s="1" t="s">
        <v>100</v>
      </c>
      <c r="B206" s="1" t="s">
        <v>5</v>
      </c>
      <c r="C206" s="1" t="s">
        <v>236</v>
      </c>
      <c r="D206" s="1" t="s">
        <v>236</v>
      </c>
      <c r="E206" s="1"/>
      <c r="F206" s="1" t="s">
        <v>15</v>
      </c>
      <c r="G206" s="1"/>
    </row>
    <row r="207" spans="1:9" x14ac:dyDescent="0.3">
      <c r="A207" t="str">
        <f t="shared" ref="A207:F207" si="53">CONCATENATE("'",A206,"'",",")</f>
        <v>'0015',</v>
      </c>
      <c r="B207" t="str">
        <f t="shared" si="53"/>
        <v>'0001',</v>
      </c>
      <c r="C207" t="str">
        <f t="shared" si="53"/>
        <v>'Day',</v>
      </c>
      <c r="D207" t="str">
        <f t="shared" si="53"/>
        <v>'Day',</v>
      </c>
      <c r="E207" t="str">
        <f t="shared" si="53"/>
        <v>'',</v>
      </c>
      <c r="F207" t="str">
        <f t="shared" si="53"/>
        <v>'Y',</v>
      </c>
      <c r="G207" t="str">
        <f>CONCATENATE("'",G206,"'",)</f>
        <v>''</v>
      </c>
      <c r="I207" t="str">
        <f>CONCATENATE($I$2,A207,B207,C207,D207,E207,F207,G207,H207,");")</f>
        <v>INSERT INTO CodeInfo (CodeGroupId,CodeID,CodeKr,CodeEn,Value,Active,Memo) VALUES ('0015','0001','Day','Day','','Y','');</v>
      </c>
    </row>
    <row r="209" spans="1:9" x14ac:dyDescent="0.3">
      <c r="A209" s="1" t="s">
        <v>100</v>
      </c>
      <c r="B209" s="1" t="s">
        <v>17</v>
      </c>
      <c r="C209" s="1" t="s">
        <v>237</v>
      </c>
      <c r="D209" s="1" t="s">
        <v>237</v>
      </c>
      <c r="E209" s="1"/>
      <c r="F209" s="1" t="s">
        <v>15</v>
      </c>
      <c r="G209" s="1"/>
    </row>
    <row r="210" spans="1:9" x14ac:dyDescent="0.3">
      <c r="A210" t="str">
        <f t="shared" ref="A210:F210" si="54">CONCATENATE("'",A209,"'",",")</f>
        <v>'0015',</v>
      </c>
      <c r="B210" t="str">
        <f t="shared" si="54"/>
        <v>'0002',</v>
      </c>
      <c r="C210" t="str">
        <f t="shared" si="54"/>
        <v>'Week',</v>
      </c>
      <c r="D210" t="str">
        <f t="shared" si="54"/>
        <v>'Week',</v>
      </c>
      <c r="E210" t="str">
        <f t="shared" si="54"/>
        <v>'',</v>
      </c>
      <c r="F210" t="str">
        <f t="shared" si="54"/>
        <v>'Y',</v>
      </c>
      <c r="G210" t="str">
        <f>CONCATENATE("'",G209,"'",)</f>
        <v>''</v>
      </c>
      <c r="I210" t="str">
        <f>CONCATENATE($I$2,A210,B210,C210,D210,E210,F210,G210,H210,");")</f>
        <v>INSERT INTO CodeInfo (CodeGroupId,CodeID,CodeKr,CodeEn,Value,Active,Memo) VALUES ('0015','0002','Week','Week','','Y','');</v>
      </c>
    </row>
    <row r="212" spans="1:9" x14ac:dyDescent="0.3">
      <c r="A212" s="1" t="s">
        <v>100</v>
      </c>
      <c r="B212" s="1" t="s">
        <v>20</v>
      </c>
      <c r="C212" s="1" t="s">
        <v>238</v>
      </c>
      <c r="D212" s="1" t="s">
        <v>238</v>
      </c>
      <c r="E212" s="1"/>
      <c r="F212" s="1" t="s">
        <v>15</v>
      </c>
      <c r="G212" s="1"/>
    </row>
    <row r="213" spans="1:9" x14ac:dyDescent="0.3">
      <c r="A213" t="str">
        <f t="shared" ref="A213:F213" si="55">CONCATENATE("'",A212,"'",",")</f>
        <v>'0015',</v>
      </c>
      <c r="B213" t="str">
        <f t="shared" si="55"/>
        <v>'0003',</v>
      </c>
      <c r="C213" t="str">
        <f t="shared" si="55"/>
        <v>'Month',</v>
      </c>
      <c r="D213" t="str">
        <f t="shared" si="55"/>
        <v>'Month',</v>
      </c>
      <c r="E213" t="str">
        <f t="shared" si="55"/>
        <v>'',</v>
      </c>
      <c r="F213" t="str">
        <f t="shared" si="55"/>
        <v>'Y',</v>
      </c>
      <c r="G213" t="str">
        <f>CONCATENATE("'",G212,"'",)</f>
        <v>''</v>
      </c>
      <c r="I213" t="str">
        <f>CONCATENATE($I$2,A213,B213,C213,D213,E213,F213,G213,H213,");")</f>
        <v>INSERT INTO CodeInfo (CodeGroupId,CodeID,CodeKr,CodeEn,Value,Active,Memo) VALUES ('0015','0003','Month','Month','','Y','');</v>
      </c>
    </row>
    <row r="215" spans="1:9" x14ac:dyDescent="0.3">
      <c r="A215" s="2" t="s">
        <v>243</v>
      </c>
      <c r="B215" s="2" t="s">
        <v>547</v>
      </c>
      <c r="C215" s="2" t="s">
        <v>244</v>
      </c>
      <c r="D215" s="2"/>
      <c r="E215" s="2"/>
      <c r="F215" s="2"/>
      <c r="G215" s="3"/>
      <c r="H215" s="3"/>
      <c r="I215" s="3"/>
    </row>
    <row r="216" spans="1:9" x14ac:dyDescent="0.3">
      <c r="A216" s="3" t="str">
        <f>CONCATENATE("'",A215,"'",",")</f>
        <v>'0016',</v>
      </c>
      <c r="B216" s="3" t="str">
        <f>CONCATENATE("'",B215,"'",",")</f>
        <v>'UserType',</v>
      </c>
      <c r="C216" s="3" t="str">
        <f>CONCATENATE("'",C215,"'")</f>
        <v>'사용자유행'</v>
      </c>
      <c r="D216" s="3"/>
      <c r="E216" s="3"/>
      <c r="F216" s="3"/>
      <c r="G216" s="3"/>
      <c r="H216" s="3"/>
      <c r="I216" s="3" t="str">
        <f>CONCATENATE($I$1,A216,B216,C216,D216,E216,F216,G216,H216,");")</f>
        <v>INSERT INTO CodeGroup (GroupId,GroupName,Memo) VALUES ('0016','UserType','사용자유행');</v>
      </c>
    </row>
    <row r="218" spans="1:9" x14ac:dyDescent="0.3">
      <c r="A218" s="1" t="s">
        <v>243</v>
      </c>
      <c r="B218" s="1" t="s">
        <v>5</v>
      </c>
      <c r="C218" s="1" t="s">
        <v>247</v>
      </c>
      <c r="D218" s="1" t="s">
        <v>248</v>
      </c>
      <c r="E218" s="1"/>
      <c r="F218" s="1" t="s">
        <v>15</v>
      </c>
      <c r="G218" s="1"/>
    </row>
    <row r="219" spans="1:9" x14ac:dyDescent="0.3">
      <c r="A219" t="str">
        <f t="shared" ref="A219:F219" si="56">CONCATENATE("'",A218,"'",",")</f>
        <v>'0016',</v>
      </c>
      <c r="B219" t="str">
        <f t="shared" si="56"/>
        <v>'0001',</v>
      </c>
      <c r="C219" t="str">
        <f t="shared" si="56"/>
        <v>'사용자',</v>
      </c>
      <c r="D219" t="str">
        <f t="shared" si="56"/>
        <v>'User',</v>
      </c>
      <c r="E219" t="str">
        <f t="shared" si="56"/>
        <v>'',</v>
      </c>
      <c r="F219" t="str">
        <f t="shared" si="56"/>
        <v>'Y',</v>
      </c>
      <c r="G219" t="str">
        <f>CONCATENATE("'",G218,"'",)</f>
        <v>''</v>
      </c>
      <c r="I219" t="str">
        <f>CONCATENATE($I$2,A219,B219,C219,D219,E219,F219,G219,H219,");")</f>
        <v>INSERT INTO CodeInfo (CodeGroupId,CodeID,CodeKr,CodeEn,Value,Active,Memo) VALUES ('0016','0001','사용자','User','','Y','');</v>
      </c>
    </row>
    <row r="221" spans="1:9" x14ac:dyDescent="0.3">
      <c r="A221" s="1" t="s">
        <v>243</v>
      </c>
      <c r="B221" s="1" t="s">
        <v>17</v>
      </c>
      <c r="C221" s="1" t="s">
        <v>246</v>
      </c>
      <c r="D221" s="1" t="s">
        <v>249</v>
      </c>
      <c r="E221" s="1"/>
      <c r="F221" s="1" t="s">
        <v>15</v>
      </c>
      <c r="G221" s="1"/>
    </row>
    <row r="222" spans="1:9" x14ac:dyDescent="0.3">
      <c r="A222" t="str">
        <f t="shared" ref="A222:F222" si="57">CONCATENATE("'",A221,"'",",")</f>
        <v>'0016',</v>
      </c>
      <c r="B222" t="str">
        <f t="shared" si="57"/>
        <v>'0002',</v>
      </c>
      <c r="C222" t="str">
        <f t="shared" si="57"/>
        <v>'운영자',</v>
      </c>
      <c r="D222" t="str">
        <f t="shared" si="57"/>
        <v>'Manager',</v>
      </c>
      <c r="E222" t="str">
        <f t="shared" si="57"/>
        <v>'',</v>
      </c>
      <c r="F222" t="str">
        <f t="shared" si="57"/>
        <v>'Y',</v>
      </c>
      <c r="G222" t="str">
        <f>CONCATENATE("'",G221,"'",)</f>
        <v>''</v>
      </c>
      <c r="I222" t="str">
        <f>CONCATENATE($I$2,A222,B222,C222,D222,E222,F222,G222,H222,");")</f>
        <v>INSERT INTO CodeInfo (CodeGroupId,CodeID,CodeKr,CodeEn,Value,Active,Memo) VALUES ('0016','0002','운영자','Manager','','Y','');</v>
      </c>
    </row>
    <row r="224" spans="1:9" x14ac:dyDescent="0.3">
      <c r="A224" s="1" t="s">
        <v>243</v>
      </c>
      <c r="B224" s="1" t="s">
        <v>20</v>
      </c>
      <c r="C224" s="1" t="s">
        <v>250</v>
      </c>
      <c r="D224" s="1" t="s">
        <v>251</v>
      </c>
      <c r="E224" s="1"/>
      <c r="F224" s="1" t="s">
        <v>15</v>
      </c>
      <c r="G224" s="1"/>
    </row>
    <row r="225" spans="1:9" x14ac:dyDescent="0.3">
      <c r="A225" t="str">
        <f t="shared" ref="A225:F225" si="58">CONCATENATE("'",A224,"'",",")</f>
        <v>'0016',</v>
      </c>
      <c r="B225" t="str">
        <f t="shared" si="58"/>
        <v>'0003',</v>
      </c>
      <c r="C225" t="str">
        <f t="shared" si="58"/>
        <v>'임시사용자',</v>
      </c>
      <c r="D225" t="str">
        <f t="shared" si="58"/>
        <v>'Temp',</v>
      </c>
      <c r="E225" t="str">
        <f t="shared" si="58"/>
        <v>'',</v>
      </c>
      <c r="F225" t="str">
        <f t="shared" si="58"/>
        <v>'Y',</v>
      </c>
      <c r="G225" t="str">
        <f>CONCATENATE("'",G224,"'",)</f>
        <v>''</v>
      </c>
      <c r="I225" t="str">
        <f>CONCATENATE($I$2,A225,B225,C225,D225,E225,F225,G225,H225,");")</f>
        <v>INSERT INTO CodeInfo (CodeGroupId,CodeID,CodeKr,CodeEn,Value,Active,Memo) VALUES ('0016','0003','임시사용자','Temp','','Y','');</v>
      </c>
    </row>
    <row r="227" spans="1:9" x14ac:dyDescent="0.3">
      <c r="A227" s="1" t="s">
        <v>243</v>
      </c>
      <c r="B227" s="1" t="s">
        <v>81</v>
      </c>
      <c r="C227" s="1" t="s">
        <v>331</v>
      </c>
      <c r="D227" s="1" t="s">
        <v>331</v>
      </c>
      <c r="E227" s="1"/>
      <c r="F227" s="1" t="s">
        <v>15</v>
      </c>
      <c r="G227" s="1" t="s">
        <v>514</v>
      </c>
    </row>
    <row r="228" spans="1:9" x14ac:dyDescent="0.3">
      <c r="A228" t="str">
        <f t="shared" ref="A228:F228" si="59">CONCATENATE("'",A227,"'",",")</f>
        <v>'0016',</v>
      </c>
      <c r="B228" t="str">
        <f t="shared" si="59"/>
        <v>'0004',</v>
      </c>
      <c r="C228" t="str">
        <f t="shared" si="59"/>
        <v>'Owner',</v>
      </c>
      <c r="D228" t="str">
        <f t="shared" si="59"/>
        <v>'Owner',</v>
      </c>
      <c r="E228" t="str">
        <f t="shared" si="59"/>
        <v>'',</v>
      </c>
      <c r="F228" t="str">
        <f t="shared" si="59"/>
        <v>'Y',</v>
      </c>
      <c r="G228" t="str">
        <f>CONCATENATE("'",G227,"'",)</f>
        <v>'Owner 하나만 준제'</v>
      </c>
      <c r="I228" t="str">
        <f>CONCATENATE($I$2,A228,B228,C228,D228,E228,F228,G228,H228,");")</f>
        <v>INSERT INTO CodeInfo (CodeGroupId,CodeID,CodeKr,CodeEn,Value,Active,Memo) VALUES ('0016','0004','Owner','Owner','','Y','Owner 하나만 준제');</v>
      </c>
    </row>
    <row r="230" spans="1:9" x14ac:dyDescent="0.3">
      <c r="A230" s="1" t="s">
        <v>243</v>
      </c>
      <c r="B230" s="1" t="s">
        <v>98</v>
      </c>
      <c r="C230" s="1" t="s">
        <v>245</v>
      </c>
      <c r="D230" s="1" t="s">
        <v>254</v>
      </c>
      <c r="E230" s="1"/>
      <c r="F230" s="1" t="s">
        <v>15</v>
      </c>
      <c r="G230" s="1"/>
    </row>
    <row r="231" spans="1:9" x14ac:dyDescent="0.3">
      <c r="A231" t="str">
        <f t="shared" ref="A231:F231" si="60">CONCATENATE("'",A230,"'",",")</f>
        <v>'0016',</v>
      </c>
      <c r="B231" t="str">
        <f t="shared" si="60"/>
        <v>'0009',</v>
      </c>
      <c r="C231" t="str">
        <f t="shared" si="60"/>
        <v>'테스트',</v>
      </c>
      <c r="D231" t="str">
        <f t="shared" si="60"/>
        <v>'Test',</v>
      </c>
      <c r="E231" t="str">
        <f t="shared" si="60"/>
        <v>'',</v>
      </c>
      <c r="F231" t="str">
        <f t="shared" si="60"/>
        <v>'Y',</v>
      </c>
      <c r="G231" t="str">
        <f>CONCATENATE("'",G230,"'",)</f>
        <v>''</v>
      </c>
      <c r="I231" t="str">
        <f>CONCATENATE($I$2,A231,B231,C231,D231,E231,F231,G231,H231,");")</f>
        <v>INSERT INTO CodeInfo (CodeGroupId,CodeID,CodeKr,CodeEn,Value,Active,Memo) VALUES ('0016','0009','테스트','Test','','Y','');</v>
      </c>
    </row>
    <row r="233" spans="1:9" x14ac:dyDescent="0.3">
      <c r="A233" s="1" t="s">
        <v>243</v>
      </c>
      <c r="B233" s="1" t="s">
        <v>99</v>
      </c>
      <c r="C233" s="1" t="s">
        <v>169</v>
      </c>
      <c r="D233" s="1" t="s">
        <v>253</v>
      </c>
      <c r="E233" s="1"/>
      <c r="F233" s="1" t="s">
        <v>15</v>
      </c>
      <c r="G233" s="1"/>
    </row>
    <row r="234" spans="1:9" x14ac:dyDescent="0.3">
      <c r="A234" t="str">
        <f t="shared" ref="A234:F234" si="61">CONCATENATE("'",A233,"'",",")</f>
        <v>'0016',</v>
      </c>
      <c r="B234" t="str">
        <f t="shared" si="61"/>
        <v>'0010',</v>
      </c>
      <c r="C234" t="str">
        <f t="shared" si="61"/>
        <v>'관리자',</v>
      </c>
      <c r="D234" t="str">
        <f t="shared" si="61"/>
        <v>'Admin',</v>
      </c>
      <c r="E234" t="str">
        <f t="shared" si="61"/>
        <v>'',</v>
      </c>
      <c r="F234" t="str">
        <f t="shared" si="61"/>
        <v>'Y',</v>
      </c>
      <c r="G234" t="str">
        <f>CONCATENATE("'",G233,"'",)</f>
        <v>''</v>
      </c>
      <c r="I234" t="str">
        <f>CONCATENATE($I$2,A234,B234,C234,D234,E234,F234,G234,H234,");")</f>
        <v>INSERT INTO CodeInfo (CodeGroupId,CodeID,CodeKr,CodeEn,Value,Active,Memo) VALUES ('0016','0010','관리자','Admin','','Y','');</v>
      </c>
    </row>
    <row r="236" spans="1:9" x14ac:dyDescent="0.3">
      <c r="A236" s="2" t="s">
        <v>257</v>
      </c>
      <c r="B236" s="2" t="s">
        <v>546</v>
      </c>
      <c r="C236" s="2" t="s">
        <v>258</v>
      </c>
      <c r="D236" s="2"/>
      <c r="E236" s="2"/>
      <c r="F236" s="2"/>
      <c r="G236" s="3"/>
      <c r="H236" s="3"/>
      <c r="I236" s="3"/>
    </row>
    <row r="237" spans="1:9" x14ac:dyDescent="0.3">
      <c r="A237" s="3" t="str">
        <f>CONCATENATE("'",A236,"'",",")</f>
        <v>'0017',</v>
      </c>
      <c r="B237" s="3" t="str">
        <f>CONCATENATE("'",B236,"'",",")</f>
        <v>'Nation',</v>
      </c>
      <c r="C237" s="3" t="str">
        <f>CONCATENATE("'",C236,"'")</f>
        <v>'국가(거래소)'</v>
      </c>
      <c r="D237" s="3"/>
      <c r="E237" s="3"/>
      <c r="F237" s="3"/>
      <c r="G237" s="3"/>
      <c r="H237" s="3"/>
      <c r="I237" s="3" t="str">
        <f>CONCATENATE($I$1,A237,B237,C237,D237,E237,F237,G237,H237,");")</f>
        <v>INSERT INTO CodeGroup (GroupId,GroupName,Memo) VALUES ('0017','Nation','국가(거래소)');</v>
      </c>
    </row>
    <row r="239" spans="1:9" x14ac:dyDescent="0.3">
      <c r="A239" s="1" t="s">
        <v>257</v>
      </c>
      <c r="B239" s="1" t="s">
        <v>5</v>
      </c>
      <c r="C239" s="1" t="s">
        <v>7</v>
      </c>
      <c r="D239" s="1" t="s">
        <v>6</v>
      </c>
      <c r="E239" s="1"/>
      <c r="F239" s="1" t="s">
        <v>15</v>
      </c>
      <c r="G239" s="1"/>
    </row>
    <row r="240" spans="1:9" x14ac:dyDescent="0.3">
      <c r="A240" t="str">
        <f t="shared" ref="A240:F240" si="62">CONCATENATE("'",A239,"'",",")</f>
        <v>'0017',</v>
      </c>
      <c r="B240" t="str">
        <f t="shared" si="62"/>
        <v>'0001',</v>
      </c>
      <c r="C240" t="str">
        <f t="shared" si="62"/>
        <v>'한국',</v>
      </c>
      <c r="D240" t="str">
        <f t="shared" si="62"/>
        <v>'Korea',</v>
      </c>
      <c r="E240" t="str">
        <f t="shared" si="62"/>
        <v>'',</v>
      </c>
      <c r="F240" t="str">
        <f t="shared" si="62"/>
        <v>'Y',</v>
      </c>
      <c r="G240" t="str">
        <f>CONCATENATE("'",G239,"'",)</f>
        <v>''</v>
      </c>
      <c r="I240" t="str">
        <f>CONCATENATE($I$2,A240,B240,C240,D240,E240,F240,G240,H240,");")</f>
        <v>INSERT INTO CodeInfo (CodeGroupId,CodeID,CodeKr,CodeEn,Value,Active,Memo) VALUES ('0017','0001','한국','Korea','','Y','');</v>
      </c>
    </row>
    <row r="242" spans="1:9" x14ac:dyDescent="0.3">
      <c r="A242" s="1" t="s">
        <v>257</v>
      </c>
      <c r="B242" s="1" t="s">
        <v>17</v>
      </c>
      <c r="C242" s="1" t="s">
        <v>32</v>
      </c>
      <c r="D242" s="1" t="s">
        <v>31</v>
      </c>
      <c r="E242" s="1"/>
      <c r="F242" s="1" t="s">
        <v>25</v>
      </c>
      <c r="G242" s="1"/>
    </row>
    <row r="243" spans="1:9" x14ac:dyDescent="0.3">
      <c r="A243" t="str">
        <f t="shared" ref="A243:F243" si="63">CONCATENATE("'",A242,"'",",")</f>
        <v>'0017',</v>
      </c>
      <c r="B243" t="str">
        <f t="shared" si="63"/>
        <v>'0002',</v>
      </c>
      <c r="C243" t="str">
        <f t="shared" si="63"/>
        <v>'중국',</v>
      </c>
      <c r="D243" t="str">
        <f t="shared" si="63"/>
        <v>'China',</v>
      </c>
      <c r="E243" t="str">
        <f t="shared" si="63"/>
        <v>'',</v>
      </c>
      <c r="F243" t="str">
        <f t="shared" si="63"/>
        <v>'N',</v>
      </c>
      <c r="G243" t="str">
        <f>CONCATENATE("'",G242,"'",)</f>
        <v>''</v>
      </c>
      <c r="I243" t="str">
        <f>CONCATENATE($I$2,A243,B243,C243,D243,E243,F243,G243,H243,");")</f>
        <v>INSERT INTO CodeInfo (CodeGroupId,CodeID,CodeKr,CodeEn,Value,Active,Memo) VALUES ('0017','0002','중국','China','','N','');</v>
      </c>
    </row>
    <row r="245" spans="1:9" x14ac:dyDescent="0.3">
      <c r="A245" s="2" t="s">
        <v>328</v>
      </c>
      <c r="B245" s="2" t="s">
        <v>544</v>
      </c>
      <c r="C245" s="2" t="s">
        <v>545</v>
      </c>
      <c r="D245" s="2"/>
      <c r="E245" s="2"/>
      <c r="F245" s="2"/>
      <c r="G245" s="3"/>
      <c r="H245" s="3"/>
      <c r="I245" s="3"/>
    </row>
    <row r="246" spans="1:9" x14ac:dyDescent="0.3">
      <c r="A246" s="3" t="str">
        <f>CONCATENATE("'",A245,"'",",")</f>
        <v>'0018',</v>
      </c>
      <c r="B246" s="3" t="str">
        <f>CONCATENATE("'",B245,"'",",")</f>
        <v>'TypeOfBank',</v>
      </c>
      <c r="C246" s="3" t="str">
        <f>CONCATENATE("'",C245,"'")</f>
        <v>'은행고객/수유자'</v>
      </c>
      <c r="D246" s="3"/>
      <c r="E246" s="3"/>
      <c r="F246" s="3"/>
      <c r="G246" s="3"/>
      <c r="H246" s="3"/>
      <c r="I246" s="3" t="str">
        <f>CONCATENATE($I$1,A246,B246,C246,D246,E246,F246,G246,H246,");")</f>
        <v>INSERT INTO CodeGroup (GroupId,GroupName,Memo) VALUES ('0018','TypeOfBank','은행고객/수유자');</v>
      </c>
    </row>
    <row r="248" spans="1:9" x14ac:dyDescent="0.3">
      <c r="A248" s="1" t="s">
        <v>328</v>
      </c>
      <c r="B248" s="1" t="s">
        <v>5</v>
      </c>
      <c r="C248" s="1" t="s">
        <v>329</v>
      </c>
      <c r="D248" s="1" t="s">
        <v>330</v>
      </c>
      <c r="E248" s="1"/>
      <c r="F248" s="1" t="s">
        <v>15</v>
      </c>
      <c r="G248" s="1"/>
    </row>
    <row r="249" spans="1:9" x14ac:dyDescent="0.3">
      <c r="A249" t="str">
        <f t="shared" ref="A249:F249" si="64">CONCATENATE("'",A248,"'",",")</f>
        <v>'0018',</v>
      </c>
      <c r="B249" t="str">
        <f t="shared" si="64"/>
        <v>'0001',</v>
      </c>
      <c r="C249" t="str">
        <f t="shared" si="64"/>
        <v>'고객',</v>
      </c>
      <c r="D249" t="str">
        <f t="shared" si="64"/>
        <v>'Customer',</v>
      </c>
      <c r="E249" t="str">
        <f t="shared" si="64"/>
        <v>'',</v>
      </c>
      <c r="F249" t="str">
        <f t="shared" si="64"/>
        <v>'Y',</v>
      </c>
      <c r="G249" t="str">
        <f>CONCATENATE("'",G248,"'",)</f>
        <v>''</v>
      </c>
      <c r="I249" t="str">
        <f>CONCATENATE($I$2,A249,B249,C249,D249,E249,F249,G249,H249,");")</f>
        <v>INSERT INTO CodeInfo (CodeGroupId,CodeID,CodeKr,CodeEn,Value,Active,Memo) VALUES ('0018','0001','고객','Customer','','Y','');</v>
      </c>
    </row>
    <row r="251" spans="1:9" x14ac:dyDescent="0.3">
      <c r="A251" s="1" t="s">
        <v>328</v>
      </c>
      <c r="B251" s="1" t="s">
        <v>17</v>
      </c>
      <c r="C251" s="1" t="s">
        <v>332</v>
      </c>
      <c r="D251" s="1" t="s">
        <v>331</v>
      </c>
      <c r="E251" s="1"/>
      <c r="F251" s="1" t="s">
        <v>15</v>
      </c>
      <c r="G251" s="1"/>
    </row>
    <row r="252" spans="1:9" x14ac:dyDescent="0.3">
      <c r="A252" t="str">
        <f t="shared" ref="A252:F252" si="65">CONCATENATE("'",A251,"'",",")</f>
        <v>'0018',</v>
      </c>
      <c r="B252" t="str">
        <f t="shared" si="65"/>
        <v>'0002',</v>
      </c>
      <c r="C252" t="str">
        <f t="shared" si="65"/>
        <v>'소유자',</v>
      </c>
      <c r="D252" t="str">
        <f t="shared" si="65"/>
        <v>'Owner',</v>
      </c>
      <c r="E252" t="str">
        <f t="shared" si="65"/>
        <v>'',</v>
      </c>
      <c r="F252" t="str">
        <f t="shared" si="65"/>
        <v>'Y',</v>
      </c>
      <c r="G252" t="str">
        <f>CONCATENATE("'",G251,"'",)</f>
        <v>''</v>
      </c>
      <c r="I252" t="str">
        <f>CONCATENATE($I$2,A252,B252,C252,D252,E252,F252,G252,H252,");")</f>
        <v>INSERT INTO CodeInfo (CodeGroupId,CodeID,CodeKr,CodeEn,Value,Active,Memo) VALUES ('0018','0002','소유자','Owner','','Y','');</v>
      </c>
    </row>
    <row r="254" spans="1:9" x14ac:dyDescent="0.3">
      <c r="A254" s="2" t="s">
        <v>408</v>
      </c>
      <c r="B254" s="2" t="s">
        <v>543</v>
      </c>
      <c r="C254" s="2"/>
      <c r="D254" s="2"/>
      <c r="E254" s="2"/>
      <c r="F254" s="2"/>
      <c r="G254" s="3"/>
      <c r="H254" s="3"/>
      <c r="I254" s="3"/>
    </row>
    <row r="255" spans="1:9" x14ac:dyDescent="0.3">
      <c r="A255" s="3" t="str">
        <f>CONCATENATE("'",A254,"'",",")</f>
        <v>'0019',</v>
      </c>
      <c r="B255" s="3" t="str">
        <f>CONCATENATE("'",B254,"'",",")</f>
        <v>'BonusSource',</v>
      </c>
      <c r="C255" s="3" t="str">
        <f>CONCATENATE("'",C254,"'")</f>
        <v>''</v>
      </c>
      <c r="D255" s="3"/>
      <c r="E255" s="3"/>
      <c r="F255" s="3"/>
      <c r="G255" s="3"/>
      <c r="H255" s="3"/>
      <c r="I255" s="3" t="str">
        <f>CONCATENATE($I$1,A255,B255,C255,D255,E255,F255,G255,H255,");")</f>
        <v>INSERT INTO CodeGroup (GroupId,GroupName,Memo) VALUES ('0019','BonusSource','');</v>
      </c>
    </row>
    <row r="257" spans="1:9" x14ac:dyDescent="0.3">
      <c r="A257" s="1" t="s">
        <v>408</v>
      </c>
      <c r="B257" s="1" t="s">
        <v>5</v>
      </c>
      <c r="C257" s="1" t="s">
        <v>409</v>
      </c>
      <c r="D257" s="1" t="s">
        <v>409</v>
      </c>
      <c r="E257" s="1"/>
      <c r="F257" s="1" t="s">
        <v>15</v>
      </c>
      <c r="G257" s="1"/>
    </row>
    <row r="258" spans="1:9" x14ac:dyDescent="0.3">
      <c r="A258" t="str">
        <f t="shared" ref="A258:F258" si="66">CONCATENATE("'",A257,"'",",")</f>
        <v>'0019',</v>
      </c>
      <c r="B258" t="str">
        <f t="shared" si="66"/>
        <v>'0001',</v>
      </c>
      <c r="C258" t="str">
        <f t="shared" si="66"/>
        <v>'Vip Deposit Bonus',</v>
      </c>
      <c r="D258" t="str">
        <f t="shared" si="66"/>
        <v>'Vip Deposit Bonus',</v>
      </c>
      <c r="E258" t="str">
        <f t="shared" si="66"/>
        <v>'',</v>
      </c>
      <c r="F258" t="str">
        <f t="shared" si="66"/>
        <v>'Y',</v>
      </c>
      <c r="G258" t="str">
        <f>CONCATENATE("'",G257,"'",)</f>
        <v>''</v>
      </c>
      <c r="I258" t="str">
        <f>CONCATENATE($I$2,A258,B258,C258,D258,E258,F258,G258,H258,");")</f>
        <v>INSERT INTO CodeInfo (CodeGroupId,CodeID,CodeKr,CodeEn,Value,Active,Memo) VALUES ('0019','0001','Vip Deposit Bonus','Vip Deposit Bonus','','Y','');</v>
      </c>
    </row>
    <row r="260" spans="1:9" x14ac:dyDescent="0.3">
      <c r="A260" s="1" t="s">
        <v>408</v>
      </c>
      <c r="B260" s="1" t="s">
        <v>17</v>
      </c>
      <c r="C260" s="1" t="s">
        <v>410</v>
      </c>
      <c r="D260" s="1" t="s">
        <v>410</v>
      </c>
      <c r="E260" s="1"/>
      <c r="F260" s="1" t="s">
        <v>15</v>
      </c>
      <c r="G260" s="1"/>
    </row>
    <row r="261" spans="1:9" x14ac:dyDescent="0.3">
      <c r="A261" t="str">
        <f t="shared" ref="A261:F261" si="67">CONCATENATE("'",A260,"'",",")</f>
        <v>'0019',</v>
      </c>
      <c r="B261" t="str">
        <f t="shared" si="67"/>
        <v>'0002',</v>
      </c>
      <c r="C261" t="str">
        <f t="shared" si="67"/>
        <v>'Event Deposit Bonus',</v>
      </c>
      <c r="D261" t="str">
        <f t="shared" si="67"/>
        <v>'Event Deposit Bonus',</v>
      </c>
      <c r="E261" t="str">
        <f t="shared" si="67"/>
        <v>'',</v>
      </c>
      <c r="F261" t="str">
        <f t="shared" si="67"/>
        <v>'Y',</v>
      </c>
      <c r="G261" t="str">
        <f>CONCATENATE("'",G260,"'",)</f>
        <v>''</v>
      </c>
      <c r="I261" t="str">
        <f>CONCATENATE($I$2,A261,B261,C261,D261,E261,F261,G261,H261,");")</f>
        <v>INSERT INTO CodeInfo (CodeGroupId,CodeID,CodeKr,CodeEn,Value,Active,Memo) VALUES ('0019','0002','Event Deposit Bonus','Event Deposit Bonus','','Y','');</v>
      </c>
    </row>
    <row r="263" spans="1:9" x14ac:dyDescent="0.3">
      <c r="A263" s="2" t="s">
        <v>101</v>
      </c>
      <c r="B263" s="2" t="s">
        <v>542</v>
      </c>
      <c r="C263" s="2" t="s">
        <v>423</v>
      </c>
      <c r="D263" s="2"/>
      <c r="E263" s="2"/>
      <c r="F263" s="2"/>
      <c r="G263" s="3"/>
      <c r="H263" s="3"/>
      <c r="I263" s="3"/>
    </row>
    <row r="264" spans="1:9" x14ac:dyDescent="0.3">
      <c r="A264" s="3" t="str">
        <f>CONCATENATE("'",A263,"'",",")</f>
        <v>'0020',</v>
      </c>
      <c r="B264" s="3" t="str">
        <f>CONCATENATE("'",B263,"'",",")</f>
        <v>'BankName',</v>
      </c>
      <c r="C264" s="3" t="str">
        <f>CONCATENATE("'",C263,"'")</f>
        <v>'은행명'</v>
      </c>
      <c r="D264" s="3"/>
      <c r="E264" s="3"/>
      <c r="F264" s="3"/>
      <c r="G264" s="3"/>
      <c r="H264" s="3"/>
      <c r="I264" s="3" t="str">
        <f>CONCATENATE($I$1,A264,B264,C264,D264,E264,F264,G264,H264,");")</f>
        <v>INSERT INTO CodeGroup (GroupId,GroupName,Memo) VALUES ('0020','BankName','은행명');</v>
      </c>
    </row>
    <row r="266" spans="1:9" x14ac:dyDescent="0.3">
      <c r="A266" s="1" t="s">
        <v>101</v>
      </c>
      <c r="B266" s="1" t="s">
        <v>5</v>
      </c>
      <c r="C266" s="1" t="s">
        <v>419</v>
      </c>
      <c r="D266" s="1" t="s">
        <v>80</v>
      </c>
      <c r="E266" s="1"/>
      <c r="F266" s="1" t="s">
        <v>15</v>
      </c>
      <c r="G266" s="1"/>
    </row>
    <row r="267" spans="1:9" x14ac:dyDescent="0.3">
      <c r="A267" t="str">
        <f t="shared" ref="A267:F267" si="68">CONCATENATE("'",A266,"'",",")</f>
        <v>'0020',</v>
      </c>
      <c r="B267" t="str">
        <f t="shared" si="68"/>
        <v>'0001',</v>
      </c>
      <c r="C267" t="str">
        <f t="shared" si="68"/>
        <v>'하나은행',</v>
      </c>
      <c r="D267" t="str">
        <f t="shared" si="68"/>
        <v>'….',</v>
      </c>
      <c r="E267" t="str">
        <f t="shared" si="68"/>
        <v>'',</v>
      </c>
      <c r="F267" t="str">
        <f t="shared" si="68"/>
        <v>'Y',</v>
      </c>
      <c r="G267" t="str">
        <f>CONCATENATE("'",G266,"'",)</f>
        <v>''</v>
      </c>
      <c r="I267" t="str">
        <f>CONCATENATE($I$2,A267,B267,C267,D267,E267,F267,G267,H267,");")</f>
        <v>INSERT INTO CodeInfo (CodeGroupId,CodeID,CodeKr,CodeEn,Value,Active,Memo) VALUES ('0020','0001','하나은행','….','','Y','');</v>
      </c>
    </row>
    <row r="269" spans="1:9" x14ac:dyDescent="0.3">
      <c r="A269" s="1" t="s">
        <v>101</v>
      </c>
      <c r="B269" s="1" t="s">
        <v>17</v>
      </c>
      <c r="C269" s="1" t="s">
        <v>420</v>
      </c>
      <c r="D269" s="1" t="s">
        <v>80</v>
      </c>
      <c r="E269" s="1"/>
      <c r="F269" s="1" t="s">
        <v>15</v>
      </c>
      <c r="G269" s="1"/>
    </row>
    <row r="270" spans="1:9" x14ac:dyDescent="0.3">
      <c r="A270" t="str">
        <f t="shared" ref="A270:F270" si="69">CONCATENATE("'",A269,"'",",")</f>
        <v>'0020',</v>
      </c>
      <c r="B270" t="str">
        <f t="shared" si="69"/>
        <v>'0002',</v>
      </c>
      <c r="C270" t="str">
        <f t="shared" si="69"/>
        <v>'국민은행',</v>
      </c>
      <c r="D270" t="str">
        <f t="shared" si="69"/>
        <v>'….',</v>
      </c>
      <c r="E270" t="str">
        <f t="shared" si="69"/>
        <v>'',</v>
      </c>
      <c r="F270" t="str">
        <f t="shared" si="69"/>
        <v>'Y',</v>
      </c>
      <c r="G270" t="str">
        <f>CONCATENATE("'",G269,"'",)</f>
        <v>''</v>
      </c>
      <c r="I270" t="str">
        <f>CONCATENATE($I$2,A270,B270,C270,D270,E270,F270,G270,H270,");")</f>
        <v>INSERT INTO CodeInfo (CodeGroupId,CodeID,CodeKr,CodeEn,Value,Active,Memo) VALUES ('0020','0002','국민은행','….','','Y','');</v>
      </c>
    </row>
    <row r="272" spans="1:9" x14ac:dyDescent="0.3">
      <c r="A272" s="1" t="s">
        <v>101</v>
      </c>
      <c r="B272" s="1" t="s">
        <v>20</v>
      </c>
      <c r="C272" s="1" t="s">
        <v>421</v>
      </c>
      <c r="D272" s="1" t="s">
        <v>80</v>
      </c>
      <c r="E272" s="1"/>
      <c r="F272" s="1" t="s">
        <v>15</v>
      </c>
      <c r="G272" s="1"/>
    </row>
    <row r="273" spans="1:9" x14ac:dyDescent="0.3">
      <c r="A273" t="str">
        <f t="shared" ref="A273:F273" si="70">CONCATENATE("'",A272,"'",",")</f>
        <v>'0020',</v>
      </c>
      <c r="B273" t="str">
        <f t="shared" si="70"/>
        <v>'0003',</v>
      </c>
      <c r="C273" t="str">
        <f t="shared" si="70"/>
        <v>'신한은행',</v>
      </c>
      <c r="D273" t="str">
        <f t="shared" si="70"/>
        <v>'….',</v>
      </c>
      <c r="E273" t="str">
        <f t="shared" si="70"/>
        <v>'',</v>
      </c>
      <c r="F273" t="str">
        <f t="shared" si="70"/>
        <v>'Y',</v>
      </c>
      <c r="G273" t="str">
        <f>CONCATENATE("'",G272,"'",)</f>
        <v>''</v>
      </c>
      <c r="I273" t="str">
        <f>CONCATENATE($I$2,A273,B273,C273,D273,E273,F273,G273,H273,");")</f>
        <v>INSERT INTO CodeInfo (CodeGroupId,CodeID,CodeKr,CodeEn,Value,Active,Memo) VALUES ('0020','0003','신한은행','….','','Y','');</v>
      </c>
    </row>
    <row r="275" spans="1:9" x14ac:dyDescent="0.3">
      <c r="A275" s="1" t="s">
        <v>101</v>
      </c>
      <c r="B275" s="1" t="s">
        <v>81</v>
      </c>
      <c r="C275" s="1" t="s">
        <v>422</v>
      </c>
      <c r="D275" s="1" t="s">
        <v>80</v>
      </c>
      <c r="E275" s="1"/>
      <c r="F275" s="1" t="s">
        <v>15</v>
      </c>
      <c r="G275" s="1"/>
    </row>
    <row r="276" spans="1:9" x14ac:dyDescent="0.3">
      <c r="A276" t="str">
        <f t="shared" ref="A276:F276" si="71">CONCATENATE("'",A275,"'",",")</f>
        <v>'0020',</v>
      </c>
      <c r="B276" t="str">
        <f t="shared" si="71"/>
        <v>'0004',</v>
      </c>
      <c r="C276" t="str">
        <f t="shared" si="71"/>
        <v>'농협은행',</v>
      </c>
      <c r="D276" t="str">
        <f t="shared" si="71"/>
        <v>'….',</v>
      </c>
      <c r="E276" t="str">
        <f t="shared" si="71"/>
        <v>'',</v>
      </c>
      <c r="F276" t="str">
        <f t="shared" si="71"/>
        <v>'Y',</v>
      </c>
      <c r="G276" t="str">
        <f>CONCATENATE("'",G275,"'",)</f>
        <v>''</v>
      </c>
      <c r="I276" t="str">
        <f>CONCATENATE($I$2,A276,B276,C276,D276,E276,F276,G276,H276,");")</f>
        <v>INSERT INTO CodeInfo (CodeGroupId,CodeID,CodeKr,CodeEn,Value,Active,Memo) VALUES ('0020','0004','농협은행','….','','Y','');</v>
      </c>
    </row>
    <row r="278" spans="1:9" x14ac:dyDescent="0.3">
      <c r="A278" s="2" t="s">
        <v>464</v>
      </c>
      <c r="B278" s="2" t="s">
        <v>541</v>
      </c>
      <c r="C278" s="2" t="s">
        <v>465</v>
      </c>
      <c r="D278" s="2"/>
      <c r="E278" s="2"/>
      <c r="F278" s="2"/>
      <c r="G278" s="3"/>
      <c r="H278" s="3"/>
      <c r="I278" s="3"/>
    </row>
    <row r="279" spans="1:9" x14ac:dyDescent="0.3">
      <c r="A279" s="3" t="str">
        <f>CONCATENATE("'",A278,"'",",")</f>
        <v>'0021',</v>
      </c>
      <c r="B279" s="3" t="str">
        <f>CONCATENATE("'",B278,"'",",")</f>
        <v>'PlaceType',</v>
      </c>
      <c r="C279" s="3" t="str">
        <f>CONCATENATE("'",C278,"'")</f>
        <v>'거래자금유행'</v>
      </c>
      <c r="D279" s="3"/>
      <c r="E279" s="3"/>
      <c r="F279" s="3"/>
      <c r="G279" s="3"/>
      <c r="H279" s="3"/>
      <c r="I279" s="3" t="str">
        <f>CONCATENATE($I$1,A279,B279,C279,D279,E279,F279,G279,H279,");")</f>
        <v>INSERT INTO CodeGroup (GroupId,GroupName,Memo) VALUES ('0021','PlaceType','거래자금유행');</v>
      </c>
    </row>
    <row r="281" spans="1:9" x14ac:dyDescent="0.3">
      <c r="A281" s="1" t="s">
        <v>464</v>
      </c>
      <c r="B281" s="1" t="s">
        <v>5</v>
      </c>
      <c r="C281" s="1" t="s">
        <v>466</v>
      </c>
      <c r="D281" s="1" t="s">
        <v>526</v>
      </c>
      <c r="E281" s="1"/>
      <c r="F281" s="1" t="s">
        <v>15</v>
      </c>
      <c r="G281" s="1" t="s">
        <v>468</v>
      </c>
    </row>
    <row r="282" spans="1:9" x14ac:dyDescent="0.3">
      <c r="A282" t="str">
        <f t="shared" ref="A282:F282" si="72">CONCATENATE("'",A281,"'",",")</f>
        <v>'0021',</v>
      </c>
      <c r="B282" t="str">
        <f t="shared" si="72"/>
        <v>'0001',</v>
      </c>
      <c r="C282" t="str">
        <f t="shared" si="72"/>
        <v>'대출',</v>
      </c>
      <c r="D282" t="str">
        <f t="shared" si="72"/>
        <v>'Borrow',</v>
      </c>
      <c r="E282" t="str">
        <f t="shared" si="72"/>
        <v>'',</v>
      </c>
      <c r="F282" t="str">
        <f t="shared" si="72"/>
        <v>'Y',</v>
      </c>
      <c r="G282" t="str">
        <f>CONCATENATE("'",G281,"'",)</f>
        <v>'담보금으로 대출 신청 하여 거래 하는 방식'</v>
      </c>
      <c r="I282" t="str">
        <f>CONCATENATE($I$2,A282,B282,C282,D282,E282,F282,G282,H282,");")</f>
        <v>INSERT INTO CodeInfo (CodeGroupId,CodeID,CodeKr,CodeEn,Value,Active,Memo) VALUES ('0021','0001','대출','Borrow','','Y','담보금으로 대출 신청 하여 거래 하는 방식');</v>
      </c>
    </row>
    <row r="284" spans="1:9" x14ac:dyDescent="0.3">
      <c r="A284" s="1" t="s">
        <v>464</v>
      </c>
      <c r="B284" s="1" t="s">
        <v>17</v>
      </c>
      <c r="C284" s="1" t="s">
        <v>469</v>
      </c>
      <c r="D284" s="1" t="s">
        <v>528</v>
      </c>
      <c r="E284" s="1"/>
      <c r="F284" s="1" t="s">
        <v>15</v>
      </c>
      <c r="G284" s="1" t="s">
        <v>471</v>
      </c>
    </row>
    <row r="285" spans="1:9" x14ac:dyDescent="0.3">
      <c r="A285" t="str">
        <f t="shared" ref="A285:F285" si="73">CONCATENATE("'",A284,"'",",")</f>
        <v>'0021',</v>
      </c>
      <c r="B285" t="str">
        <f t="shared" si="73"/>
        <v>'0002',</v>
      </c>
      <c r="C285" t="str">
        <f t="shared" si="73"/>
        <v>'마진(Earnings)',</v>
      </c>
      <c r="D285" t="str">
        <f t="shared" si="73"/>
        <v>'Earnings',</v>
      </c>
      <c r="E285" t="str">
        <f t="shared" si="73"/>
        <v>'',</v>
      </c>
      <c r="F285" t="str">
        <f t="shared" si="73"/>
        <v>'Y',</v>
      </c>
      <c r="G285" t="str">
        <f>CONCATENATE("'",G284,"'",)</f>
        <v>'미 결재 마직으로 재 투자(대출금 사용 안함)'</v>
      </c>
      <c r="I285" t="str">
        <f>CONCATENATE($I$2,A285,B285,C285,D285,E285,F285,G285,H285,");")</f>
        <v>INSERT INTO CodeInfo (CodeGroupId,CodeID,CodeKr,CodeEn,Value,Active,Memo) VALUES ('0021','0002','마진(Earnings)','Earnings','','Y','미 결재 마직으로 재 투자(대출금 사용 안함)');</v>
      </c>
    </row>
    <row r="287" spans="1:9" x14ac:dyDescent="0.3">
      <c r="A287" s="1" t="s">
        <v>464</v>
      </c>
      <c r="B287" s="1" t="s">
        <v>20</v>
      </c>
      <c r="C287" s="1" t="s">
        <v>467</v>
      </c>
      <c r="D287" s="1" t="s">
        <v>527</v>
      </c>
      <c r="E287" s="1"/>
      <c r="F287" s="1" t="s">
        <v>15</v>
      </c>
      <c r="G287" s="1" t="s">
        <v>470</v>
      </c>
    </row>
    <row r="288" spans="1:9" x14ac:dyDescent="0.3">
      <c r="A288" t="str">
        <f t="shared" ref="A288:F288" si="74">CONCATENATE("'",A287,"'",",")</f>
        <v>'0021',</v>
      </c>
      <c r="B288" t="str">
        <f t="shared" si="74"/>
        <v>'0003',</v>
      </c>
      <c r="C288" t="str">
        <f t="shared" si="74"/>
        <v>'중개(Hedge)',</v>
      </c>
      <c r="D288" t="str">
        <f t="shared" si="74"/>
        <v>'Hedge)',</v>
      </c>
      <c r="E288" t="str">
        <f t="shared" si="74"/>
        <v>'',</v>
      </c>
      <c r="F288" t="str">
        <f t="shared" si="74"/>
        <v>'Y',</v>
      </c>
      <c r="G288" t="str">
        <f>CONCATENATE("'",G287,"'",)</f>
        <v>'다공 양방면 투자(대출금 사용 안함)'</v>
      </c>
      <c r="I288" t="str">
        <f>CONCATENATE($I$2,A288,B288,C288,D288,E288,F288,G288,H288,");")</f>
        <v>INSERT INTO CodeInfo (CodeGroupId,CodeID,CodeKr,CodeEn,Value,Active,Memo) VALUES ('0021','0003','중개(Hedge)','Hedge)','','Y','다공 양방면 투자(대출금 사용 안함)');</v>
      </c>
    </row>
    <row r="290" spans="1:9" x14ac:dyDescent="0.3">
      <c r="A290" s="2" t="s">
        <v>476</v>
      </c>
      <c r="B290" s="2" t="s">
        <v>537</v>
      </c>
      <c r="C290" s="2" t="s">
        <v>477</v>
      </c>
      <c r="D290" s="2"/>
      <c r="E290" s="2"/>
      <c r="F290" s="2"/>
      <c r="G290" s="3"/>
      <c r="H290" s="3"/>
      <c r="I290" s="3"/>
    </row>
    <row r="291" spans="1:9" x14ac:dyDescent="0.3">
      <c r="A291" s="3" t="str">
        <f>CONCATENATE("'",A290,"'",",")</f>
        <v>'0022',</v>
      </c>
      <c r="B291" s="3" t="str">
        <f>CONCATENATE("'",B290,"'",",")</f>
        <v>'TypeOfMarketTradeTime',</v>
      </c>
      <c r="C291" s="3" t="str">
        <f>CONCATENATE("'",C290,"'")</f>
        <v>'거래소 운영시간관리 Type'</v>
      </c>
      <c r="D291" s="3"/>
      <c r="E291" s="3"/>
      <c r="F291" s="3"/>
      <c r="G291" s="3"/>
      <c r="H291" s="3"/>
      <c r="I291" s="3" t="str">
        <f>CONCATENATE($I$1,A291,B291,C291,D291,E291,F291,G291,H291,");")</f>
        <v>INSERT INTO CodeGroup (GroupId,GroupName,Memo) VALUES ('0022','TypeOfMarketTradeTime','거래소 운영시간관리 Type');</v>
      </c>
    </row>
    <row r="293" spans="1:9" x14ac:dyDescent="0.3">
      <c r="A293" s="1" t="s">
        <v>476</v>
      </c>
      <c r="B293" s="1" t="s">
        <v>5</v>
      </c>
      <c r="C293" s="1" t="s">
        <v>478</v>
      </c>
      <c r="D293" s="1" t="s">
        <v>529</v>
      </c>
      <c r="E293" s="1"/>
      <c r="F293" s="1" t="s">
        <v>15</v>
      </c>
      <c r="G293" s="1" t="s">
        <v>480</v>
      </c>
    </row>
    <row r="294" spans="1:9" x14ac:dyDescent="0.3">
      <c r="A294" t="str">
        <f t="shared" ref="A294:F294" si="75">CONCATENATE("'",A293,"'",",")</f>
        <v>'0022',</v>
      </c>
      <c r="B294" t="str">
        <f t="shared" si="75"/>
        <v>'0001',</v>
      </c>
      <c r="C294" t="str">
        <f t="shared" si="75"/>
        <v>'거래시간',</v>
      </c>
      <c r="D294" t="str">
        <f t="shared" si="75"/>
        <v>'Tradable',</v>
      </c>
      <c r="E294" t="str">
        <f t="shared" si="75"/>
        <v>'',</v>
      </c>
      <c r="F294" t="str">
        <f t="shared" si="75"/>
        <v>'Y',</v>
      </c>
      <c r="G294" t="str">
        <f>CONCATENATE("'",G293,"'",)</f>
        <v>'거래 가능시간'</v>
      </c>
      <c r="I294" t="str">
        <f>CONCATENATE($I$2,A294,B294,C294,D294,E294,F294,G294,H294,");")</f>
        <v>INSERT INTO CodeInfo (CodeGroupId,CodeID,CodeKr,CodeEn,Value,Active,Memo) VALUES ('0022','0001','거래시간','Tradable','','Y','거래 가능시간');</v>
      </c>
    </row>
    <row r="296" spans="1:9" x14ac:dyDescent="0.3">
      <c r="A296" s="1" t="s">
        <v>476</v>
      </c>
      <c r="B296" s="1" t="s">
        <v>17</v>
      </c>
      <c r="C296" s="1" t="s">
        <v>479</v>
      </c>
      <c r="D296" s="1" t="s">
        <v>530</v>
      </c>
      <c r="E296" s="1"/>
      <c r="F296" s="1" t="s">
        <v>15</v>
      </c>
      <c r="G296" s="1" t="s">
        <v>531</v>
      </c>
    </row>
    <row r="297" spans="1:9" x14ac:dyDescent="0.3">
      <c r="A297" t="str">
        <f t="shared" ref="A297:F297" si="76">CONCATENATE("'",A296,"'",",")</f>
        <v>'0022',</v>
      </c>
      <c r="B297" t="str">
        <f t="shared" si="76"/>
        <v>'0002',</v>
      </c>
      <c r="C297" t="str">
        <f t="shared" si="76"/>
        <v>'휴식시간',</v>
      </c>
      <c r="D297" t="str">
        <f t="shared" si="76"/>
        <v>'Unexecutable',</v>
      </c>
      <c r="E297" t="str">
        <f t="shared" si="76"/>
        <v>'',</v>
      </c>
      <c r="F297" t="str">
        <f t="shared" si="76"/>
        <v>'Y',</v>
      </c>
      <c r="G297" t="str">
        <f>CONCATENATE("'",G296,"'",)</f>
        <v>'점심 휴장시간,Order주문가능 하지만 실행 불가'</v>
      </c>
      <c r="I297" t="str">
        <f>CONCATENATE($I$2,A297,B297,C297,D297,E297,F297,G297,H297,");")</f>
        <v>INSERT INTO CodeInfo (CodeGroupId,CodeID,CodeKr,CodeEn,Value,Active,Memo) VALUES ('0022','0002','휴식시간','Unexecutable','','Y','점심 휴장시간,Order주문가능 하지만 실행 불가');</v>
      </c>
    </row>
    <row r="299" spans="1:9" x14ac:dyDescent="0.3">
      <c r="A299" s="2" t="s">
        <v>483</v>
      </c>
      <c r="B299" s="2" t="s">
        <v>538</v>
      </c>
      <c r="C299" s="2" t="s">
        <v>484</v>
      </c>
      <c r="D299" s="2"/>
      <c r="E299" s="2"/>
      <c r="F299" s="2"/>
      <c r="G299" s="3"/>
      <c r="H299" s="3"/>
      <c r="I299" s="3"/>
    </row>
    <row r="300" spans="1:9" x14ac:dyDescent="0.3">
      <c r="A300" s="3" t="str">
        <f>CONCATENATE("'",A299,"'",",")</f>
        <v>'0023',</v>
      </c>
      <c r="B300" s="3" t="str">
        <f>CONCATENATE("'",B299,"'",",")</f>
        <v>'CloseOrderOfShort',</v>
      </c>
      <c r="C300" s="3" t="str">
        <f>CONCATENATE("'",C299,"'")</f>
        <v>'공매매의Close주문 반환금액 방식'</v>
      </c>
      <c r="D300" s="3"/>
      <c r="E300" s="3"/>
      <c r="F300" s="3"/>
      <c r="G300" s="3"/>
      <c r="H300" s="3"/>
      <c r="I300" s="3" t="str">
        <f>CONCATENATE($I$1,A300,B300,C300,D300,E300,F300,G300,H300,");")</f>
        <v>INSERT INTO CodeGroup (GroupId,GroupName,Memo) VALUES ('0023','CloseOrderOfShort','공매매의Close주문 반환금액 방식');</v>
      </c>
    </row>
    <row r="302" spans="1:9" x14ac:dyDescent="0.3">
      <c r="A302" s="1" t="s">
        <v>483</v>
      </c>
      <c r="B302" s="1" t="s">
        <v>5</v>
      </c>
      <c r="C302" s="1" t="s">
        <v>486</v>
      </c>
      <c r="D302" s="1" t="s">
        <v>80</v>
      </c>
      <c r="E302" s="1"/>
      <c r="F302" s="1" t="s">
        <v>15</v>
      </c>
      <c r="G302" s="1" t="s">
        <v>487</v>
      </c>
    </row>
    <row r="303" spans="1:9" x14ac:dyDescent="0.3">
      <c r="A303" t="str">
        <f t="shared" ref="A303:F303" si="77">CONCATENATE("'",A302,"'",",")</f>
        <v>'0023',</v>
      </c>
      <c r="B303" t="str">
        <f t="shared" si="77"/>
        <v>'0001',</v>
      </c>
      <c r="C303" t="str">
        <f t="shared" si="77"/>
        <v>'선입선출 방식',</v>
      </c>
      <c r="D303" t="str">
        <f t="shared" si="77"/>
        <v>'….',</v>
      </c>
      <c r="E303" t="str">
        <f t="shared" si="77"/>
        <v>'',</v>
      </c>
      <c r="F303" t="str">
        <f t="shared" si="77"/>
        <v>'Y',</v>
      </c>
      <c r="G303" t="str">
        <f>CONCATENATE("'",G302,"'",)</f>
        <v>'Open Order 순으로 처리'</v>
      </c>
      <c r="I303" t="str">
        <f>CONCATENATE($I$2,A303,B303,C303,D303,E303,F303,G303,H303,");")</f>
        <v>INSERT INTO CodeInfo (CodeGroupId,CodeID,CodeKr,CodeEn,Value,Active,Memo) VALUES ('0023','0001','선입선출 방식','….','','Y','Open Order 순으로 처리');</v>
      </c>
    </row>
    <row r="305" spans="1:9" x14ac:dyDescent="0.3">
      <c r="A305" s="1" t="s">
        <v>483</v>
      </c>
      <c r="B305" s="1" t="s">
        <v>17</v>
      </c>
      <c r="C305" s="1" t="s">
        <v>488</v>
      </c>
      <c r="D305" s="1" t="s">
        <v>80</v>
      </c>
      <c r="E305" s="1"/>
      <c r="F305" s="1" t="s">
        <v>15</v>
      </c>
      <c r="G305" s="1" t="s">
        <v>489</v>
      </c>
    </row>
    <row r="306" spans="1:9" x14ac:dyDescent="0.3">
      <c r="A306" t="str">
        <f t="shared" ref="A306:F306" si="78">CONCATENATE("'",A305,"'",",")</f>
        <v>'0023',</v>
      </c>
      <c r="B306" t="str">
        <f t="shared" si="78"/>
        <v>'0002',</v>
      </c>
      <c r="C306" t="str">
        <f t="shared" si="78"/>
        <v>'후입선출 방식',</v>
      </c>
      <c r="D306" t="str">
        <f t="shared" si="78"/>
        <v>'….',</v>
      </c>
      <c r="E306" t="str">
        <f t="shared" si="78"/>
        <v>'',</v>
      </c>
      <c r="F306" t="str">
        <f t="shared" si="78"/>
        <v>'Y',</v>
      </c>
      <c r="G306" t="str">
        <f>CONCATENATE("'",G305,"'",)</f>
        <v>'Open Order 역순으로 처리'</v>
      </c>
      <c r="I306" t="str">
        <f>CONCATENATE($I$2,A306,B306,C306,D306,E306,F306,G306,H306,");")</f>
        <v>INSERT INTO CodeInfo (CodeGroupId,CodeID,CodeKr,CodeEn,Value,Active,Memo) VALUES ('0023','0002','후입선출 방식','….','','Y','Open Order 역순으로 처리');</v>
      </c>
    </row>
    <row r="308" spans="1:9" x14ac:dyDescent="0.3">
      <c r="A308" s="1" t="s">
        <v>483</v>
      </c>
      <c r="B308" s="1" t="s">
        <v>20</v>
      </c>
      <c r="C308" s="1" t="s">
        <v>490</v>
      </c>
      <c r="D308" s="1" t="s">
        <v>80</v>
      </c>
      <c r="E308" s="1"/>
      <c r="F308" s="1" t="s">
        <v>15</v>
      </c>
      <c r="G308" s="1" t="s">
        <v>491</v>
      </c>
    </row>
    <row r="309" spans="1:9" x14ac:dyDescent="0.3">
      <c r="A309" t="str">
        <f t="shared" ref="A309:F309" si="79">CONCATENATE("'",A308,"'",",")</f>
        <v>'0023',</v>
      </c>
      <c r="B309" t="str">
        <f t="shared" si="79"/>
        <v>'0003',</v>
      </c>
      <c r="C309" t="str">
        <f t="shared" si="79"/>
        <v>'마진우선 방식',</v>
      </c>
      <c r="D309" t="str">
        <f t="shared" si="79"/>
        <v>'….',</v>
      </c>
      <c r="E309" t="str">
        <f t="shared" si="79"/>
        <v>'',</v>
      </c>
      <c r="F309" t="str">
        <f t="shared" si="79"/>
        <v>'Y',</v>
      </c>
      <c r="G309" t="str">
        <f>CONCATENATE("'",G308,"'",)</f>
        <v>'만진 높은 순으로 처리'</v>
      </c>
      <c r="I309" t="str">
        <f>CONCATENATE($I$2,A309,B309,C309,D309,E309,F309,G309,H309,");")</f>
        <v>INSERT INTO CodeInfo (CodeGroupId,CodeID,CodeKr,CodeEn,Value,Active,Memo) VALUES ('0023','0003','마진우선 방식','….','','Y','만진 높은 순으로 처리');</v>
      </c>
    </row>
    <row r="311" spans="1:9" x14ac:dyDescent="0.3">
      <c r="A311" s="1" t="s">
        <v>483</v>
      </c>
      <c r="B311" s="1" t="s">
        <v>81</v>
      </c>
      <c r="C311" s="1" t="s">
        <v>485</v>
      </c>
      <c r="D311" s="1" t="s">
        <v>80</v>
      </c>
      <c r="E311" s="1"/>
      <c r="F311" s="1" t="s">
        <v>15</v>
      </c>
      <c r="G311" s="1" t="s">
        <v>493</v>
      </c>
    </row>
    <row r="312" spans="1:9" x14ac:dyDescent="0.3">
      <c r="A312" t="str">
        <f t="shared" ref="A312:F312" si="80">CONCATENATE("'",A311,"'",",")</f>
        <v>'0023',</v>
      </c>
      <c r="B312" t="str">
        <f t="shared" si="80"/>
        <v>'0004',</v>
      </c>
      <c r="C312" t="str">
        <f t="shared" si="80"/>
        <v>'평균가 반환',</v>
      </c>
      <c r="D312" t="str">
        <f t="shared" si="80"/>
        <v>'….',</v>
      </c>
      <c r="E312" t="str">
        <f t="shared" si="80"/>
        <v>'',</v>
      </c>
      <c r="F312" t="str">
        <f t="shared" si="80"/>
        <v>'Y',</v>
      </c>
      <c r="G312" t="str">
        <f>CONCATENATE("'",G311,"'",)</f>
        <v>'평균Open가와 비교 방식,최종 Close 시 전체 계산'</v>
      </c>
      <c r="I312" t="str">
        <f>CONCATENATE($I$2,A312,B312,C312,D312,E312,F312,G312,H312,");")</f>
        <v>INSERT INTO CodeInfo (CodeGroupId,CodeID,CodeKr,CodeEn,Value,Active,Memo) VALUES ('0023','0004','평균가 반환','….','','Y','평균Open가와 비교 방식,최종 Close 시 전체 계산');</v>
      </c>
    </row>
    <row r="314" spans="1:9" x14ac:dyDescent="0.3">
      <c r="A314" s="1" t="s">
        <v>483</v>
      </c>
      <c r="B314" s="1" t="s">
        <v>94</v>
      </c>
      <c r="C314" s="1" t="s">
        <v>562</v>
      </c>
      <c r="D314" s="1" t="s">
        <v>80</v>
      </c>
      <c r="E314" s="1"/>
      <c r="F314" s="1" t="s">
        <v>15</v>
      </c>
      <c r="G314" s="1" t="s">
        <v>492</v>
      </c>
    </row>
    <row r="315" spans="1:9" x14ac:dyDescent="0.3">
      <c r="A315" t="str">
        <f t="shared" ref="A315:F315" si="81">CONCATENATE("'",A314,"'",",")</f>
        <v>'0023',</v>
      </c>
      <c r="B315" t="str">
        <f t="shared" si="81"/>
        <v>'0005',</v>
      </c>
      <c r="C315" t="str">
        <f t="shared" si="81"/>
        <v>'Close Order가',</v>
      </c>
      <c r="D315" t="str">
        <f t="shared" si="81"/>
        <v>'….',</v>
      </c>
      <c r="E315" t="str">
        <f t="shared" si="81"/>
        <v>'',</v>
      </c>
      <c r="F315" t="str">
        <f t="shared" si="81"/>
        <v>'Y',</v>
      </c>
      <c r="G315" t="str">
        <f>CONCATENATE("'",G314,"'",)</f>
        <v>'Close Order 금액 반화 후 , 최종 Close 시 전체 계산'</v>
      </c>
      <c r="I315" t="str">
        <f>CONCATENATE($I$2,A315,B315,C315,D315,E315,F315,G315,H315,");")</f>
        <v>INSERT INTO CodeInfo (CodeGroupId,CodeID,CodeKr,CodeEn,Value,Active,Memo) VALUES ('0023','0005','Close Order가','….','','Y','Close Order 금액 반화 후 , 최종 Close 시 전체 계산');</v>
      </c>
    </row>
    <row r="317" spans="1:9" x14ac:dyDescent="0.3">
      <c r="A317" s="1" t="s">
        <v>483</v>
      </c>
      <c r="B317" s="1" t="s">
        <v>95</v>
      </c>
      <c r="C317" s="1" t="s">
        <v>80</v>
      </c>
      <c r="D317" s="1" t="s">
        <v>80</v>
      </c>
      <c r="E317" s="1"/>
      <c r="F317" s="1" t="s">
        <v>15</v>
      </c>
      <c r="G317" s="1"/>
    </row>
    <row r="318" spans="1:9" x14ac:dyDescent="0.3">
      <c r="A318" t="str">
        <f t="shared" ref="A318:F318" si="82">CONCATENATE("'",A317,"'",",")</f>
        <v>'0023',</v>
      </c>
      <c r="B318" t="str">
        <f t="shared" si="82"/>
        <v>'0006',</v>
      </c>
      <c r="C318" t="str">
        <f t="shared" si="82"/>
        <v>'….',</v>
      </c>
      <c r="D318" t="str">
        <f t="shared" si="82"/>
        <v>'….',</v>
      </c>
      <c r="E318" t="str">
        <f t="shared" si="82"/>
        <v>'',</v>
      </c>
      <c r="F318" t="str">
        <f t="shared" si="82"/>
        <v>'Y',</v>
      </c>
      <c r="G318" t="str">
        <f>CONCATENATE("'",G317,"'",)</f>
        <v>''</v>
      </c>
      <c r="I318" t="str">
        <f>CONCATENATE($I$2,A318,B318,C318,D318,E318,F318,G318,H318,");")</f>
        <v>INSERT INTO CodeInfo (CodeGroupId,CodeID,CodeKr,CodeEn,Value,Active,Memo) VALUES ('0023','0006','….','….','','Y','');</v>
      </c>
    </row>
    <row r="320" spans="1:9" x14ac:dyDescent="0.3">
      <c r="A320" s="2" t="s">
        <v>495</v>
      </c>
      <c r="B320" s="2" t="s">
        <v>539</v>
      </c>
      <c r="C320" s="2" t="s">
        <v>496</v>
      </c>
      <c r="D320" s="2"/>
      <c r="E320" s="2"/>
      <c r="F320" s="2"/>
      <c r="G320" s="3"/>
      <c r="H320" s="3"/>
      <c r="I320" s="3"/>
    </row>
    <row r="321" spans="1:9" x14ac:dyDescent="0.3">
      <c r="A321" s="3" t="str">
        <f>CONCATENATE("'",A320,"'",",")</f>
        <v>'0024',</v>
      </c>
      <c r="B321" s="3" t="str">
        <f>CONCATENATE("'",B320,"'",",")</f>
        <v>'TypeOfOrderRecord',</v>
      </c>
      <c r="C321" s="3" t="str">
        <f>CONCATENATE("'",C320,"'")</f>
        <v>'OpenOrder 정열Type'</v>
      </c>
      <c r="D321" s="3"/>
      <c r="E321" s="3"/>
      <c r="F321" s="3"/>
      <c r="G321" s="3"/>
      <c r="H321" s="3"/>
      <c r="I321" s="3" t="str">
        <f>CONCATENATE($I$1,A321,B321,C321,D321,E321,F321,G321,H321,");")</f>
        <v>INSERT INTO CodeGroup (GroupId,GroupName,Memo) VALUES ('0024','TypeOfOrderRecord','OpenOrder 정열Type');</v>
      </c>
    </row>
    <row r="323" spans="1:9" x14ac:dyDescent="0.3">
      <c r="A323" s="1" t="s">
        <v>495</v>
      </c>
      <c r="B323" s="1" t="s">
        <v>5</v>
      </c>
      <c r="C323" s="1" t="s">
        <v>486</v>
      </c>
      <c r="D323" s="1" t="s">
        <v>532</v>
      </c>
      <c r="E323" s="1"/>
      <c r="F323" s="1" t="s">
        <v>15</v>
      </c>
      <c r="G323" s="1"/>
    </row>
    <row r="324" spans="1:9" x14ac:dyDescent="0.3">
      <c r="A324" t="str">
        <f t="shared" ref="A324:F324" si="83">CONCATENATE("'",A323,"'",",")</f>
        <v>'0024',</v>
      </c>
      <c r="B324" t="str">
        <f t="shared" si="83"/>
        <v>'0001',</v>
      </c>
      <c r="C324" t="str">
        <f t="shared" si="83"/>
        <v>'선입선출 방식',</v>
      </c>
      <c r="D324" t="str">
        <f t="shared" si="83"/>
        <v>'FirstInFirstOut',</v>
      </c>
      <c r="E324" t="str">
        <f t="shared" si="83"/>
        <v>'',</v>
      </c>
      <c r="F324" t="str">
        <f t="shared" si="83"/>
        <v>'Y',</v>
      </c>
      <c r="G324" t="str">
        <f>CONCATENATE("'",G323,"'",)</f>
        <v>''</v>
      </c>
      <c r="I324" t="str">
        <f>CONCATENATE($I$2,A324,B324,C324,D324,E324,F324,G324,H324,");")</f>
        <v>INSERT INTO CodeInfo (CodeGroupId,CodeID,CodeKr,CodeEn,Value,Active,Memo) VALUES ('0024','0001','선입선출 방식','FirstInFirstOut','','Y','');</v>
      </c>
    </row>
    <row r="326" spans="1:9" x14ac:dyDescent="0.3">
      <c r="A326" s="1" t="s">
        <v>495</v>
      </c>
      <c r="B326" s="1" t="s">
        <v>17</v>
      </c>
      <c r="C326" s="1" t="s">
        <v>488</v>
      </c>
      <c r="D326" s="1" t="s">
        <v>533</v>
      </c>
      <c r="E326" s="1"/>
      <c r="F326" s="1" t="s">
        <v>15</v>
      </c>
      <c r="G326" s="1"/>
    </row>
    <row r="327" spans="1:9" x14ac:dyDescent="0.3">
      <c r="A327" t="str">
        <f t="shared" ref="A327:F327" si="84">CONCATENATE("'",A326,"'",",")</f>
        <v>'0024',</v>
      </c>
      <c r="B327" t="str">
        <f t="shared" si="84"/>
        <v>'0002',</v>
      </c>
      <c r="C327" t="str">
        <f t="shared" si="84"/>
        <v>'후입선출 방식',</v>
      </c>
      <c r="D327" t="str">
        <f t="shared" si="84"/>
        <v>'LastInFirstOut',</v>
      </c>
      <c r="E327" t="str">
        <f t="shared" si="84"/>
        <v>'',</v>
      </c>
      <c r="F327" t="str">
        <f t="shared" si="84"/>
        <v>'Y',</v>
      </c>
      <c r="G327" t="str">
        <f>CONCATENATE("'",G326,"'",)</f>
        <v>''</v>
      </c>
      <c r="I327" t="str">
        <f>CONCATENATE($I$2,A327,B327,C327,D327,E327,F327,G327,H327,");")</f>
        <v>INSERT INTO CodeInfo (CodeGroupId,CodeID,CodeKr,CodeEn,Value,Active,Memo) VALUES ('0024','0002','후입선출 방식','LastInFirstOut','','Y','');</v>
      </c>
    </row>
    <row r="329" spans="1:9" x14ac:dyDescent="0.3">
      <c r="A329" s="1" t="s">
        <v>495</v>
      </c>
      <c r="B329" s="1" t="s">
        <v>20</v>
      </c>
      <c r="C329" s="1" t="s">
        <v>497</v>
      </c>
      <c r="D329" s="1" t="s">
        <v>534</v>
      </c>
      <c r="E329" s="1"/>
      <c r="F329" s="1" t="s">
        <v>15</v>
      </c>
      <c r="G329" s="1"/>
    </row>
    <row r="330" spans="1:9" x14ac:dyDescent="0.3">
      <c r="A330" t="str">
        <f t="shared" ref="A330:F330" si="85">CONCATENATE("'",A329,"'",",")</f>
        <v>'0024',</v>
      </c>
      <c r="B330" t="str">
        <f t="shared" si="85"/>
        <v>'0003',</v>
      </c>
      <c r="C330" t="str">
        <f t="shared" si="85"/>
        <v>'Big우선 방식',</v>
      </c>
      <c r="D330" t="str">
        <f t="shared" si="85"/>
        <v>'ProfitFirst',</v>
      </c>
      <c r="E330" t="str">
        <f t="shared" si="85"/>
        <v>'',</v>
      </c>
      <c r="F330" t="str">
        <f t="shared" si="85"/>
        <v>'Y',</v>
      </c>
      <c r="G330" t="str">
        <f>CONCATENATE("'",G329,"'",)</f>
        <v>''</v>
      </c>
      <c r="I330" t="str">
        <f>CONCATENATE($I$2,A330,B330,C330,D330,E330,F330,G330,H330,");")</f>
        <v>INSERT INTO CodeInfo (CodeGroupId,CodeID,CodeKr,CodeEn,Value,Active,Memo) VALUES ('0024','0003','Big우선 방식','ProfitFirst','','Y','');</v>
      </c>
    </row>
    <row r="332" spans="1:9" x14ac:dyDescent="0.3">
      <c r="A332" s="1" t="s">
        <v>495</v>
      </c>
      <c r="B332" s="1" t="s">
        <v>81</v>
      </c>
      <c r="C332" s="1" t="s">
        <v>498</v>
      </c>
      <c r="D332" s="1" t="s">
        <v>535</v>
      </c>
      <c r="E332" s="1"/>
      <c r="F332" s="1" t="s">
        <v>15</v>
      </c>
      <c r="G332" s="1"/>
    </row>
    <row r="333" spans="1:9" x14ac:dyDescent="0.3">
      <c r="A333" t="str">
        <f t="shared" ref="A333:F333" si="86">CONCATENATE("'",A332,"'",",")</f>
        <v>'0024',</v>
      </c>
      <c r="B333" t="str">
        <f t="shared" si="86"/>
        <v>'0004',</v>
      </c>
      <c r="C333" t="str">
        <f t="shared" si="86"/>
        <v>'Little우선 방식',</v>
      </c>
      <c r="D333" t="str">
        <f t="shared" si="86"/>
        <v>'ProfitLast',</v>
      </c>
      <c r="E333" t="str">
        <f t="shared" si="86"/>
        <v>'',</v>
      </c>
      <c r="F333" t="str">
        <f t="shared" si="86"/>
        <v>'Y',</v>
      </c>
      <c r="G333" t="str">
        <f>CONCATENATE("'",G332,"'",)</f>
        <v>''</v>
      </c>
      <c r="I333" t="str">
        <f>CONCATENATE($I$2,A333,B333,C333,D333,E333,F333,G333,H333,");")</f>
        <v>INSERT INTO CodeInfo (CodeGroupId,CodeID,CodeKr,CodeEn,Value,Active,Memo) VALUES ('0024','0004','Little우선 방식','ProfitLast','','Y','');</v>
      </c>
    </row>
    <row r="335" spans="1:9" x14ac:dyDescent="0.3">
      <c r="A335" s="2" t="s">
        <v>102</v>
      </c>
      <c r="B335" s="2" t="s">
        <v>540</v>
      </c>
      <c r="C335" s="2" t="s">
        <v>499</v>
      </c>
      <c r="D335" s="2"/>
      <c r="E335" s="2"/>
      <c r="F335" s="2"/>
      <c r="G335" s="3"/>
      <c r="H335" s="3"/>
      <c r="I335" s="3"/>
    </row>
    <row r="336" spans="1:9" x14ac:dyDescent="0.3">
      <c r="A336" s="3" t="str">
        <f>CONCATENATE("'",A335,"'",",")</f>
        <v>'0025',</v>
      </c>
      <c r="B336" s="3" t="str">
        <f>CONCATENATE("'",B335,"'",",")</f>
        <v>'TypeOfPositonCloseOrder',</v>
      </c>
      <c r="C336" s="3" t="str">
        <f>CONCATENATE("'",C335,"'")</f>
        <v>'Overnight초과시 Position Close 순서'</v>
      </c>
      <c r="D336" s="3"/>
      <c r="E336" s="3"/>
      <c r="F336" s="3"/>
      <c r="G336" s="3"/>
      <c r="H336" s="3"/>
      <c r="I336" s="3" t="str">
        <f>CONCATENATE($I$1,A336,B336,C336,D336,E336,F336,G336,H336,");")</f>
        <v>INSERT INTO CodeGroup (GroupId,GroupName,Memo) VALUES ('0025','TypeOfPositonCloseOrder','Overnight초과시 Position Close 순서');</v>
      </c>
    </row>
    <row r="338" spans="1:9" x14ac:dyDescent="0.3">
      <c r="A338" s="1" t="s">
        <v>102</v>
      </c>
      <c r="B338" s="1" t="s">
        <v>5</v>
      </c>
      <c r="C338" s="1" t="s">
        <v>486</v>
      </c>
      <c r="D338" s="1" t="s">
        <v>532</v>
      </c>
      <c r="E338" s="1"/>
      <c r="F338" s="1" t="s">
        <v>15</v>
      </c>
      <c r="G338" s="1" t="s">
        <v>503</v>
      </c>
    </row>
    <row r="339" spans="1:9" x14ac:dyDescent="0.3">
      <c r="A339" t="str">
        <f t="shared" ref="A339:F339" si="87">CONCATENATE("'",A338,"'",",")</f>
        <v>'0025',</v>
      </c>
      <c r="B339" t="str">
        <f t="shared" si="87"/>
        <v>'0001',</v>
      </c>
      <c r="C339" t="str">
        <f t="shared" si="87"/>
        <v>'선입선출 방식',</v>
      </c>
      <c r="D339" t="str">
        <f t="shared" si="87"/>
        <v>'FirstInFirstOut',</v>
      </c>
      <c r="E339" t="str">
        <f t="shared" si="87"/>
        <v>'',</v>
      </c>
      <c r="F339" t="str">
        <f t="shared" si="87"/>
        <v>'Y',</v>
      </c>
      <c r="G339" t="str">
        <f>CONCATENATE("'",G338,"'",)</f>
        <v>'Position생성순으로 처리'</v>
      </c>
      <c r="I339" t="str">
        <f>CONCATENATE($I$2,A339,B339,C339,D339,E339,F339,G339,H339,");")</f>
        <v>INSERT INTO CodeInfo (CodeGroupId,CodeID,CodeKr,CodeEn,Value,Active,Memo) VALUES ('0025','0001','선입선출 방식','FirstInFirstOut','','Y','Position생성순으로 처리');</v>
      </c>
    </row>
    <row r="341" spans="1:9" x14ac:dyDescent="0.3">
      <c r="A341" s="1" t="s">
        <v>102</v>
      </c>
      <c r="B341" s="1" t="s">
        <v>17</v>
      </c>
      <c r="C341" s="1" t="s">
        <v>488</v>
      </c>
      <c r="D341" s="1" t="s">
        <v>533</v>
      </c>
      <c r="E341" s="1"/>
      <c r="F341" s="1" t="s">
        <v>15</v>
      </c>
      <c r="G341" s="1" t="s">
        <v>502</v>
      </c>
    </row>
    <row r="342" spans="1:9" x14ac:dyDescent="0.3">
      <c r="A342" t="str">
        <f t="shared" ref="A342:F342" si="88">CONCATENATE("'",A341,"'",",")</f>
        <v>'0025',</v>
      </c>
      <c r="B342" t="str">
        <f t="shared" si="88"/>
        <v>'0002',</v>
      </c>
      <c r="C342" t="str">
        <f t="shared" si="88"/>
        <v>'후입선출 방식',</v>
      </c>
      <c r="D342" t="str">
        <f t="shared" si="88"/>
        <v>'LastInFirstOut',</v>
      </c>
      <c r="E342" t="str">
        <f t="shared" si="88"/>
        <v>'',</v>
      </c>
      <c r="F342" t="str">
        <f t="shared" si="88"/>
        <v>'Y',</v>
      </c>
      <c r="G342" t="str">
        <f>CONCATENATE("'",G341,"'",)</f>
        <v>'Position생성 역순으로 처리'</v>
      </c>
      <c r="I342" t="str">
        <f>CONCATENATE($I$2,A342,B342,C342,D342,E342,F342,G342,H342,");")</f>
        <v>INSERT INTO CodeInfo (CodeGroupId,CodeID,CodeKr,CodeEn,Value,Active,Memo) VALUES ('0025','0002','후입선출 방식','LastInFirstOut','','Y','Position생성 역순으로 처리');</v>
      </c>
    </row>
    <row r="344" spans="1:9" x14ac:dyDescent="0.3">
      <c r="A344" s="1" t="s">
        <v>102</v>
      </c>
      <c r="B344" s="1" t="s">
        <v>20</v>
      </c>
      <c r="C344" s="1" t="s">
        <v>500</v>
      </c>
      <c r="D344" s="1" t="s">
        <v>534</v>
      </c>
      <c r="E344" s="1"/>
      <c r="F344" s="1" t="s">
        <v>15</v>
      </c>
      <c r="G344" s="1" t="s">
        <v>504</v>
      </c>
    </row>
    <row r="345" spans="1:9" x14ac:dyDescent="0.3">
      <c r="A345" t="str">
        <f t="shared" ref="A345:F345" si="89">CONCATENATE("'",A344,"'",",")</f>
        <v>'0025',</v>
      </c>
      <c r="B345" t="str">
        <f t="shared" si="89"/>
        <v>'0003',</v>
      </c>
      <c r="C345" t="str">
        <f t="shared" si="89"/>
        <v>'마진우선',</v>
      </c>
      <c r="D345" t="str">
        <f t="shared" si="89"/>
        <v>'ProfitFirst',</v>
      </c>
      <c r="E345" t="str">
        <f t="shared" si="89"/>
        <v>'',</v>
      </c>
      <c r="F345" t="str">
        <f t="shared" si="89"/>
        <v>'Y',</v>
      </c>
      <c r="G345" t="str">
        <f>CONCATENATE("'",G344,"'",)</f>
        <v>'마진 많은 Position 우선처리'</v>
      </c>
      <c r="I345" t="str">
        <f>CONCATENATE($I$2,A345,B345,C345,D345,E345,F345,G345,H345,");")</f>
        <v>INSERT INTO CodeInfo (CodeGroupId,CodeID,CodeKr,CodeEn,Value,Active,Memo) VALUES ('0025','0003','마진우선','ProfitFirst','','Y','마진 많은 Position 우선처리');</v>
      </c>
    </row>
    <row r="347" spans="1:9" x14ac:dyDescent="0.3">
      <c r="A347" s="1" t="s">
        <v>102</v>
      </c>
      <c r="B347" s="1" t="s">
        <v>81</v>
      </c>
      <c r="C347" s="1" t="s">
        <v>501</v>
      </c>
      <c r="D347" s="1" t="s">
        <v>536</v>
      </c>
      <c r="E347" s="1"/>
      <c r="F347" s="1" t="s">
        <v>15</v>
      </c>
      <c r="G347" s="1" t="s">
        <v>505</v>
      </c>
    </row>
    <row r="348" spans="1:9" x14ac:dyDescent="0.3">
      <c r="A348" t="str">
        <f t="shared" ref="A348:F348" si="90">CONCATENATE("'",A347,"'",",")</f>
        <v>'0025',</v>
      </c>
      <c r="B348" t="str">
        <f t="shared" si="90"/>
        <v>'0004',</v>
      </c>
      <c r="C348" t="str">
        <f t="shared" si="90"/>
        <v>'손실우선',</v>
      </c>
      <c r="D348" t="str">
        <f t="shared" si="90"/>
        <v>'LostFirst',</v>
      </c>
      <c r="E348" t="str">
        <f t="shared" si="90"/>
        <v>'',</v>
      </c>
      <c r="F348" t="str">
        <f t="shared" si="90"/>
        <v>'Y',</v>
      </c>
      <c r="G348" t="str">
        <f>CONCATENATE("'",G347,"'",)</f>
        <v>'손실 많은 Position 우선처리'</v>
      </c>
      <c r="I348" t="str">
        <f>CONCATENATE($I$2,A348,B348,C348,D348,E348,F348,G348,H348,");")</f>
        <v>INSERT INTO CodeInfo (CodeGroupId,CodeID,CodeKr,CodeEn,Value,Active,Memo) VALUES ('0025','0004','손실우선','LostFirst','','Y','손실 많은 Position 우선처리');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H24" sqref="H24"/>
    </sheetView>
  </sheetViews>
  <sheetFormatPr defaultColWidth="6.625" defaultRowHeight="16.5" x14ac:dyDescent="0.3"/>
  <cols>
    <col min="1" max="1" width="13.75" bestFit="1" customWidth="1"/>
    <col min="2" max="2" width="8" bestFit="1" customWidth="1"/>
    <col min="3" max="3" width="8.5" bestFit="1" customWidth="1"/>
    <col min="4" max="4" width="10.625" bestFit="1" customWidth="1"/>
    <col min="5" max="5" width="7.75" bestFit="1" customWidth="1"/>
    <col min="6" max="6" width="27.5" bestFit="1" customWidth="1"/>
    <col min="7" max="7" width="23" customWidth="1"/>
    <col min="8" max="8" width="24.625" customWidth="1"/>
    <col min="9" max="9" width="27" bestFit="1" customWidth="1"/>
    <col min="10" max="10" width="16.25" bestFit="1" customWidth="1"/>
    <col min="11" max="12" width="10.375" customWidth="1"/>
    <col min="13" max="13" width="12.625" customWidth="1"/>
  </cols>
  <sheetData>
    <row r="1" spans="1:13" s="6" customFormat="1" x14ac:dyDescent="0.3">
      <c r="A1" s="6" t="s">
        <v>256</v>
      </c>
      <c r="B1" s="11" t="s">
        <v>0</v>
      </c>
      <c r="C1" s="6" t="s">
        <v>1</v>
      </c>
      <c r="D1" s="6" t="s">
        <v>255</v>
      </c>
      <c r="E1" s="6" t="s">
        <v>304</v>
      </c>
      <c r="F1" s="6" t="s">
        <v>2</v>
      </c>
      <c r="G1" s="6" t="s">
        <v>3</v>
      </c>
      <c r="H1" s="6" t="s">
        <v>4</v>
      </c>
      <c r="I1" s="6" t="s">
        <v>11</v>
      </c>
      <c r="J1" s="6" t="s">
        <v>472</v>
      </c>
      <c r="K1" s="6" t="s">
        <v>453</v>
      </c>
      <c r="L1" s="6" t="s">
        <v>452</v>
      </c>
      <c r="M1" s="6" t="str">
        <f>CONCATENATE("INSERT INTO Market (",A1,B1,C1,D1,E1,F1,G1,H1,I1,J1,K1,L1,") VALUES (")</f>
        <v>INSERT INTO Market (MarketId,CntryId,CntryEn,BourseId,CntryKo,BourseEn,BourseKo,MarketKo,MarketEn,ShortSellAllow,TimeZone,Active) VALUES (</v>
      </c>
    </row>
    <row r="3" spans="1:13" x14ac:dyDescent="0.3">
      <c r="A3" s="1" t="s">
        <v>26</v>
      </c>
      <c r="B3" s="1" t="s">
        <v>5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10</v>
      </c>
      <c r="H3" s="1" t="s">
        <v>12</v>
      </c>
      <c r="I3" s="1" t="s">
        <v>13</v>
      </c>
      <c r="J3" s="1" t="s">
        <v>15</v>
      </c>
      <c r="K3" s="1" t="s">
        <v>14</v>
      </c>
      <c r="L3" s="1" t="s">
        <v>15</v>
      </c>
    </row>
    <row r="4" spans="1:13" x14ac:dyDescent="0.3">
      <c r="A4" t="str">
        <f t="shared" ref="A4:K4" si="0">CONCATENATE("'",A3,"'",",")</f>
        <v>'10',</v>
      </c>
      <c r="B4" t="str">
        <f t="shared" si="0"/>
        <v>'0001',</v>
      </c>
      <c r="C4" t="str">
        <f t="shared" si="0"/>
        <v>'Korea',</v>
      </c>
      <c r="D4" t="str">
        <f t="shared" si="0"/>
        <v>'KRX',</v>
      </c>
      <c r="E4" t="str">
        <f t="shared" si="0"/>
        <v>'한국',</v>
      </c>
      <c r="F4" t="str">
        <f t="shared" si="0"/>
        <v>'Korea Stock Exchange',</v>
      </c>
      <c r="G4" t="str">
        <f t="shared" si="0"/>
        <v>'한국증권거래소',</v>
      </c>
      <c r="H4" t="str">
        <f t="shared" si="0"/>
        <v>'코스피',</v>
      </c>
      <c r="I4" t="str">
        <f t="shared" si="0"/>
        <v>'KOSPI',</v>
      </c>
      <c r="J4" t="str">
        <f t="shared" si="0"/>
        <v>'Y',</v>
      </c>
      <c r="K4" t="str">
        <f t="shared" si="0"/>
        <v>'9',</v>
      </c>
      <c r="L4" t="str">
        <f>CONCATENATE("'",L3,"'")</f>
        <v>'Y'</v>
      </c>
      <c r="M4" t="str">
        <f>CONCATENATE($M$1,A4,B4,C4,D4,E4,F4,G4,H4,I4,J4,K4,L4,");")</f>
        <v>INSERT INTO Market (MarketId,CntryId,CntryEn,BourseId,CntryKo,BourseEn,BourseKo,MarketKo,MarketEn,ShortSellAllow,TimeZone,Active) VALUES ('10','0001','Korea','KRX','한국','Korea Stock Exchange','한국증권거래소','코스피','KOSPI','Y','9','Y');</v>
      </c>
    </row>
    <row r="6" spans="1:13" x14ac:dyDescent="0.3">
      <c r="A6" s="1" t="s">
        <v>27</v>
      </c>
      <c r="B6" s="1" t="s">
        <v>5</v>
      </c>
      <c r="C6" s="1" t="s">
        <v>6</v>
      </c>
      <c r="D6" s="1" t="s">
        <v>8</v>
      </c>
      <c r="E6" s="1" t="s">
        <v>7</v>
      </c>
      <c r="F6" s="1" t="s">
        <v>9</v>
      </c>
      <c r="G6" s="1" t="s">
        <v>10</v>
      </c>
      <c r="H6" s="1" t="s">
        <v>19</v>
      </c>
      <c r="I6" s="1" t="s">
        <v>18</v>
      </c>
      <c r="J6" s="1" t="s">
        <v>440</v>
      </c>
      <c r="K6" s="1" t="s">
        <v>14</v>
      </c>
      <c r="L6" s="1" t="s">
        <v>15</v>
      </c>
    </row>
    <row r="7" spans="1:13" x14ac:dyDescent="0.3">
      <c r="A7" t="str">
        <f t="shared" ref="A7:K7" si="1">CONCATENATE("'",A6,"'",",")</f>
        <v>'11',</v>
      </c>
      <c r="B7" t="str">
        <f t="shared" si="1"/>
        <v>'0001',</v>
      </c>
      <c r="C7" t="str">
        <f t="shared" si="1"/>
        <v>'Korea',</v>
      </c>
      <c r="D7" t="str">
        <f t="shared" si="1"/>
        <v>'KRX',</v>
      </c>
      <c r="E7" t="str">
        <f t="shared" si="1"/>
        <v>'한국',</v>
      </c>
      <c r="F7" t="str">
        <f t="shared" si="1"/>
        <v>'Korea Stock Exchange',</v>
      </c>
      <c r="G7" t="str">
        <f t="shared" si="1"/>
        <v>'한국증권거래소',</v>
      </c>
      <c r="H7" t="str">
        <f t="shared" si="1"/>
        <v>'코스닥',</v>
      </c>
      <c r="I7" t="str">
        <f t="shared" si="1"/>
        <v>'KOSDAQ',</v>
      </c>
      <c r="J7" t="str">
        <f t="shared" si="1"/>
        <v>'N',</v>
      </c>
      <c r="K7" t="str">
        <f t="shared" si="1"/>
        <v>'9',</v>
      </c>
      <c r="L7" t="str">
        <f>CONCATENATE("'",L6,"'")</f>
        <v>'Y'</v>
      </c>
      <c r="M7" t="str">
        <f>CONCATENATE($M$1,A7,B7,C7,D7,E7,F7,G7,H7,I7,J7,K7,L7,");")</f>
        <v>INSERT INTO Market (MarketId,CntryId,CntryEn,BourseId,CntryKo,BourseEn,BourseKo,MarketKo,MarketEn,ShortSellAllow,TimeZone,Active) VALUES ('11','0001','Korea','KRX','한국','Korea Stock Exchange','한국증권거래소','코스닥','KOSDAQ','N','9','Y');</v>
      </c>
    </row>
    <row r="9" spans="1:13" x14ac:dyDescent="0.3">
      <c r="A9" s="1" t="s">
        <v>28</v>
      </c>
      <c r="B9" s="1" t="s">
        <v>5</v>
      </c>
      <c r="C9" s="1" t="s">
        <v>6</v>
      </c>
      <c r="D9" s="1" t="s">
        <v>8</v>
      </c>
      <c r="E9" s="1" t="s">
        <v>7</v>
      </c>
      <c r="F9" s="1" t="s">
        <v>9</v>
      </c>
      <c r="G9" s="1" t="s">
        <v>10</v>
      </c>
      <c r="H9" s="1" t="s">
        <v>21</v>
      </c>
      <c r="I9" s="1" t="s">
        <v>21</v>
      </c>
      <c r="J9" s="1" t="s">
        <v>440</v>
      </c>
      <c r="K9" s="1" t="s">
        <v>14</v>
      </c>
      <c r="L9" s="1" t="s">
        <v>15</v>
      </c>
    </row>
    <row r="10" spans="1:13" x14ac:dyDescent="0.3">
      <c r="A10" t="str">
        <f t="shared" ref="A10:K10" si="2">CONCATENATE("'",A9,"'",",")</f>
        <v>'12',</v>
      </c>
      <c r="B10" t="str">
        <f t="shared" si="2"/>
        <v>'0001',</v>
      </c>
      <c r="C10" t="str">
        <f t="shared" si="2"/>
        <v>'Korea',</v>
      </c>
      <c r="D10" t="str">
        <f t="shared" si="2"/>
        <v>'KRX',</v>
      </c>
      <c r="E10" t="str">
        <f t="shared" si="2"/>
        <v>'한국',</v>
      </c>
      <c r="F10" t="str">
        <f t="shared" si="2"/>
        <v>'Korea Stock Exchange',</v>
      </c>
      <c r="G10" t="str">
        <f t="shared" si="2"/>
        <v>'한국증권거래소',</v>
      </c>
      <c r="H10" t="str">
        <f t="shared" si="2"/>
        <v>'ETF',</v>
      </c>
      <c r="I10" t="str">
        <f t="shared" si="2"/>
        <v>'ETF',</v>
      </c>
      <c r="J10" t="str">
        <f t="shared" si="2"/>
        <v>'N',</v>
      </c>
      <c r="K10" t="str">
        <f t="shared" si="2"/>
        <v>'9',</v>
      </c>
      <c r="L10" t="str">
        <f>CONCATENATE("'",L9,"'")</f>
        <v>'Y'</v>
      </c>
      <c r="M10" t="str">
        <f>CONCATENATE($M$1,A10,B10,C10,D10,E10,F10,G10,H10,I10,J10,K10,L10,");")</f>
        <v>INSERT INTO Market (MarketId,CntryId,CntryEn,BourseId,CntryKo,BourseEn,BourseKo,MarketKo,MarketEn,ShortSellAllow,TimeZone,Active) VALUES ('12','0001','Korea','KRX','한국','Korea Stock Exchange','한국증권거래소','ETF','ETF','N','9','Y');</v>
      </c>
    </row>
    <row r="12" spans="1:13" x14ac:dyDescent="0.3">
      <c r="A12" s="1" t="s">
        <v>29</v>
      </c>
      <c r="B12" s="1" t="s">
        <v>5</v>
      </c>
      <c r="C12" s="1" t="s">
        <v>6</v>
      </c>
      <c r="D12" s="1" t="s">
        <v>22</v>
      </c>
      <c r="E12" s="1" t="s">
        <v>7</v>
      </c>
      <c r="F12" s="1" t="s">
        <v>23</v>
      </c>
      <c r="G12" s="1" t="s">
        <v>24</v>
      </c>
      <c r="H12" s="1" t="s">
        <v>259</v>
      </c>
      <c r="I12" s="1" t="s">
        <v>260</v>
      </c>
      <c r="J12" s="1" t="s">
        <v>440</v>
      </c>
      <c r="K12" s="1" t="s">
        <v>14</v>
      </c>
      <c r="L12" s="1" t="s">
        <v>25</v>
      </c>
    </row>
    <row r="13" spans="1:13" x14ac:dyDescent="0.3">
      <c r="A13" t="str">
        <f t="shared" ref="A13:K13" si="3">CONCATENATE("'",A12,"'",",")</f>
        <v>'18',</v>
      </c>
      <c r="B13" t="str">
        <f t="shared" si="3"/>
        <v>'0001',</v>
      </c>
      <c r="C13" t="str">
        <f t="shared" si="3"/>
        <v>'Korea',</v>
      </c>
      <c r="D13" t="str">
        <f t="shared" si="3"/>
        <v>'Bithumb',</v>
      </c>
      <c r="E13" t="str">
        <f t="shared" si="3"/>
        <v>'한국',</v>
      </c>
      <c r="F13" t="str">
        <f t="shared" si="3"/>
        <v>'Bithumb Crypto Exchange',</v>
      </c>
      <c r="G13" t="str">
        <f t="shared" si="3"/>
        <v>'Bithumb 암호화폐거래소',</v>
      </c>
      <c r="H13" t="str">
        <f t="shared" si="3"/>
        <v>'Bithumb(원화)',</v>
      </c>
      <c r="I13" t="str">
        <f t="shared" si="3"/>
        <v>'Bithumb(KRW)',</v>
      </c>
      <c r="J13" t="str">
        <f t="shared" si="3"/>
        <v>'N',</v>
      </c>
      <c r="K13" t="str">
        <f t="shared" si="3"/>
        <v>'9',</v>
      </c>
      <c r="L13" t="str">
        <f>CONCATENATE("'",L12,"'")</f>
        <v>'N'</v>
      </c>
      <c r="M13" t="str">
        <f>CONCATENATE($M$1,A13,B13,C13,D13,E13,F13,G13,H13,I13,J13,K13,L13,");")</f>
        <v>INSERT INTO Market (MarketId,CntryId,CntryEn,BourseId,CntryKo,BourseEn,BourseKo,MarketKo,MarketEn,ShortSellAllow,TimeZone,Active) VALUES ('18','0001','Korea','Bithumb','한국','Bithumb Crypto Exchange','Bithumb 암호화폐거래소','Bithumb(원화)','Bithumb(KRW)','N','9','N');</v>
      </c>
    </row>
    <row r="15" spans="1:13" x14ac:dyDescent="0.3">
      <c r="A15" s="1" t="s">
        <v>30</v>
      </c>
      <c r="B15" s="1" t="s">
        <v>17</v>
      </c>
      <c r="C15" s="1" t="s">
        <v>31</v>
      </c>
      <c r="D15" s="1" t="s">
        <v>37</v>
      </c>
      <c r="E15" s="1" t="s">
        <v>32</v>
      </c>
      <c r="F15" s="1" t="s">
        <v>33</v>
      </c>
      <c r="G15" s="1" t="s">
        <v>34</v>
      </c>
      <c r="H15" s="1" t="s">
        <v>268</v>
      </c>
      <c r="I15" s="1" t="s">
        <v>268</v>
      </c>
      <c r="J15" s="1" t="s">
        <v>440</v>
      </c>
      <c r="K15" s="1" t="s">
        <v>35</v>
      </c>
      <c r="L15" s="1" t="s">
        <v>25</v>
      </c>
    </row>
    <row r="16" spans="1:13" x14ac:dyDescent="0.3">
      <c r="A16" t="str">
        <f t="shared" ref="A16:K16" si="4">CONCATENATE("'",A15,"'",",")</f>
        <v>'20',</v>
      </c>
      <c r="B16" t="str">
        <f t="shared" si="4"/>
        <v>'0002',</v>
      </c>
      <c r="C16" t="str">
        <f t="shared" si="4"/>
        <v>'China',</v>
      </c>
      <c r="D16" t="str">
        <f t="shared" si="4"/>
        <v>'SHSE',</v>
      </c>
      <c r="E16" t="str">
        <f t="shared" si="4"/>
        <v>'중국',</v>
      </c>
      <c r="F16" t="str">
        <f t="shared" si="4"/>
        <v>'Shanghai Stock Exchange',</v>
      </c>
      <c r="G16" t="str">
        <f t="shared" si="4"/>
        <v>'상혜증권거래소',</v>
      </c>
      <c r="H16" t="str">
        <f t="shared" si="4"/>
        <v>'ShanhaiMainStock',</v>
      </c>
      <c r="I16" t="str">
        <f t="shared" si="4"/>
        <v>'ShanhaiMainStock',</v>
      </c>
      <c r="J16" t="str">
        <f t="shared" si="4"/>
        <v>'N',</v>
      </c>
      <c r="K16" t="str">
        <f t="shared" si="4"/>
        <v>'8',</v>
      </c>
      <c r="L16" t="str">
        <f>CONCATENATE("'",L15,"'")</f>
        <v>'N'</v>
      </c>
      <c r="M16" t="str">
        <f>CONCATENATE($M$1,A16,B16,C16,D16,E16,F16,G16,H16,I16,J16,K16,L16,");")</f>
        <v>INSERT INTO Market (MarketId,CntryId,CntryEn,BourseId,CntryKo,BourseEn,BourseKo,MarketKo,MarketEn,ShortSellAllow,TimeZone,Active) VALUES ('20','0002','China','SHSE','중국','Shanghai Stock Exchange','상혜증권거래소','ShanhaiMainStock','ShanhaiMainStock','N','8','N');</v>
      </c>
    </row>
    <row r="18" spans="1:13" x14ac:dyDescent="0.3">
      <c r="A18" s="1" t="s">
        <v>36</v>
      </c>
      <c r="B18" s="1" t="s">
        <v>17</v>
      </c>
      <c r="C18" s="1" t="s">
        <v>31</v>
      </c>
      <c r="D18" s="1" t="s">
        <v>38</v>
      </c>
      <c r="E18" s="1" t="s">
        <v>32</v>
      </c>
      <c r="F18" s="1" t="s">
        <v>39</v>
      </c>
      <c r="G18" s="1" t="s">
        <v>41</v>
      </c>
      <c r="H18" s="1" t="s">
        <v>269</v>
      </c>
      <c r="I18" s="1" t="s">
        <v>269</v>
      </c>
      <c r="J18" s="1" t="s">
        <v>440</v>
      </c>
      <c r="K18" s="1" t="s">
        <v>35</v>
      </c>
      <c r="L18" s="1" t="s">
        <v>25</v>
      </c>
    </row>
    <row r="19" spans="1:13" x14ac:dyDescent="0.3">
      <c r="A19" t="str">
        <f t="shared" ref="A19:K19" si="5">CONCATENATE("'",A18,"'",",")</f>
        <v>'21',</v>
      </c>
      <c r="B19" t="str">
        <f t="shared" si="5"/>
        <v>'0002',</v>
      </c>
      <c r="C19" t="str">
        <f t="shared" si="5"/>
        <v>'China',</v>
      </c>
      <c r="D19" t="str">
        <f t="shared" si="5"/>
        <v>'SZSE',</v>
      </c>
      <c r="E19" t="str">
        <f t="shared" si="5"/>
        <v>'중국',</v>
      </c>
      <c r="F19" t="str">
        <f t="shared" si="5"/>
        <v>'Shenzhen Stock Exchange',</v>
      </c>
      <c r="G19" t="str">
        <f t="shared" si="5"/>
        <v>'심천증권거래소',</v>
      </c>
      <c r="H19" t="str">
        <f t="shared" si="5"/>
        <v>'ShenzhenMainStock',</v>
      </c>
      <c r="I19" t="str">
        <f t="shared" si="5"/>
        <v>'ShenzhenMainStock',</v>
      </c>
      <c r="J19" t="str">
        <f t="shared" si="5"/>
        <v>'N',</v>
      </c>
      <c r="K19" t="str">
        <f t="shared" si="5"/>
        <v>'8',</v>
      </c>
      <c r="L19" t="str">
        <f>CONCATENATE("'",L18,"'")</f>
        <v>'N'</v>
      </c>
      <c r="M19" t="str">
        <f>CONCATENATE($M$1,A19,B19,C19,D19,E19,F19,G19,H19,I19,J19,K19,L19,");")</f>
        <v>INSERT INTO Market (MarketId,CntryId,CntryEn,BourseId,CntryKo,BourseEn,BourseKo,MarketKo,MarketEn,ShortSellAllow,TimeZone,Active) VALUES ('21','0002','China','SZSE','중국','Shenzhen Stock Exchange','심천증권거래소','ShenzhenMainStock','ShenzhenMainStock','N','8','N');</v>
      </c>
    </row>
    <row r="21" spans="1:13" x14ac:dyDescent="0.3">
      <c r="A21" s="1" t="s">
        <v>42</v>
      </c>
      <c r="B21" s="1" t="s">
        <v>17</v>
      </c>
      <c r="C21" s="1" t="s">
        <v>31</v>
      </c>
      <c r="D21" s="1" t="s">
        <v>38</v>
      </c>
      <c r="E21" s="1" t="s">
        <v>32</v>
      </c>
      <c r="F21" s="1" t="s">
        <v>39</v>
      </c>
      <c r="G21" s="1" t="s">
        <v>41</v>
      </c>
      <c r="H21" s="1" t="s">
        <v>40</v>
      </c>
      <c r="I21" s="1" t="s">
        <v>40</v>
      </c>
      <c r="J21" s="1" t="s">
        <v>440</v>
      </c>
      <c r="K21" s="1" t="s">
        <v>35</v>
      </c>
      <c r="L21" s="1" t="s">
        <v>25</v>
      </c>
    </row>
    <row r="22" spans="1:13" x14ac:dyDescent="0.3">
      <c r="A22" t="str">
        <f t="shared" ref="A22:K22" si="6">CONCATENATE("'",A21,"'",",")</f>
        <v>'22',</v>
      </c>
      <c r="B22" t="str">
        <f t="shared" si="6"/>
        <v>'0002',</v>
      </c>
      <c r="C22" t="str">
        <f t="shared" si="6"/>
        <v>'China',</v>
      </c>
      <c r="D22" t="str">
        <f t="shared" si="6"/>
        <v>'SZSE',</v>
      </c>
      <c r="E22" t="str">
        <f t="shared" si="6"/>
        <v>'중국',</v>
      </c>
      <c r="F22" t="str">
        <f t="shared" si="6"/>
        <v>'Shenzhen Stock Exchange',</v>
      </c>
      <c r="G22" t="str">
        <f t="shared" si="6"/>
        <v>'심천증권거래소',</v>
      </c>
      <c r="H22" t="str">
        <f t="shared" si="6"/>
        <v>'Growth Enterprise Market',</v>
      </c>
      <c r="I22" t="str">
        <f t="shared" si="6"/>
        <v>'Growth Enterprise Market',</v>
      </c>
      <c r="J22" t="str">
        <f t="shared" si="6"/>
        <v>'N',</v>
      </c>
      <c r="K22" t="str">
        <f t="shared" si="6"/>
        <v>'8',</v>
      </c>
      <c r="L22" t="str">
        <f>CONCATENATE("'",L21,"'")</f>
        <v>'N'</v>
      </c>
      <c r="M22" t="str">
        <f>CONCATENATE($M$1,A22,B22,C22,D22,E22,F22,G22,H22,I22,J22,K22,L22,");")</f>
        <v>INSERT INTO Market (MarketId,CntryId,CntryEn,BourseId,CntryKo,BourseEn,BourseKo,MarketKo,MarketEn,ShortSellAllow,TimeZone,Active) VALUES ('22','0002','China','SZSE','중국','Shenzhen Stock Exchange','심천증권거래소','Growth Enterprise Market','Growth Enterprise Market','N','8','N');</v>
      </c>
    </row>
    <row r="25" spans="1:13" x14ac:dyDescent="0.3">
      <c r="A25" s="6" t="s">
        <v>454</v>
      </c>
      <c r="B25" s="6" t="s">
        <v>455</v>
      </c>
      <c r="C25" s="6" t="s">
        <v>456</v>
      </c>
      <c r="D25" s="6" t="s">
        <v>457</v>
      </c>
      <c r="E25" s="6" t="s">
        <v>458</v>
      </c>
      <c r="F25" s="6" t="s">
        <v>459</v>
      </c>
      <c r="G25" s="6" t="s">
        <v>473</v>
      </c>
      <c r="M25" s="6" t="str">
        <f>CONCATENATE("INSERT INTO TradeItems (",A25,B25,C25,D25,E25,F25,G25,H25,I25,J25,K25,L25,") VALUES (")</f>
        <v>INSERT INTO TradeItems (ItemId,MarketId,ItemKo,ItemEn,Tradable,Symbol,ShortSellAllow) VALUES (</v>
      </c>
    </row>
    <row r="27" spans="1:13" x14ac:dyDescent="0.3">
      <c r="A27" s="1" t="s">
        <v>460</v>
      </c>
      <c r="B27" s="1" t="s">
        <v>26</v>
      </c>
      <c r="C27" s="1" t="s">
        <v>461</v>
      </c>
      <c r="D27" s="1" t="s">
        <v>461</v>
      </c>
      <c r="E27" s="1" t="s">
        <v>15</v>
      </c>
      <c r="F27" s="1" t="s">
        <v>563</v>
      </c>
      <c r="G27" s="1" t="s">
        <v>15</v>
      </c>
      <c r="H27" s="1"/>
      <c r="I27" s="1"/>
      <c r="J27" s="1"/>
      <c r="K27" s="1"/>
      <c r="L27" s="1"/>
    </row>
    <row r="28" spans="1:13" x14ac:dyDescent="0.3">
      <c r="A28" t="str">
        <f t="shared" ref="A28:F28" si="7">CONCATENATE("'",A27,"'",",")</f>
        <v>'000150',</v>
      </c>
      <c r="B28" t="str">
        <f t="shared" si="7"/>
        <v>'10',</v>
      </c>
      <c r="C28" t="str">
        <f t="shared" si="7"/>
        <v>'두산',</v>
      </c>
      <c r="D28" t="str">
        <f t="shared" si="7"/>
        <v>'두산',</v>
      </c>
      <c r="E28" t="str">
        <f t="shared" si="7"/>
        <v>'Y',</v>
      </c>
      <c r="F28" t="str">
        <f t="shared" si="7"/>
        <v>'….',</v>
      </c>
      <c r="G28" t="str">
        <f>CONCATENATE("'",G27,"'")</f>
        <v>'Y'</v>
      </c>
      <c r="M28" t="str">
        <f>CONCATENATE($M$25,A28,B28,C28,D28,E28,F28,G28,H28,I28,J28,K28,L28,");")</f>
        <v>INSERT INTO TradeItems (ItemId,MarketId,ItemKo,ItemEn,Tradable,Symbol,ShortSellAllow) VALUES ('000150','10','두산','두산','Y','….','Y');</v>
      </c>
    </row>
    <row r="30" spans="1:13" x14ac:dyDescent="0.3">
      <c r="A30" s="1" t="s">
        <v>462</v>
      </c>
      <c r="B30" s="1" t="s">
        <v>26</v>
      </c>
      <c r="C30" s="1" t="s">
        <v>463</v>
      </c>
      <c r="D30" s="1" t="s">
        <v>463</v>
      </c>
      <c r="E30" s="1" t="s">
        <v>15</v>
      </c>
      <c r="F30" s="1" t="s">
        <v>563</v>
      </c>
      <c r="G30" s="1" t="s">
        <v>25</v>
      </c>
      <c r="H30" s="1"/>
      <c r="I30" s="1"/>
      <c r="J30" s="1"/>
      <c r="K30" s="1"/>
      <c r="L30" s="1"/>
    </row>
    <row r="31" spans="1:13" x14ac:dyDescent="0.3">
      <c r="A31" t="str">
        <f t="shared" ref="A31:F31" si="8">CONCATENATE("'",A30,"'",",")</f>
        <v>'000050',</v>
      </c>
      <c r="B31" t="str">
        <f t="shared" si="8"/>
        <v>'10',</v>
      </c>
      <c r="C31" t="str">
        <f t="shared" si="8"/>
        <v>'경방',</v>
      </c>
      <c r="D31" t="str">
        <f t="shared" si="8"/>
        <v>'경방',</v>
      </c>
      <c r="E31" t="str">
        <f t="shared" si="8"/>
        <v>'Y',</v>
      </c>
      <c r="F31" t="str">
        <f t="shared" si="8"/>
        <v>'….',</v>
      </c>
      <c r="G31" t="str">
        <f>CONCATENATE("'",G30,"'")</f>
        <v>'N'</v>
      </c>
      <c r="M31" t="str">
        <f>CONCATENATE($M$25,A31,B31,C31,D31,E31,F31,G31,H31,I31,J31,K31,L31,");")</f>
        <v>INSERT INTO TradeItems (ItemId,MarketId,ItemKo,ItemEn,Tradable,Symbol,ShortSellAllow) VALUES ('000050','10','경방','경방','Y','….','N');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M4" sqref="M4:M22"/>
    </sheetView>
  </sheetViews>
  <sheetFormatPr defaultRowHeight="16.5" x14ac:dyDescent="0.3"/>
  <cols>
    <col min="1" max="1" width="13.75" bestFit="1" customWidth="1"/>
    <col min="2" max="2" width="10.125" bestFit="1" customWidth="1"/>
    <col min="3" max="4" width="15.625" bestFit="1" customWidth="1"/>
    <col min="5" max="5" width="14" bestFit="1" customWidth="1"/>
    <col min="6" max="6" width="13.625" bestFit="1" customWidth="1"/>
    <col min="7" max="7" width="10.625" bestFit="1" customWidth="1"/>
    <col min="8" max="12" width="1.875" customWidth="1"/>
  </cols>
  <sheetData>
    <row r="1" spans="1:13" s="6" customFormat="1" x14ac:dyDescent="0.3">
      <c r="A1" s="6" t="s">
        <v>305</v>
      </c>
      <c r="B1" s="6" t="s">
        <v>43</v>
      </c>
      <c r="C1" s="6" t="s">
        <v>49</v>
      </c>
      <c r="D1" s="6" t="s">
        <v>475</v>
      </c>
      <c r="M1" s="6" t="str">
        <f>CONCATENATE("INSERT INTO TradingTimeInfo (",A1,B1,C1,D1,E1,F1,G1,H1,I1,J1,K1,L1,") VALUES (")</f>
        <v>INSERT INTO TradingTimeInfo (MarketId,LocalOpenTime,LocalCloseTime,MgmtType) VALUES (</v>
      </c>
    </row>
    <row r="3" spans="1:13" x14ac:dyDescent="0.3">
      <c r="A3" s="1" t="s">
        <v>26</v>
      </c>
      <c r="B3" s="1" t="s">
        <v>45</v>
      </c>
      <c r="C3" s="1" t="s">
        <v>48</v>
      </c>
      <c r="D3" s="1" t="s">
        <v>5</v>
      </c>
      <c r="E3" s="1"/>
      <c r="F3" s="1"/>
      <c r="G3" s="1"/>
      <c r="H3" s="1"/>
      <c r="I3" s="1"/>
      <c r="J3" s="1"/>
      <c r="K3" s="1"/>
      <c r="L3" s="1"/>
    </row>
    <row r="4" spans="1:13" x14ac:dyDescent="0.3">
      <c r="A4" t="str">
        <f>CONCATENATE("'",A3,"'",",")</f>
        <v>'10',</v>
      </c>
      <c r="B4" t="str">
        <f>CONCATENATE("'",B3,"'",",")</f>
        <v>'9:15',</v>
      </c>
      <c r="C4" t="str">
        <f>CONCATENATE("'",C3,"'",",")</f>
        <v>'15:30',</v>
      </c>
      <c r="D4" t="str">
        <f>CONCATENATE("'",D3,"'",)</f>
        <v>'0001'</v>
      </c>
      <c r="M4" t="str">
        <f>CONCATENATE($M$1,A4,B4,C4,D4,E4,F4,G4,H4,I4,J4,K4,L4,");")</f>
        <v>INSERT INTO TradingTimeInfo (MarketId,LocalOpenTime,LocalCloseTime,MgmtType) VALUES ('10','9:15','15:30','0001');</v>
      </c>
    </row>
    <row r="6" spans="1:13" x14ac:dyDescent="0.3">
      <c r="A6" s="1" t="s">
        <v>26</v>
      </c>
      <c r="B6" s="1" t="s">
        <v>46</v>
      </c>
      <c r="C6" s="1" t="s">
        <v>47</v>
      </c>
      <c r="D6" s="1" t="s">
        <v>17</v>
      </c>
      <c r="E6" s="1"/>
      <c r="F6" s="1"/>
      <c r="G6" s="1"/>
      <c r="H6" s="1"/>
      <c r="I6" s="1"/>
      <c r="J6" s="1"/>
      <c r="K6" s="1"/>
      <c r="L6" s="1"/>
    </row>
    <row r="7" spans="1:13" x14ac:dyDescent="0.3">
      <c r="A7" t="str">
        <f>CONCATENATE("'",A6,"'",",")</f>
        <v>'10',</v>
      </c>
      <c r="B7" t="str">
        <f>CONCATENATE("'",B6,"'",",")</f>
        <v>'12:00',</v>
      </c>
      <c r="C7" t="str">
        <f>CONCATENATE("'",C6,"'",",")</f>
        <v>'13:00',</v>
      </c>
      <c r="D7" t="str">
        <f>CONCATENATE("'",D6,"'",)</f>
        <v>'0002'</v>
      </c>
      <c r="M7" t="str">
        <f>CONCATENATE($M$1,A7,B7,C7,D7,E7,F7,G7,H7,I7,J7,K7,L7,");")</f>
        <v>INSERT INTO TradingTimeInfo (MarketId,LocalOpenTime,LocalCloseTime,MgmtType) VALUES ('10','12:00','13:00','0002');</v>
      </c>
    </row>
    <row r="9" spans="1:13" x14ac:dyDescent="0.3">
      <c r="A9" s="1" t="s">
        <v>27</v>
      </c>
      <c r="B9" s="1" t="s">
        <v>45</v>
      </c>
      <c r="C9" s="1" t="s">
        <v>48</v>
      </c>
      <c r="D9" s="1" t="s">
        <v>5</v>
      </c>
      <c r="E9" s="1"/>
      <c r="F9" s="1"/>
      <c r="G9" s="1"/>
      <c r="H9" s="1"/>
      <c r="I9" s="1"/>
      <c r="J9" s="1"/>
      <c r="K9" s="1"/>
      <c r="L9" s="1"/>
    </row>
    <row r="10" spans="1:13" x14ac:dyDescent="0.3">
      <c r="A10" t="str">
        <f>CONCATENATE("'",A9,"'",",")</f>
        <v>'11',</v>
      </c>
      <c r="B10" t="str">
        <f>CONCATENATE("'",B9,"'",",")</f>
        <v>'9:15',</v>
      </c>
      <c r="C10" t="str">
        <f>CONCATENATE("'",C9,"'",",")</f>
        <v>'15:30',</v>
      </c>
      <c r="D10" t="str">
        <f>CONCATENATE("'",D9,"'",)</f>
        <v>'0001'</v>
      </c>
      <c r="M10" t="str">
        <f>CONCATENATE($M$1,A10,B10,C10,D10,E10,F10,G10,H10,I10,J10,K10,L10,");")</f>
        <v>INSERT INTO TradingTimeInfo (MarketId,LocalOpenTime,LocalCloseTime,MgmtType) VALUES ('11','9:15','15:30','0001');</v>
      </c>
    </row>
    <row r="12" spans="1:13" x14ac:dyDescent="0.3">
      <c r="A12" s="1" t="s">
        <v>27</v>
      </c>
      <c r="B12" s="1" t="s">
        <v>46</v>
      </c>
      <c r="C12" s="1" t="s">
        <v>47</v>
      </c>
      <c r="D12" s="1" t="s">
        <v>17</v>
      </c>
      <c r="E12" s="1"/>
      <c r="F12" s="1"/>
      <c r="G12" s="1"/>
      <c r="H12" s="1"/>
      <c r="I12" s="1"/>
      <c r="J12" s="1"/>
      <c r="K12" s="1"/>
      <c r="L12" s="1"/>
    </row>
    <row r="13" spans="1:13" x14ac:dyDescent="0.3">
      <c r="A13" t="str">
        <f>CONCATENATE("'",A12,"'",",")</f>
        <v>'11',</v>
      </c>
      <c r="B13" t="str">
        <f>CONCATENATE("'",B12,"'",",")</f>
        <v>'12:00',</v>
      </c>
      <c r="C13" t="str">
        <f>CONCATENATE("'",C12,"'",",")</f>
        <v>'13:00',</v>
      </c>
      <c r="D13" t="str">
        <f>CONCATENATE("'",D12,"'",)</f>
        <v>'0002'</v>
      </c>
      <c r="M13" t="str">
        <f>CONCATENATE($M$1,A13,B13,C13,D13,E13,F13,G13,H13,I13,J13,K13,L13,");")</f>
        <v>INSERT INTO TradingTimeInfo (MarketId,LocalOpenTime,LocalCloseTime,MgmtType) VALUES ('11','12:00','13:00','0002');</v>
      </c>
    </row>
    <row r="15" spans="1:13" x14ac:dyDescent="0.3">
      <c r="A15" s="1" t="s">
        <v>28</v>
      </c>
      <c r="B15" s="1" t="s">
        <v>45</v>
      </c>
      <c r="C15" s="1" t="s">
        <v>48</v>
      </c>
      <c r="D15" s="1" t="s">
        <v>5</v>
      </c>
      <c r="E15" s="1"/>
      <c r="F15" s="1"/>
      <c r="G15" s="1"/>
      <c r="H15" s="1"/>
      <c r="I15" s="1"/>
      <c r="J15" s="1"/>
      <c r="K15" s="1"/>
      <c r="L15" s="1"/>
    </row>
    <row r="16" spans="1:13" x14ac:dyDescent="0.3">
      <c r="A16" t="str">
        <f>CONCATENATE("'",A15,"'",",")</f>
        <v>'12',</v>
      </c>
      <c r="B16" t="str">
        <f>CONCATENATE("'",B15,"'",",")</f>
        <v>'9:15',</v>
      </c>
      <c r="C16" t="str">
        <f>CONCATENATE("'",C15,"'",",")</f>
        <v>'15:30',</v>
      </c>
      <c r="D16" t="str">
        <f>CONCATENATE("'",D15,"'",)</f>
        <v>'0001'</v>
      </c>
      <c r="M16" t="str">
        <f>CONCATENATE($M$1,A16,B16,C16,D16,E16,F16,G16,H16,I16,J16,K16,L16,");")</f>
        <v>INSERT INTO TradingTimeInfo (MarketId,LocalOpenTime,LocalCloseTime,MgmtType) VALUES ('12','9:15','15:30','0001');</v>
      </c>
    </row>
    <row r="18" spans="1:13" x14ac:dyDescent="0.3">
      <c r="A18" s="1" t="s">
        <v>28</v>
      </c>
      <c r="B18" s="1" t="s">
        <v>46</v>
      </c>
      <c r="C18" s="1" t="s">
        <v>47</v>
      </c>
      <c r="D18" s="1" t="s">
        <v>17</v>
      </c>
      <c r="E18" s="1"/>
      <c r="F18" s="1"/>
      <c r="G18" s="1"/>
      <c r="H18" s="1"/>
      <c r="I18" s="1"/>
      <c r="J18" s="1"/>
      <c r="K18" s="1"/>
      <c r="L18" s="1"/>
    </row>
    <row r="19" spans="1:13" x14ac:dyDescent="0.3">
      <c r="A19" t="str">
        <f>CONCATENATE("'",A18,"'",",")</f>
        <v>'12',</v>
      </c>
      <c r="B19" t="str">
        <f>CONCATENATE("'",B18,"'",",")</f>
        <v>'12:00',</v>
      </c>
      <c r="C19" t="str">
        <f>CONCATENATE("'",C18,"'",",")</f>
        <v>'13:00',</v>
      </c>
      <c r="D19" t="str">
        <f>CONCATENATE("'",D18,"'",)</f>
        <v>'0002'</v>
      </c>
      <c r="M19" t="str">
        <f>CONCATENATE($M$1,A19,B19,C19,D19,E19,F19,G19,H19,I19,J19,K19,L19,");")</f>
        <v>INSERT INTO TradingTimeInfo (MarketId,LocalOpenTime,LocalCloseTime,MgmtType) VALUES ('12','12:00','13:00','0002');</v>
      </c>
    </row>
    <row r="21" spans="1:13" x14ac:dyDescent="0.3">
      <c r="A21" s="1" t="s">
        <v>29</v>
      </c>
      <c r="B21" s="1" t="s">
        <v>45</v>
      </c>
      <c r="C21" s="1" t="s">
        <v>48</v>
      </c>
      <c r="D21" s="1" t="s">
        <v>5</v>
      </c>
      <c r="E21" s="1"/>
      <c r="F21" s="1"/>
      <c r="G21" s="1"/>
      <c r="H21" s="1"/>
      <c r="I21" s="1"/>
      <c r="J21" s="1"/>
      <c r="K21" s="1"/>
      <c r="L21" s="1"/>
    </row>
    <row r="22" spans="1:13" x14ac:dyDescent="0.3">
      <c r="A22" t="str">
        <f>CONCATENATE("'",A21,"'",",")</f>
        <v>'18',</v>
      </c>
      <c r="B22" t="str">
        <f>CONCATENATE("'",B21,"'",",")</f>
        <v>'9:15',</v>
      </c>
      <c r="C22" t="str">
        <f>CONCATENATE("'",C21,"'",",")</f>
        <v>'15:30',</v>
      </c>
      <c r="D22" t="str">
        <f>CONCATENATE("'",D21,"'",)</f>
        <v>'0001'</v>
      </c>
      <c r="M22" t="str">
        <f>CONCATENATE($M$1,A22,B22,C22,D22,E22,F22,G22,H22,I22,J22,K22,L22,");")</f>
        <v>INSERT INTO TradingTimeInfo (MarketId,LocalOpenTime,LocalCloseTime,MgmtType) VALUES ('18','9:15','15:30','0001');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topLeftCell="A10" workbookViewId="0">
      <pane xSplit="7" topLeftCell="H1" activePane="topRight" state="frozen"/>
      <selection pane="topRight" activeCell="I32" sqref="I32"/>
    </sheetView>
  </sheetViews>
  <sheetFormatPr defaultRowHeight="16.5" x14ac:dyDescent="0.3"/>
  <cols>
    <col min="1" max="1" width="11.375" bestFit="1" customWidth="1"/>
    <col min="2" max="2" width="15.25" style="5" bestFit="1" customWidth="1"/>
    <col min="3" max="3" width="16.375" bestFit="1" customWidth="1"/>
    <col min="4" max="4" width="17.5" bestFit="1" customWidth="1"/>
    <col min="5" max="6" width="14" bestFit="1" customWidth="1"/>
    <col min="7" max="7" width="13.625" bestFit="1" customWidth="1"/>
    <col min="8" max="8" width="15.875" bestFit="1" customWidth="1"/>
    <col min="9" max="9" width="18" bestFit="1" customWidth="1"/>
    <col min="10" max="10" width="18.375" bestFit="1" customWidth="1"/>
    <col min="11" max="11" width="18.125" bestFit="1" customWidth="1"/>
    <col min="12" max="12" width="12.375" bestFit="1" customWidth="1"/>
    <col min="13" max="14" width="16.375" bestFit="1" customWidth="1"/>
    <col min="15" max="15" width="11.125" bestFit="1" customWidth="1"/>
    <col min="16" max="16" width="19.5" bestFit="1" customWidth="1"/>
    <col min="17" max="17" width="12.5" bestFit="1" customWidth="1"/>
    <col min="18" max="18" width="17.375" bestFit="1" customWidth="1"/>
    <col min="19" max="19" width="17.375" customWidth="1"/>
    <col min="20" max="20" width="13.375" bestFit="1" customWidth="1"/>
    <col min="21" max="21" width="15.625" bestFit="1" customWidth="1"/>
    <col min="22" max="22" width="16.375" bestFit="1" customWidth="1"/>
    <col min="23" max="23" width="17.25" bestFit="1" customWidth="1"/>
    <col min="24" max="24" width="16.25" bestFit="1" customWidth="1"/>
    <col min="25" max="26" width="3.625" customWidth="1"/>
  </cols>
  <sheetData>
    <row r="1" spans="1:26" x14ac:dyDescent="0.3">
      <c r="A1" s="12" t="s">
        <v>337</v>
      </c>
    </row>
    <row r="2" spans="1:26" s="6" customFormat="1" x14ac:dyDescent="0.3">
      <c r="A2" s="6" t="s">
        <v>335</v>
      </c>
      <c r="B2" s="7" t="s">
        <v>178</v>
      </c>
      <c r="C2" s="6" t="s">
        <v>179</v>
      </c>
      <c r="D2" s="6" t="s">
        <v>183</v>
      </c>
      <c r="E2" s="6" t="s">
        <v>276</v>
      </c>
      <c r="F2" s="6" t="s">
        <v>339</v>
      </c>
      <c r="G2" s="6" t="s">
        <v>340</v>
      </c>
      <c r="Z2" s="6" t="str">
        <f>CONCATENATE("INSERT INTO VipType (",A2,B2,C2,D2,E2,F2,G2,H2,I2,J2,K2,L2,M2,N2,O2,P2,Q2,R2,S2,T2,U2,V2,W2,X2,Y2,") VALUES (")</f>
        <v>INSERT INTO VipType (VipTypeId,LastWeekTrade,LastMonthTrade,Last3MonthTrade,UpdateTime,AutoCheck,Memo) VALUES (</v>
      </c>
    </row>
    <row r="4" spans="1:26" x14ac:dyDescent="0.3">
      <c r="A4" t="s">
        <v>184</v>
      </c>
      <c r="B4" s="5">
        <v>0</v>
      </c>
      <c r="C4">
        <v>0</v>
      </c>
      <c r="D4">
        <v>0</v>
      </c>
      <c r="E4" s="1" t="s">
        <v>221</v>
      </c>
      <c r="F4" s="1" t="s">
        <v>219</v>
      </c>
      <c r="G4" s="5" t="s">
        <v>205</v>
      </c>
    </row>
    <row r="5" spans="1:26" x14ac:dyDescent="0.3">
      <c r="A5" t="str">
        <f>CONCATENATE("'",A4,"'",",")</f>
        <v>'vip0_1',</v>
      </c>
      <c r="B5" s="5" t="str">
        <f>CONCATENATE("'",B4,"'",",")</f>
        <v>'0',</v>
      </c>
      <c r="C5" t="str">
        <f>CONCATENATE("'",C4,"'",",")</f>
        <v>'0',</v>
      </c>
      <c r="D5" t="str">
        <f>CONCATENATE("'",D4,"'",",")</f>
        <v>'0',</v>
      </c>
      <c r="E5" t="str">
        <f>CONCATENATE("to_date('",E4,"','YYYY-MM-DD')",",")</f>
        <v>to_date('2018-12-11','YYYY-MM-DD'),</v>
      </c>
      <c r="F5" t="str">
        <f>CONCATENATE("'",F4,"'",",")</f>
        <v>'0001',</v>
      </c>
      <c r="G5" s="5" t="str">
        <f>CONCATENATE("'",G4,"'")</f>
        <v>'Silver'</v>
      </c>
      <c r="Z5" t="str">
        <f>CONCATENATE($Z$2,A5,B5,C5,D5,E5,F5,G5,H5,I5,J5,K5,L5,M5,N5,O5,P5,Q5,R5,S5,T5,U5,V5,W5,X5,Y5,");")</f>
        <v>INSERT INTO VipType (VipTypeId,LastWeekTrade,LastMonthTrade,Last3MonthTrade,UpdateTime,AutoCheck,Memo) VALUES ('vip0_1','0','0','0',to_date('2018-12-11','YYYY-MM-DD'),'0001','Silver');</v>
      </c>
    </row>
    <row r="6" spans="1:26" x14ac:dyDescent="0.3">
      <c r="G6" s="5"/>
    </row>
    <row r="7" spans="1:26" x14ac:dyDescent="0.3">
      <c r="A7" t="s">
        <v>185</v>
      </c>
      <c r="B7" s="5">
        <v>1000</v>
      </c>
      <c r="C7">
        <v>3000</v>
      </c>
      <c r="D7">
        <v>6000</v>
      </c>
      <c r="E7" s="1" t="s">
        <v>221</v>
      </c>
      <c r="F7" s="1" t="s">
        <v>220</v>
      </c>
      <c r="G7" s="5" t="s">
        <v>171</v>
      </c>
    </row>
    <row r="8" spans="1:26" x14ac:dyDescent="0.3">
      <c r="A8" t="str">
        <f>CONCATENATE("'",A7,"'",",")</f>
        <v>'vip1_1',</v>
      </c>
      <c r="B8" s="5" t="str">
        <f>CONCATENATE("'",B7,"'",",")</f>
        <v>'1000',</v>
      </c>
      <c r="C8" t="str">
        <f>CONCATENATE("'",C7,"'",",")</f>
        <v>'3000',</v>
      </c>
      <c r="D8" t="str">
        <f>CONCATENATE("'",D7,"'",",")</f>
        <v>'6000',</v>
      </c>
      <c r="E8" t="str">
        <f>CONCATENATE("to_date('",E7,"','YYYY-MM-DD')",",")</f>
        <v>to_date('2018-12-11','YYYY-MM-DD'),</v>
      </c>
      <c r="F8" t="str">
        <f>CONCATENATE("'",F7,"'",",")</f>
        <v>'0002',</v>
      </c>
      <c r="G8" s="5" t="str">
        <f>CONCATENATE("'",G7,"'")</f>
        <v>'Golder'</v>
      </c>
      <c r="Z8" t="str">
        <f>CONCATENATE($Z$2,A8,B8,C8,D8,E8,F8,G8,H8,I8,J8,K8,L8,M8,N8,O8,P8,Q8,R8,S8,T8,U8,V8,W8,X8,Y8,");")</f>
        <v>INSERT INTO VipType (VipTypeId,LastWeekTrade,LastMonthTrade,Last3MonthTrade,UpdateTime,AutoCheck,Memo) VALUES ('vip1_1','1000','3000','6000',to_date('2018-12-11','YYYY-MM-DD'),'0002','Golder');</v>
      </c>
    </row>
    <row r="9" spans="1:26" x14ac:dyDescent="0.3">
      <c r="G9" s="5"/>
    </row>
    <row r="10" spans="1:26" x14ac:dyDescent="0.3">
      <c r="A10" t="s">
        <v>186</v>
      </c>
      <c r="B10" s="5">
        <v>3000</v>
      </c>
      <c r="C10">
        <v>9000</v>
      </c>
      <c r="D10">
        <v>25000</v>
      </c>
      <c r="E10" s="1" t="s">
        <v>221</v>
      </c>
      <c r="F10" s="1" t="s">
        <v>220</v>
      </c>
      <c r="G10" s="5" t="s">
        <v>172</v>
      </c>
    </row>
    <row r="11" spans="1:26" x14ac:dyDescent="0.3">
      <c r="A11" t="str">
        <f>CONCATENATE("'",A10,"'",",")</f>
        <v>'vip2_1',</v>
      </c>
      <c r="B11" s="5" t="str">
        <f>CONCATENATE("'",B10,"'",",")</f>
        <v>'3000',</v>
      </c>
      <c r="C11" t="str">
        <f>CONCATENATE("'",C10,"'",",")</f>
        <v>'9000',</v>
      </c>
      <c r="D11" t="str">
        <f>CONCATENATE("'",D10,"'",",")</f>
        <v>'25000',</v>
      </c>
      <c r="E11" t="str">
        <f>CONCATENATE("to_date('",E10,"','YYYY-MM-DD')",",")</f>
        <v>to_date('2018-12-11','YYYY-MM-DD'),</v>
      </c>
      <c r="F11" t="str">
        <f>CONCATENATE("'",F10,"'",",")</f>
        <v>'0002',</v>
      </c>
      <c r="G11" s="5" t="str">
        <f>CONCATENATE("'",G10,"'")</f>
        <v>'Diamond'</v>
      </c>
      <c r="Z11" t="str">
        <f>CONCATENATE($Z$2,A11,B11,C11,D11,E11,F11,G11,H11,I11,J11,K11,L11,M11,N11,O11,P11,Q11,R11,S11,T11,U11,V11,W11,X11,Y11,");")</f>
        <v>INSERT INTO VipType (VipTypeId,LastWeekTrade,LastMonthTrade,Last3MonthTrade,UpdateTime,AutoCheck,Memo) VALUES ('vip2_1','3000','9000','25000',to_date('2018-12-11','YYYY-MM-DD'),'0002','Diamond');</v>
      </c>
    </row>
    <row r="12" spans="1:26" x14ac:dyDescent="0.3">
      <c r="G12" s="5"/>
    </row>
    <row r="13" spans="1:26" x14ac:dyDescent="0.3">
      <c r="A13" t="s">
        <v>187</v>
      </c>
      <c r="B13" s="5">
        <v>10000</v>
      </c>
      <c r="C13">
        <v>40000</v>
      </c>
      <c r="D13">
        <v>1000000</v>
      </c>
      <c r="E13" s="1" t="s">
        <v>221</v>
      </c>
      <c r="F13" s="1" t="s">
        <v>20</v>
      </c>
      <c r="G13" s="5" t="s">
        <v>173</v>
      </c>
    </row>
    <row r="14" spans="1:26" x14ac:dyDescent="0.3">
      <c r="A14" t="str">
        <f>CONCATENATE("'",A13,"'",",")</f>
        <v>'vip3_1',</v>
      </c>
      <c r="B14" s="5" t="str">
        <f>CONCATENATE("'",B13,"'",",")</f>
        <v>'10000',</v>
      </c>
      <c r="C14" t="str">
        <f>CONCATENATE("'",C13,"'",",")</f>
        <v>'40000',</v>
      </c>
      <c r="D14" t="str">
        <f>CONCATENATE("'",D13,"'",",")</f>
        <v>'1000000',</v>
      </c>
      <c r="E14" t="str">
        <f>CONCATENATE("to_date('",E13,"','YYYY-MM-DD')",",")</f>
        <v>to_date('2018-12-11','YYYY-MM-DD'),</v>
      </c>
      <c r="F14" t="str">
        <f>CONCATENATE("'",F13,"'",",")</f>
        <v>'0003',</v>
      </c>
      <c r="G14" s="5" t="str">
        <f>CONCATENATE("'",G13,"'")</f>
        <v>'Super'</v>
      </c>
      <c r="Z14" t="str">
        <f>CONCATENATE($Z$2,A14,B14,C14,D14,E14,F14,G14,H14,I14,J14,K14,L14,M14,N14,O14,P14,Q14,R14,S14,T14,U14,V14,W14,X14,Y14,");")</f>
        <v>INSERT INTO VipType (VipTypeId,LastWeekTrade,LastMonthTrade,Last3MonthTrade,UpdateTime,AutoCheck,Memo) VALUES ('vip3_1','10000','40000','1000000',to_date('2018-12-11','YYYY-MM-DD'),'0003','Super');</v>
      </c>
    </row>
    <row r="15" spans="1:26" x14ac:dyDescent="0.3">
      <c r="G15" s="5"/>
    </row>
    <row r="16" spans="1:26" x14ac:dyDescent="0.3">
      <c r="A16" t="s">
        <v>189</v>
      </c>
      <c r="B16" s="5">
        <v>0</v>
      </c>
      <c r="C16">
        <v>0</v>
      </c>
      <c r="D16" s="4">
        <v>0</v>
      </c>
      <c r="E16" s="1" t="s">
        <v>221</v>
      </c>
      <c r="F16" s="1" t="s">
        <v>81</v>
      </c>
      <c r="G16" s="5" t="s">
        <v>188</v>
      </c>
    </row>
    <row r="17" spans="1:26" x14ac:dyDescent="0.3">
      <c r="A17" t="str">
        <f>CONCATENATE("'",A16,"'",",")</f>
        <v>'vip4_1',</v>
      </c>
      <c r="B17" s="5" t="str">
        <f>CONCATENATE("'",B16,"'",",")</f>
        <v>'0',</v>
      </c>
      <c r="C17" t="str">
        <f>CONCATENATE("'",C16,"'",",")</f>
        <v>'0',</v>
      </c>
      <c r="D17" t="str">
        <f>CONCATENATE("'",D16,"'",",")</f>
        <v>'0',</v>
      </c>
      <c r="E17" t="str">
        <f>CONCATENATE("to_date('",E16,"','YYYY-MM-DD')",",")</f>
        <v>to_date('2018-12-11','YYYY-MM-DD'),</v>
      </c>
      <c r="F17" t="str">
        <f>CONCATENATE("'",F16,"'",",")</f>
        <v>'0004',</v>
      </c>
      <c r="G17" s="5" t="str">
        <f>CONCATENATE("'",G16,"'")</f>
        <v>'Special'</v>
      </c>
      <c r="Z17" t="str">
        <f>CONCATENATE($Z$2,A17,B17,C17,D17,E17,F17,G17,H17,I17,J17,K17,L17,M17,N17,O17,P17,Q17,R17,S17,T17,U17,V17,W17,X17,Y17,");")</f>
        <v>INSERT INTO VipType (VipTypeId,LastWeekTrade,LastMonthTrade,Last3MonthTrade,UpdateTime,AutoCheck,Memo) VALUES ('vip4_1','0','0','0',to_date('2018-12-11','YYYY-MM-DD'),'0004','Special');</v>
      </c>
    </row>
    <row r="21" spans="1:26" x14ac:dyDescent="0.3">
      <c r="A21" s="12" t="s">
        <v>338</v>
      </c>
    </row>
    <row r="22" spans="1:26" s="6" customFormat="1" x14ac:dyDescent="0.3">
      <c r="A22" s="7" t="s">
        <v>180</v>
      </c>
      <c r="B22" s="7" t="s">
        <v>181</v>
      </c>
      <c r="C22" s="7" t="s">
        <v>182</v>
      </c>
      <c r="D22" s="7" t="s">
        <v>191</v>
      </c>
      <c r="E22" s="6" t="s">
        <v>192</v>
      </c>
      <c r="F22" s="6" t="s">
        <v>193</v>
      </c>
      <c r="G22" s="6" t="s">
        <v>194</v>
      </c>
      <c r="H22" s="6" t="s">
        <v>195</v>
      </c>
      <c r="I22" s="6" t="s">
        <v>196</v>
      </c>
      <c r="J22" s="6" t="s">
        <v>197</v>
      </c>
      <c r="K22" s="6" t="s">
        <v>198</v>
      </c>
      <c r="L22" s="6" t="s">
        <v>175</v>
      </c>
      <c r="M22" s="6" t="s">
        <v>199</v>
      </c>
      <c r="N22" s="6" t="s">
        <v>200</v>
      </c>
      <c r="O22" s="6" t="s">
        <v>176</v>
      </c>
      <c r="P22" s="6" t="s">
        <v>252</v>
      </c>
      <c r="Q22" s="6" t="s">
        <v>201</v>
      </c>
      <c r="R22" s="6" t="s">
        <v>177</v>
      </c>
      <c r="S22" s="6" t="s">
        <v>451</v>
      </c>
      <c r="T22" s="6" t="s">
        <v>202</v>
      </c>
      <c r="U22" s="6" t="s">
        <v>383</v>
      </c>
      <c r="V22" s="6" t="s">
        <v>303</v>
      </c>
      <c r="W22" s="6" t="s">
        <v>392</v>
      </c>
      <c r="X22" s="6" t="s">
        <v>472</v>
      </c>
      <c r="Y22" s="6" t="s">
        <v>336</v>
      </c>
      <c r="Z22" s="6" t="str">
        <f>CONCATENATE("INSERT INTO VipInfo (",A22,B22,C22,D22,E22,F22,G22,H22,I22,J22,K22,L22,M22,N22,O22,P22,Q22,R22,S22,T22,U22,V22,W22,X22,Y22,") VALUES (")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</v>
      </c>
    </row>
    <row r="23" spans="1:26" x14ac:dyDescent="0.3">
      <c r="A23" s="8"/>
      <c r="B23" s="8"/>
      <c r="C23" s="8"/>
      <c r="D23" s="8"/>
    </row>
    <row r="24" spans="1:26" s="5" customFormat="1" x14ac:dyDescent="0.3">
      <c r="A24" s="8" t="s">
        <v>203</v>
      </c>
      <c r="B24" s="8" t="s">
        <v>204</v>
      </c>
      <c r="C24" s="8" t="s">
        <v>205</v>
      </c>
      <c r="D24" s="5">
        <v>0.03</v>
      </c>
      <c r="E24" s="5">
        <v>0.15</v>
      </c>
      <c r="F24" s="5">
        <v>0.15</v>
      </c>
      <c r="G24" s="5">
        <v>0.15</v>
      </c>
      <c r="H24" s="5">
        <v>0.15</v>
      </c>
      <c r="I24" s="5">
        <v>0.1</v>
      </c>
      <c r="J24" s="5">
        <v>5</v>
      </c>
      <c r="K24" s="5">
        <v>5</v>
      </c>
      <c r="L24" s="5" t="s">
        <v>174</v>
      </c>
      <c r="M24" s="5">
        <v>30</v>
      </c>
      <c r="N24" s="5">
        <v>30</v>
      </c>
      <c r="O24" s="5">
        <v>0</v>
      </c>
      <c r="P24" s="5">
        <v>0</v>
      </c>
      <c r="Q24" s="5" t="s">
        <v>174</v>
      </c>
      <c r="R24" s="5">
        <v>10000</v>
      </c>
      <c r="S24" s="5">
        <v>2</v>
      </c>
      <c r="T24" s="5">
        <v>10</v>
      </c>
      <c r="U24" s="5">
        <v>100000000</v>
      </c>
      <c r="V24" s="5">
        <v>9999</v>
      </c>
      <c r="W24" s="5" t="s">
        <v>385</v>
      </c>
      <c r="X24" s="5" t="s">
        <v>25</v>
      </c>
      <c r="Y24" s="5" t="s">
        <v>184</v>
      </c>
    </row>
    <row r="25" spans="1:26" s="5" customFormat="1" x14ac:dyDescent="0.3">
      <c r="A25" s="8" t="str">
        <f t="shared" ref="A25:X25" si="0">CONCATENATE("'",A24,"'",",")</f>
        <v>'vip0',</v>
      </c>
      <c r="B25" s="8" t="str">
        <f t="shared" si="0"/>
        <v>'은',</v>
      </c>
      <c r="C25" s="8" t="str">
        <f t="shared" si="0"/>
        <v>'Silver',</v>
      </c>
      <c r="D25" s="5" t="str">
        <f t="shared" si="0"/>
        <v>'0.03',</v>
      </c>
      <c r="E25" s="5" t="str">
        <f t="shared" si="0"/>
        <v>'0.15',</v>
      </c>
      <c r="F25" s="5" t="str">
        <f t="shared" si="0"/>
        <v>'0.15',</v>
      </c>
      <c r="G25" s="5" t="str">
        <f t="shared" si="0"/>
        <v>'0.15',</v>
      </c>
      <c r="H25" s="5" t="str">
        <f t="shared" si="0"/>
        <v>'0.15',</v>
      </c>
      <c r="I25" s="5" t="str">
        <f t="shared" si="0"/>
        <v>'0.1',</v>
      </c>
      <c r="J25" s="5" t="str">
        <f t="shared" si="0"/>
        <v>'5',</v>
      </c>
      <c r="K25" s="5" t="str">
        <f t="shared" si="0"/>
        <v>'5',</v>
      </c>
      <c r="L25" s="5" t="str">
        <f t="shared" si="0"/>
        <v>'N',</v>
      </c>
      <c r="M25" s="5" t="str">
        <f t="shared" si="0"/>
        <v>'30',</v>
      </c>
      <c r="N25" s="5" t="str">
        <f t="shared" si="0"/>
        <v>'30',</v>
      </c>
      <c r="O25" s="5" t="str">
        <f t="shared" si="0"/>
        <v>'0',</v>
      </c>
      <c r="P25" s="5" t="str">
        <f t="shared" si="0"/>
        <v>'0',</v>
      </c>
      <c r="Q25" s="5" t="str">
        <f t="shared" si="0"/>
        <v>'N',</v>
      </c>
      <c r="R25" s="5" t="str">
        <f t="shared" si="0"/>
        <v>'10000',</v>
      </c>
      <c r="S25" s="5" t="str">
        <f t="shared" si="0"/>
        <v>'2',</v>
      </c>
      <c r="T25" s="5" t="str">
        <f t="shared" si="0"/>
        <v>'10',</v>
      </c>
      <c r="U25" s="5" t="str">
        <f t="shared" si="0"/>
        <v>'100000000',</v>
      </c>
      <c r="V25" s="5" t="str">
        <f t="shared" si="0"/>
        <v>'9999',</v>
      </c>
      <c r="W25" s="5" t="str">
        <f t="shared" si="0"/>
        <v>'N',</v>
      </c>
      <c r="X25" s="5" t="str">
        <f t="shared" si="0"/>
        <v>'N',</v>
      </c>
      <c r="Y25" s="5" t="str">
        <f>CONCATENATE("'",Y24,"'")</f>
        <v>'vip0_1'</v>
      </c>
      <c r="Z25" s="10" t="str">
        <f>CONCATENATE($Z$22,A25,B25,C25,D25,E25,F25,G25,H25,I25,J25,K25,L25,M25,N25,O25,P25,Q25,R25,S25,T25,U25,V25,W25,X25,Y25,");")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('vip0','은','Silver','0.03','0.15','0.15','0.15','0.15','0.1','5','5','N','30','30','0','0','N','10000','2','10','100000000','9999','N','N','vip0_1');</v>
      </c>
    </row>
    <row r="26" spans="1:26" s="5" customFormat="1" x14ac:dyDescent="0.3">
      <c r="A26" s="8"/>
      <c r="B26" s="8"/>
      <c r="C26" s="8"/>
    </row>
    <row r="27" spans="1:26" s="5" customFormat="1" x14ac:dyDescent="0.3">
      <c r="A27" s="8" t="s">
        <v>213</v>
      </c>
      <c r="B27" s="8" t="s">
        <v>206</v>
      </c>
      <c r="C27" s="8" t="s">
        <v>207</v>
      </c>
      <c r="D27" s="5">
        <v>0.03</v>
      </c>
      <c r="E27" s="5">
        <v>0.15</v>
      </c>
      <c r="F27" s="5">
        <v>0.15</v>
      </c>
      <c r="G27" s="5">
        <v>0.15</v>
      </c>
      <c r="H27" s="5">
        <v>0.15</v>
      </c>
      <c r="I27" s="5">
        <v>0.1</v>
      </c>
      <c r="J27" s="5">
        <v>9</v>
      </c>
      <c r="K27" s="5">
        <v>9</v>
      </c>
      <c r="L27" s="5" t="s">
        <v>174</v>
      </c>
      <c r="M27" s="5">
        <v>30</v>
      </c>
      <c r="N27" s="5">
        <v>30</v>
      </c>
      <c r="O27" s="5">
        <v>0.1</v>
      </c>
      <c r="P27" s="5">
        <v>0</v>
      </c>
      <c r="Q27" s="5" t="s">
        <v>174</v>
      </c>
      <c r="R27" s="5">
        <v>20000</v>
      </c>
      <c r="S27" s="5">
        <v>3</v>
      </c>
      <c r="T27" s="5">
        <v>15</v>
      </c>
      <c r="U27" s="5">
        <v>300000000</v>
      </c>
      <c r="V27" s="5">
        <v>30</v>
      </c>
      <c r="W27" s="5" t="s">
        <v>386</v>
      </c>
      <c r="X27" s="5" t="s">
        <v>15</v>
      </c>
      <c r="Y27" s="5" t="s">
        <v>185</v>
      </c>
    </row>
    <row r="28" spans="1:26" s="5" customFormat="1" x14ac:dyDescent="0.3">
      <c r="A28" s="8" t="str">
        <f t="shared" ref="A28:X28" si="1">CONCATENATE("'",A27,"'",",")</f>
        <v>'vip1',</v>
      </c>
      <c r="B28" s="8" t="str">
        <f t="shared" si="1"/>
        <v>'황금',</v>
      </c>
      <c r="C28" s="8" t="str">
        <f t="shared" si="1"/>
        <v>'Gold',</v>
      </c>
      <c r="D28" s="5" t="str">
        <f t="shared" si="1"/>
        <v>'0.03',</v>
      </c>
      <c r="E28" s="5" t="str">
        <f t="shared" si="1"/>
        <v>'0.15',</v>
      </c>
      <c r="F28" s="5" t="str">
        <f t="shared" si="1"/>
        <v>'0.15',</v>
      </c>
      <c r="G28" s="5" t="str">
        <f t="shared" si="1"/>
        <v>'0.15',</v>
      </c>
      <c r="H28" s="5" t="str">
        <f t="shared" si="1"/>
        <v>'0.15',</v>
      </c>
      <c r="I28" s="5" t="str">
        <f t="shared" si="1"/>
        <v>'0.1',</v>
      </c>
      <c r="J28" s="5" t="str">
        <f t="shared" si="1"/>
        <v>'9',</v>
      </c>
      <c r="K28" s="5" t="str">
        <f t="shared" si="1"/>
        <v>'9',</v>
      </c>
      <c r="L28" s="5" t="str">
        <f t="shared" si="1"/>
        <v>'N',</v>
      </c>
      <c r="M28" s="5" t="str">
        <f t="shared" si="1"/>
        <v>'30',</v>
      </c>
      <c r="N28" s="5" t="str">
        <f t="shared" si="1"/>
        <v>'30',</v>
      </c>
      <c r="O28" s="5" t="str">
        <f t="shared" si="1"/>
        <v>'0.1',</v>
      </c>
      <c r="P28" s="5" t="str">
        <f t="shared" si="1"/>
        <v>'0',</v>
      </c>
      <c r="Q28" s="5" t="str">
        <f t="shared" si="1"/>
        <v>'N',</v>
      </c>
      <c r="R28" s="5" t="str">
        <f t="shared" si="1"/>
        <v>'20000',</v>
      </c>
      <c r="S28" s="5" t="str">
        <f t="shared" si="1"/>
        <v>'3',</v>
      </c>
      <c r="T28" s="5" t="str">
        <f t="shared" si="1"/>
        <v>'15',</v>
      </c>
      <c r="U28" s="5" t="str">
        <f t="shared" si="1"/>
        <v>'300000000',</v>
      </c>
      <c r="V28" s="5" t="str">
        <f t="shared" si="1"/>
        <v>'30',</v>
      </c>
      <c r="W28" s="5" t="str">
        <f t="shared" si="1"/>
        <v>'Y',</v>
      </c>
      <c r="X28" s="5" t="str">
        <f t="shared" si="1"/>
        <v>'Y',</v>
      </c>
      <c r="Y28" s="5" t="str">
        <f>CONCATENATE("'",Y27,"'")</f>
        <v>'vip1_1'</v>
      </c>
      <c r="Z28" s="10" t="str">
        <f>CONCATENATE($Z$22,A28,B28,C28,D28,E28,F28,G28,H28,I28,J28,K28,L28,M28,N28,O28,P28,Q28,R28,S28,T28,U28,V28,W28,X28,Y28,");")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('vip1','황금','Gold','0.03','0.15','0.15','0.15','0.15','0.1','9','9','N','30','30','0.1','0','N','20000','3','15','300000000','30','Y','Y','vip1_1');</v>
      </c>
    </row>
    <row r="29" spans="1:26" s="5" customFormat="1" x14ac:dyDescent="0.3">
      <c r="A29" s="8"/>
      <c r="B29" s="8"/>
      <c r="C29" s="8"/>
    </row>
    <row r="30" spans="1:26" s="5" customFormat="1" x14ac:dyDescent="0.3">
      <c r="A30" s="8" t="s">
        <v>214</v>
      </c>
      <c r="B30" s="8" t="s">
        <v>208</v>
      </c>
      <c r="C30" s="8" t="s">
        <v>209</v>
      </c>
      <c r="D30" s="5">
        <v>0.03</v>
      </c>
      <c r="E30" s="5">
        <v>0.15</v>
      </c>
      <c r="F30" s="5">
        <v>0.15</v>
      </c>
      <c r="G30" s="5">
        <v>0.15</v>
      </c>
      <c r="H30" s="5">
        <v>0.15</v>
      </c>
      <c r="I30" s="5">
        <v>0.1</v>
      </c>
      <c r="J30" s="5">
        <v>12</v>
      </c>
      <c r="K30" s="5">
        <v>9</v>
      </c>
      <c r="L30" s="5" t="s">
        <v>190</v>
      </c>
      <c r="M30" s="5">
        <v>30</v>
      </c>
      <c r="N30" s="5">
        <v>20</v>
      </c>
      <c r="O30" s="5">
        <v>0.1</v>
      </c>
      <c r="P30" s="5">
        <v>1</v>
      </c>
      <c r="Q30" s="5" t="s">
        <v>174</v>
      </c>
      <c r="R30" s="5">
        <v>100000</v>
      </c>
      <c r="S30" s="5">
        <v>4</v>
      </c>
      <c r="T30" s="5">
        <v>20</v>
      </c>
      <c r="U30" s="5">
        <v>500000000</v>
      </c>
      <c r="V30" s="5">
        <v>90</v>
      </c>
      <c r="W30" s="5" t="s">
        <v>386</v>
      </c>
      <c r="X30" s="5" t="s">
        <v>15</v>
      </c>
      <c r="Y30" s="5" t="s">
        <v>186</v>
      </c>
    </row>
    <row r="31" spans="1:26" s="5" customFormat="1" x14ac:dyDescent="0.3">
      <c r="A31" s="8" t="str">
        <f t="shared" ref="A31:X31" si="2">CONCATENATE("'",A30,"'",",")</f>
        <v>'vip2',</v>
      </c>
      <c r="B31" s="8" t="str">
        <f t="shared" si="2"/>
        <v>'다이아몬드',</v>
      </c>
      <c r="C31" s="8" t="str">
        <f t="shared" si="2"/>
        <v>'Diamond',</v>
      </c>
      <c r="D31" s="5" t="str">
        <f t="shared" si="2"/>
        <v>'0.03',</v>
      </c>
      <c r="E31" s="5" t="str">
        <f t="shared" si="2"/>
        <v>'0.15',</v>
      </c>
      <c r="F31" s="5" t="str">
        <f t="shared" si="2"/>
        <v>'0.15',</v>
      </c>
      <c r="G31" s="5" t="str">
        <f t="shared" si="2"/>
        <v>'0.15',</v>
      </c>
      <c r="H31" s="5" t="str">
        <f t="shared" si="2"/>
        <v>'0.15',</v>
      </c>
      <c r="I31" s="5" t="str">
        <f t="shared" si="2"/>
        <v>'0.1',</v>
      </c>
      <c r="J31" s="5" t="str">
        <f t="shared" si="2"/>
        <v>'12',</v>
      </c>
      <c r="K31" s="5" t="str">
        <f t="shared" si="2"/>
        <v>'9',</v>
      </c>
      <c r="L31" s="5" t="str">
        <f t="shared" si="2"/>
        <v>'Y',</v>
      </c>
      <c r="M31" s="5" t="str">
        <f t="shared" si="2"/>
        <v>'30',</v>
      </c>
      <c r="N31" s="5" t="str">
        <f t="shared" si="2"/>
        <v>'20',</v>
      </c>
      <c r="O31" s="5" t="str">
        <f t="shared" si="2"/>
        <v>'0.1',</v>
      </c>
      <c r="P31" s="5" t="str">
        <f t="shared" si="2"/>
        <v>'1',</v>
      </c>
      <c r="Q31" s="5" t="str">
        <f t="shared" si="2"/>
        <v>'N',</v>
      </c>
      <c r="R31" s="5" t="str">
        <f t="shared" si="2"/>
        <v>'100000',</v>
      </c>
      <c r="S31" s="5" t="str">
        <f t="shared" si="2"/>
        <v>'4',</v>
      </c>
      <c r="T31" s="5" t="str">
        <f t="shared" si="2"/>
        <v>'20',</v>
      </c>
      <c r="U31" s="5" t="str">
        <f t="shared" si="2"/>
        <v>'500000000',</v>
      </c>
      <c r="V31" s="5" t="str">
        <f t="shared" si="2"/>
        <v>'90',</v>
      </c>
      <c r="W31" s="5" t="str">
        <f t="shared" si="2"/>
        <v>'Y',</v>
      </c>
      <c r="X31" s="5" t="str">
        <f t="shared" si="2"/>
        <v>'Y',</v>
      </c>
      <c r="Y31" s="5" t="str">
        <f>CONCATENATE("'",Y30,"'")</f>
        <v>'vip2_1'</v>
      </c>
      <c r="Z31" s="10" t="str">
        <f>CONCATENATE($Z$22,A31,B31,C31,D31,E31,F31,G31,H31,I31,J31,K31,L31,M31,N31,O31,P31,Q31,R31,S31,T31,U31,V31,W31,X31,Y31,");")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('vip2','다이아몬드','Diamond','0.03','0.15','0.15','0.15','0.15','0.1','12','9','Y','30','20','0.1','1','N','100000','4','20','500000000','90','Y','Y','vip2_1');</v>
      </c>
    </row>
    <row r="32" spans="1:26" s="5" customFormat="1" x14ac:dyDescent="0.3">
      <c r="A32" s="8"/>
      <c r="B32" s="8"/>
      <c r="C32" s="8"/>
    </row>
    <row r="33" spans="1:26" s="5" customFormat="1" x14ac:dyDescent="0.3">
      <c r="A33" s="8" t="s">
        <v>215</v>
      </c>
      <c r="B33" s="9" t="s">
        <v>210</v>
      </c>
      <c r="C33" s="8" t="s">
        <v>211</v>
      </c>
      <c r="D33" s="5">
        <v>0.03</v>
      </c>
      <c r="E33" s="5">
        <v>0.15</v>
      </c>
      <c r="F33" s="5">
        <v>0.15</v>
      </c>
      <c r="G33" s="5">
        <v>0.15</v>
      </c>
      <c r="H33" s="5">
        <v>0.15</v>
      </c>
      <c r="I33" s="5">
        <v>0.1</v>
      </c>
      <c r="J33" s="5">
        <v>15</v>
      </c>
      <c r="K33" s="5">
        <v>9</v>
      </c>
      <c r="L33" s="5" t="s">
        <v>190</v>
      </c>
      <c r="M33" s="5">
        <v>30</v>
      </c>
      <c r="N33" s="5">
        <v>10</v>
      </c>
      <c r="O33" s="5">
        <v>0.1</v>
      </c>
      <c r="P33" s="5">
        <v>3</v>
      </c>
      <c r="Q33" s="5" t="s">
        <v>190</v>
      </c>
      <c r="R33" s="5">
        <v>200000</v>
      </c>
      <c r="S33" s="5">
        <v>5</v>
      </c>
      <c r="T33" s="5">
        <v>50</v>
      </c>
      <c r="U33" s="5">
        <v>500000000</v>
      </c>
      <c r="V33" s="5">
        <v>9999</v>
      </c>
      <c r="W33" s="5" t="s">
        <v>386</v>
      </c>
      <c r="X33" s="5" t="s">
        <v>15</v>
      </c>
      <c r="Y33" s="5" t="s">
        <v>187</v>
      </c>
    </row>
    <row r="34" spans="1:26" s="5" customFormat="1" x14ac:dyDescent="0.3">
      <c r="A34" s="8" t="str">
        <f t="shared" ref="A34:X34" si="3">CONCATENATE("'",A33,"'",",")</f>
        <v>'vip3',</v>
      </c>
      <c r="B34" s="8" t="str">
        <f t="shared" si="3"/>
        <v>'초거성',</v>
      </c>
      <c r="C34" s="8" t="str">
        <f t="shared" si="3"/>
        <v>'Super',</v>
      </c>
      <c r="D34" s="5" t="str">
        <f t="shared" si="3"/>
        <v>'0.03',</v>
      </c>
      <c r="E34" s="5" t="str">
        <f t="shared" si="3"/>
        <v>'0.15',</v>
      </c>
      <c r="F34" s="5" t="str">
        <f t="shared" si="3"/>
        <v>'0.15',</v>
      </c>
      <c r="G34" s="5" t="str">
        <f t="shared" si="3"/>
        <v>'0.15',</v>
      </c>
      <c r="H34" s="5" t="str">
        <f t="shared" si="3"/>
        <v>'0.15',</v>
      </c>
      <c r="I34" s="5" t="str">
        <f t="shared" si="3"/>
        <v>'0.1',</v>
      </c>
      <c r="J34" s="5" t="str">
        <f t="shared" si="3"/>
        <v>'15',</v>
      </c>
      <c r="K34" s="5" t="str">
        <f t="shared" si="3"/>
        <v>'9',</v>
      </c>
      <c r="L34" s="5" t="str">
        <f t="shared" si="3"/>
        <v>'Y',</v>
      </c>
      <c r="M34" s="5" t="str">
        <f t="shared" si="3"/>
        <v>'30',</v>
      </c>
      <c r="N34" s="5" t="str">
        <f t="shared" si="3"/>
        <v>'10',</v>
      </c>
      <c r="O34" s="5" t="str">
        <f t="shared" si="3"/>
        <v>'0.1',</v>
      </c>
      <c r="P34" s="5" t="str">
        <f t="shared" si="3"/>
        <v>'3',</v>
      </c>
      <c r="Q34" s="5" t="str">
        <f t="shared" si="3"/>
        <v>'Y',</v>
      </c>
      <c r="R34" s="5" t="str">
        <f t="shared" si="3"/>
        <v>'200000',</v>
      </c>
      <c r="S34" s="5" t="str">
        <f t="shared" si="3"/>
        <v>'5',</v>
      </c>
      <c r="T34" s="5" t="str">
        <f t="shared" si="3"/>
        <v>'50',</v>
      </c>
      <c r="U34" s="5" t="str">
        <f t="shared" si="3"/>
        <v>'500000000',</v>
      </c>
      <c r="V34" s="5" t="str">
        <f t="shared" si="3"/>
        <v>'9999',</v>
      </c>
      <c r="W34" s="5" t="str">
        <f t="shared" si="3"/>
        <v>'Y',</v>
      </c>
      <c r="X34" s="5" t="str">
        <f t="shared" si="3"/>
        <v>'Y',</v>
      </c>
      <c r="Y34" s="5" t="str">
        <f>CONCATENATE("'",Y33,"'")</f>
        <v>'vip3_1'</v>
      </c>
      <c r="Z34" s="10" t="str">
        <f>CONCATENATE($Z$22,A34,B34,C34,D34,E34,F34,G34,H34,I34,J34,K34,L34,M34,N34,O34,P34,Q34,R34,S34,T34,U34,V34,W34,X34,Y34,");")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('vip3','초거성','Super','0.03','0.15','0.15','0.15','0.15','0.1','15','9','Y','30','10','0.1','3','Y','200000','5','50','500000000','9999','Y','Y','vip3_1');</v>
      </c>
    </row>
    <row r="35" spans="1:26" s="5" customFormat="1" x14ac:dyDescent="0.3">
      <c r="A35" s="8"/>
      <c r="B35" s="8"/>
      <c r="C35" s="8"/>
    </row>
    <row r="36" spans="1:26" s="5" customFormat="1" x14ac:dyDescent="0.3">
      <c r="A36" s="8" t="s">
        <v>216</v>
      </c>
      <c r="B36" s="8" t="s">
        <v>212</v>
      </c>
      <c r="C36" s="8" t="s">
        <v>212</v>
      </c>
      <c r="D36" s="5">
        <v>0.03</v>
      </c>
      <c r="E36" s="5">
        <v>0.15</v>
      </c>
      <c r="F36" s="5">
        <v>0.15</v>
      </c>
      <c r="G36" s="5">
        <v>0.15</v>
      </c>
      <c r="H36" s="5">
        <v>0.15</v>
      </c>
      <c r="I36" s="5">
        <v>0.1</v>
      </c>
      <c r="J36" s="5">
        <v>9</v>
      </c>
      <c r="K36" s="5">
        <v>9</v>
      </c>
      <c r="L36" s="5" t="s">
        <v>174</v>
      </c>
      <c r="M36" s="5">
        <v>30</v>
      </c>
      <c r="N36" s="5">
        <v>30</v>
      </c>
      <c r="O36" s="5">
        <v>0</v>
      </c>
      <c r="P36" s="5">
        <v>0</v>
      </c>
      <c r="Q36" s="5" t="s">
        <v>174</v>
      </c>
      <c r="R36" s="5">
        <v>10000</v>
      </c>
      <c r="S36" s="5">
        <v>10000</v>
      </c>
      <c r="T36" s="5">
        <v>10</v>
      </c>
      <c r="U36" s="5">
        <v>10</v>
      </c>
      <c r="V36" s="5">
        <v>0</v>
      </c>
      <c r="W36" s="5" t="s">
        <v>386</v>
      </c>
      <c r="X36" s="5" t="s">
        <v>15</v>
      </c>
      <c r="Y36" s="5" t="s">
        <v>189</v>
      </c>
    </row>
    <row r="37" spans="1:26" s="5" customFormat="1" x14ac:dyDescent="0.3">
      <c r="A37" s="8" t="str">
        <f t="shared" ref="A37:X37" si="4">CONCATENATE("'",A36,"'",",")</f>
        <v>'vip4',</v>
      </c>
      <c r="B37" s="8" t="str">
        <f t="shared" si="4"/>
        <v>'Special',</v>
      </c>
      <c r="C37" s="8" t="str">
        <f t="shared" si="4"/>
        <v>'Special',</v>
      </c>
      <c r="D37" s="5" t="str">
        <f t="shared" si="4"/>
        <v>'0.03',</v>
      </c>
      <c r="E37" s="5" t="str">
        <f t="shared" si="4"/>
        <v>'0.15',</v>
      </c>
      <c r="F37" s="5" t="str">
        <f t="shared" si="4"/>
        <v>'0.15',</v>
      </c>
      <c r="G37" s="5" t="str">
        <f t="shared" si="4"/>
        <v>'0.15',</v>
      </c>
      <c r="H37" s="5" t="str">
        <f t="shared" si="4"/>
        <v>'0.15',</v>
      </c>
      <c r="I37" s="5" t="str">
        <f t="shared" si="4"/>
        <v>'0.1',</v>
      </c>
      <c r="J37" s="5" t="str">
        <f t="shared" si="4"/>
        <v>'9',</v>
      </c>
      <c r="K37" s="5" t="str">
        <f t="shared" si="4"/>
        <v>'9',</v>
      </c>
      <c r="L37" s="5" t="str">
        <f t="shared" si="4"/>
        <v>'N',</v>
      </c>
      <c r="M37" s="5" t="str">
        <f t="shared" si="4"/>
        <v>'30',</v>
      </c>
      <c r="N37" s="5" t="str">
        <f t="shared" si="4"/>
        <v>'30',</v>
      </c>
      <c r="O37" s="5" t="str">
        <f t="shared" si="4"/>
        <v>'0',</v>
      </c>
      <c r="P37" s="5" t="str">
        <f t="shared" si="4"/>
        <v>'0',</v>
      </c>
      <c r="Q37" s="5" t="str">
        <f t="shared" si="4"/>
        <v>'N',</v>
      </c>
      <c r="R37" s="5" t="str">
        <f t="shared" si="4"/>
        <v>'10000',</v>
      </c>
      <c r="S37" s="5" t="str">
        <f t="shared" si="4"/>
        <v>'10000',</v>
      </c>
      <c r="T37" s="5" t="str">
        <f t="shared" si="4"/>
        <v>'10',</v>
      </c>
      <c r="U37" s="5" t="str">
        <f t="shared" si="4"/>
        <v>'10',</v>
      </c>
      <c r="V37" s="5" t="str">
        <f t="shared" si="4"/>
        <v>'0',</v>
      </c>
      <c r="W37" s="5" t="str">
        <f t="shared" si="4"/>
        <v>'Y',</v>
      </c>
      <c r="X37" s="5" t="str">
        <f t="shared" si="4"/>
        <v>'Y',</v>
      </c>
      <c r="Y37" s="5" t="str">
        <f>CONCATENATE("'",Y36,"'")</f>
        <v>'vip4_1'</v>
      </c>
      <c r="Z37" s="10" t="str">
        <f>CONCATENATE($Z$22,A37,B37,C37,D37,E37,F37,G37,H37,I37,J37,K37,L37,M37,N37,O37,P37,Q37,R37,S37,T37,U37,V37,W37,X37,Y37,");")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('vip4','Special','Special','0.03','0.15','0.15','0.15','0.15','0.1','9','9','N','30','30','0','0','N','10000','10000','10','10','0','Y','Y','vip4_1');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8"/>
  <sheetViews>
    <sheetView workbookViewId="0">
      <pane ySplit="1" topLeftCell="A2" activePane="bottomLeft" state="frozen"/>
      <selection pane="bottomLeft" activeCell="A72" sqref="A72"/>
    </sheetView>
  </sheetViews>
  <sheetFormatPr defaultRowHeight="16.5" x14ac:dyDescent="0.3"/>
  <cols>
    <col min="1" max="1" width="28.75" bestFit="1" customWidth="1"/>
    <col min="2" max="2" width="14.875" bestFit="1" customWidth="1"/>
    <col min="3" max="3" width="14.75" bestFit="1" customWidth="1"/>
    <col min="4" max="5" width="7.875" customWidth="1"/>
    <col min="6" max="6" width="7" bestFit="1" customWidth="1"/>
    <col min="7" max="7" width="56.25" bestFit="1" customWidth="1"/>
    <col min="8" max="8" width="12.375" bestFit="1" customWidth="1"/>
    <col min="9" max="9" width="35" bestFit="1" customWidth="1"/>
    <col min="10" max="12" width="1.875" customWidth="1"/>
  </cols>
  <sheetData>
    <row r="1" spans="1:13" s="6" customFormat="1" x14ac:dyDescent="0.3">
      <c r="A1" s="6" t="s">
        <v>50</v>
      </c>
      <c r="B1" s="6" t="s">
        <v>432</v>
      </c>
      <c r="C1" s="6" t="s">
        <v>51</v>
      </c>
      <c r="D1" s="6" t="s">
        <v>52</v>
      </c>
      <c r="E1" s="6" t="s">
        <v>53</v>
      </c>
      <c r="F1" s="6" t="s">
        <v>55</v>
      </c>
      <c r="G1" s="6" t="s">
        <v>230</v>
      </c>
      <c r="H1" s="6" t="s">
        <v>231</v>
      </c>
      <c r="I1" s="6" t="s">
        <v>222</v>
      </c>
      <c r="M1" s="6" t="str">
        <f>CONCATENATE("INSERT INTO OptSetting (",A1,B1,C1,D1,E1,F1,G1,H1,I1,J1,K1,L1,") VALUES (")</f>
        <v>INSERT INTO OptSetting (OptKey,OptMainValue,OptSubValue1,OptSubValue2,OptSubValue3,Active,Memo,MgmtUserId,UpdateDate) VALUES (</v>
      </c>
    </row>
    <row r="3" spans="1:13" x14ac:dyDescent="0.3">
      <c r="A3" s="1" t="s">
        <v>56</v>
      </c>
      <c r="B3" s="1" t="s">
        <v>20</v>
      </c>
      <c r="C3" s="1"/>
      <c r="D3" s="1"/>
      <c r="E3" s="1"/>
      <c r="F3" s="1" t="s">
        <v>229</v>
      </c>
      <c r="G3" s="1" t="s">
        <v>239</v>
      </c>
      <c r="H3" s="1" t="s">
        <v>223</v>
      </c>
      <c r="I3" s="1" t="s">
        <v>221</v>
      </c>
      <c r="J3" s="1"/>
      <c r="K3" s="1"/>
      <c r="L3" s="1"/>
    </row>
    <row r="4" spans="1:13" x14ac:dyDescent="0.3">
      <c r="A4" t="str">
        <f t="shared" ref="A4:H4" si="0">CONCATENATE("'",A3,"'",",")</f>
        <v>'TradeFeeMode',</v>
      </c>
      <c r="B4" t="str">
        <f t="shared" si="0"/>
        <v>'0003',</v>
      </c>
      <c r="C4" t="str">
        <f t="shared" si="0"/>
        <v>'',</v>
      </c>
      <c r="D4" t="str">
        <f t="shared" si="0"/>
        <v>'',</v>
      </c>
      <c r="E4" t="str">
        <f t="shared" si="0"/>
        <v>'',</v>
      </c>
      <c r="F4" t="str">
        <f t="shared" si="0"/>
        <v>'Y',</v>
      </c>
      <c r="G4" t="str">
        <f t="shared" si="0"/>
        <v>'(0014)거래수수료 발생 시기. Open/Close/Both',</v>
      </c>
      <c r="H4" t="str">
        <f t="shared" si="0"/>
        <v>'Admin',</v>
      </c>
      <c r="I4" t="str">
        <f t="shared" ref="I4" si="1">CONCATENATE("to_date('",I3,"','YYYY-MM-DD')")</f>
        <v>to_date('2018-12-11','YYYY-MM-DD')</v>
      </c>
      <c r="M4" t="str">
        <f>CONCATENATE($M$1,A4,B4,C4,D4,E4,F4,G4,H4,I4,J4,K4,L4,");")</f>
        <v>INSERT INTO OptSetting (OptKey,OptMainValue,OptSubValue1,OptSubValue2,OptSubValue3,Active,Memo,MgmtUserId,UpdateDate) VALUES ('TradeFeeMode','0003','','','','Y','(0014)거래수수료 발생 시기. Open/Close/Both','Admin',to_date('2018-12-11','YYYY-MM-DD'));</v>
      </c>
    </row>
    <row r="6" spans="1:13" x14ac:dyDescent="0.3">
      <c r="A6" s="1" t="s">
        <v>58</v>
      </c>
      <c r="B6" s="1" t="s">
        <v>17</v>
      </c>
      <c r="C6" s="1"/>
      <c r="D6" s="1"/>
      <c r="E6" s="1"/>
      <c r="F6" s="1" t="s">
        <v>229</v>
      </c>
      <c r="G6" s="1" t="s">
        <v>240</v>
      </c>
      <c r="H6" s="1" t="s">
        <v>223</v>
      </c>
      <c r="I6" s="1" t="s">
        <v>221</v>
      </c>
      <c r="J6" s="1"/>
      <c r="K6" s="1"/>
      <c r="L6" s="1"/>
    </row>
    <row r="7" spans="1:13" x14ac:dyDescent="0.3">
      <c r="A7" t="str">
        <f t="shared" ref="A7:H7" si="2">CONCATENATE("'",A6,"'",",")</f>
        <v>'TradeTaxMode',</v>
      </c>
      <c r="B7" t="str">
        <f t="shared" si="2"/>
        <v>'0002',</v>
      </c>
      <c r="C7" t="str">
        <f t="shared" si="2"/>
        <v>'',</v>
      </c>
      <c r="D7" t="str">
        <f t="shared" si="2"/>
        <v>'',</v>
      </c>
      <c r="E7" t="str">
        <f t="shared" si="2"/>
        <v>'',</v>
      </c>
      <c r="F7" t="str">
        <f t="shared" si="2"/>
        <v>'Y',</v>
      </c>
      <c r="G7" t="str">
        <f t="shared" si="2"/>
        <v>'(0014)거래세 발생 시기. Open/Close/Both',</v>
      </c>
      <c r="H7" t="str">
        <f t="shared" si="2"/>
        <v>'Admin',</v>
      </c>
      <c r="I7" t="str">
        <f t="shared" ref="I7" si="3">CONCATENATE("to_date('",I6,"','YYYY-MM-DD')")</f>
        <v>to_date('2018-12-11','YYYY-MM-DD')</v>
      </c>
      <c r="M7" t="str">
        <f>CONCATENATE($M$1,A7,B7,C7,D7,E7,F7,G7,H7,I7,J7,K7,L7,");")</f>
        <v>INSERT INTO OptSetting (OptKey,OptMainValue,OptSubValue1,OptSubValue2,OptSubValue3,Active,Memo,MgmtUserId,UpdateDate) VALUES ('TradeTaxMode','0002','','','','Y','(0014)거래세 발생 시기. Open/Close/Both','Admin',to_date('2018-12-11','YYYY-MM-DD'));</v>
      </c>
    </row>
    <row r="9" spans="1:13" x14ac:dyDescent="0.3">
      <c r="A9" s="1" t="s">
        <v>60</v>
      </c>
      <c r="B9" s="1" t="s">
        <v>5</v>
      </c>
      <c r="C9" s="1"/>
      <c r="D9" s="1"/>
      <c r="E9" s="1"/>
      <c r="F9" s="1" t="s">
        <v>229</v>
      </c>
      <c r="G9" s="1" t="s">
        <v>241</v>
      </c>
      <c r="H9" s="1" t="s">
        <v>223</v>
      </c>
      <c r="I9" s="1" t="s">
        <v>221</v>
      </c>
      <c r="J9" s="1"/>
      <c r="K9" s="1"/>
      <c r="L9" s="1"/>
    </row>
    <row r="10" spans="1:13" x14ac:dyDescent="0.3">
      <c r="A10" t="str">
        <f t="shared" ref="A10:H10" si="4">CONCATENATE("'",A9,"'",",")</f>
        <v>'MgmtFeeMode',</v>
      </c>
      <c r="B10" t="str">
        <f t="shared" si="4"/>
        <v>'0001',</v>
      </c>
      <c r="C10" t="str">
        <f t="shared" si="4"/>
        <v>'',</v>
      </c>
      <c r="D10" t="str">
        <f t="shared" si="4"/>
        <v>'',</v>
      </c>
      <c r="E10" t="str">
        <f t="shared" si="4"/>
        <v>'',</v>
      </c>
      <c r="F10" t="str">
        <f t="shared" si="4"/>
        <v>'Y',</v>
      </c>
      <c r="G10" t="str">
        <f t="shared" si="4"/>
        <v>'(0014)취급수수료 방생시기. Open/Close/Both',</v>
      </c>
      <c r="H10" t="str">
        <f t="shared" si="4"/>
        <v>'Admin',</v>
      </c>
      <c r="I10" t="str">
        <f t="shared" ref="I10" si="5">CONCATENATE("to_date('",I9,"','YYYY-MM-DD')")</f>
        <v>to_date('2018-12-11','YYYY-MM-DD')</v>
      </c>
      <c r="M10" t="str">
        <f>CONCATENATE($M$1,A10,B10,C10,D10,E10,F10,G10,H10,I10,J10,K10,L10,");")</f>
        <v>INSERT INTO OptSetting (OptKey,OptMainValue,OptSubValue1,OptSubValue2,OptSubValue3,Active,Memo,MgmtUserId,UpdateDate) VALUES ('MgmtFeeMode','0001','','','','Y','(0014)취급수수료 방생시기. Open/Close/Both','Admin',to_date('2018-12-11','YYYY-MM-DD'));</v>
      </c>
    </row>
    <row r="12" spans="1:13" x14ac:dyDescent="0.3">
      <c r="A12" t="s">
        <v>380</v>
      </c>
      <c r="B12" s="1" t="s">
        <v>15</v>
      </c>
      <c r="C12" s="1"/>
      <c r="D12" s="1"/>
      <c r="E12" s="1"/>
      <c r="F12" s="1" t="s">
        <v>15</v>
      </c>
      <c r="G12" s="1" t="s">
        <v>381</v>
      </c>
      <c r="H12" s="1" t="s">
        <v>223</v>
      </c>
      <c r="I12" s="1" t="s">
        <v>221</v>
      </c>
      <c r="J12" s="1"/>
      <c r="K12" s="1"/>
      <c r="L12" s="1"/>
    </row>
    <row r="13" spans="1:13" x14ac:dyDescent="0.3">
      <c r="A13" t="str">
        <f t="shared" ref="A13:H13" si="6">CONCATENATE("'",A12,"'",",")</f>
        <v>'BonusModeActive',</v>
      </c>
      <c r="B13" t="str">
        <f t="shared" si="6"/>
        <v>'Y',</v>
      </c>
      <c r="C13" t="str">
        <f t="shared" si="6"/>
        <v>'',</v>
      </c>
      <c r="D13" t="str">
        <f t="shared" si="6"/>
        <v>'',</v>
      </c>
      <c r="E13" t="str">
        <f t="shared" si="6"/>
        <v>'',</v>
      </c>
      <c r="F13" t="str">
        <f t="shared" si="6"/>
        <v>'Y',</v>
      </c>
      <c r="G13" t="str">
        <f t="shared" si="6"/>
        <v>'Bonus 적용 여부. 미 적용시 기본VIP0으로 시스템운영',</v>
      </c>
      <c r="H13" t="str">
        <f t="shared" si="6"/>
        <v>'Admin',</v>
      </c>
      <c r="I13" t="str">
        <f t="shared" ref="I13" si="7">CONCATENATE("to_date('",I12,"','YYYY-MM-DD')")</f>
        <v>to_date('2018-12-11','YYYY-MM-DD')</v>
      </c>
      <c r="M13" t="str">
        <f>CONCATENATE($M$1,A13,B13,C13,D13,E13,F13,G13,H13,I13,J13,K13,L13,");")</f>
        <v>INSERT INTO OptSetting (OptKey,OptMainValue,OptSubValue1,OptSubValue2,OptSubValue3,Active,Memo,MgmtUserId,UpdateDate) VALUES ('BonusModeActive','Y','','','','Y','Bonus 적용 여부. 미 적용시 기본VIP0으로 시스템운영','Admin',to_date('2018-12-11','YYYY-MM-DD'));</v>
      </c>
    </row>
    <row r="15" spans="1:13" x14ac:dyDescent="0.3">
      <c r="A15" t="s">
        <v>232</v>
      </c>
      <c r="B15" s="1" t="s">
        <v>15</v>
      </c>
      <c r="C15" s="1"/>
      <c r="D15" s="1"/>
      <c r="E15" s="1"/>
      <c r="F15" s="1" t="s">
        <v>229</v>
      </c>
      <c r="G15" s="1" t="s">
        <v>233</v>
      </c>
      <c r="H15" s="1" t="s">
        <v>223</v>
      </c>
      <c r="I15" s="1" t="s">
        <v>221</v>
      </c>
      <c r="J15" s="1"/>
      <c r="K15" s="1"/>
      <c r="L15" s="1"/>
    </row>
    <row r="16" spans="1:13" x14ac:dyDescent="0.3">
      <c r="A16" t="str">
        <f t="shared" ref="A16:H16" si="8">CONCATENATE("'",A15,"'",",")</f>
        <v>'VipModeActive',</v>
      </c>
      <c r="B16" t="str">
        <f t="shared" si="8"/>
        <v>'Y',</v>
      </c>
      <c r="C16" t="str">
        <f t="shared" si="8"/>
        <v>'',</v>
      </c>
      <c r="D16" t="str">
        <f t="shared" si="8"/>
        <v>'',</v>
      </c>
      <c r="E16" t="str">
        <f t="shared" si="8"/>
        <v>'',</v>
      </c>
      <c r="F16" t="str">
        <f t="shared" si="8"/>
        <v>'Y',</v>
      </c>
      <c r="G16" t="str">
        <f t="shared" si="8"/>
        <v>'Vip Mode 적용 여부. 미 적용시 기본VIP0으로 시스템운영',</v>
      </c>
      <c r="H16" t="str">
        <f t="shared" si="8"/>
        <v>'Admin',</v>
      </c>
      <c r="I16" t="str">
        <f t="shared" ref="I16" si="9">CONCATENATE("to_date('",I15,"','YYYY-MM-DD')")</f>
        <v>to_date('2018-12-11','YYYY-MM-DD')</v>
      </c>
      <c r="M16" t="str">
        <f>CONCATENATE($M$1,A16,B16,C16,D16,E16,F16,G16,H16,I16,J16,K16,L16,");")</f>
        <v>INSERT INTO OptSetting (OptKey,OptMainValue,OptSubValue1,OptSubValue2,OptSubValue3,Active,Memo,MgmtUserId,UpdateDate) VALUES ('VipModeActive','Y','','','','Y','Vip Mode 적용 여부. 미 적용시 기본VIP0으로 시스템운영','Admin',to_date('2018-12-11','YYYY-MM-DD'));</v>
      </c>
    </row>
    <row r="18" spans="1:13" x14ac:dyDescent="0.3">
      <c r="A18" t="s">
        <v>234</v>
      </c>
      <c r="B18" s="1" t="s">
        <v>17</v>
      </c>
      <c r="C18" s="1"/>
      <c r="D18" s="1"/>
      <c r="E18" s="1"/>
      <c r="F18" s="1" t="s">
        <v>229</v>
      </c>
      <c r="G18" s="1" t="s">
        <v>242</v>
      </c>
      <c r="H18" s="1" t="s">
        <v>223</v>
      </c>
      <c r="I18" s="1" t="s">
        <v>221</v>
      </c>
      <c r="J18" s="1"/>
      <c r="K18" s="1"/>
      <c r="L18" s="1"/>
    </row>
    <row r="19" spans="1:13" x14ac:dyDescent="0.3">
      <c r="A19" t="str">
        <f t="shared" ref="A19:H19" si="10">CONCATENATE("'",A18,"'",",")</f>
        <v>'VipUpdatePeriod',</v>
      </c>
      <c r="B19" t="str">
        <f t="shared" si="10"/>
        <v>'0002',</v>
      </c>
      <c r="C19" t="str">
        <f t="shared" si="10"/>
        <v>'',</v>
      </c>
      <c r="D19" t="str">
        <f t="shared" si="10"/>
        <v>'',</v>
      </c>
      <c r="E19" t="str">
        <f t="shared" si="10"/>
        <v>'',</v>
      </c>
      <c r="F19" t="str">
        <f t="shared" si="10"/>
        <v>'Y',</v>
      </c>
      <c r="G19" t="str">
        <f t="shared" si="10"/>
        <v>'(0015)Vip 등급Update(마감)주기',</v>
      </c>
      <c r="H19" t="str">
        <f t="shared" si="10"/>
        <v>'Admin',</v>
      </c>
      <c r="I19" t="str">
        <f t="shared" ref="I19" si="11">CONCATENATE("to_date('",I18,"','YYYY-MM-DD')")</f>
        <v>to_date('2018-12-11','YYYY-MM-DD')</v>
      </c>
      <c r="M19" t="str">
        <f>CONCATENATE($M$1,A19,B19,C19,D19,E19,F19,G19,H19,I19,J19,K19,L19,");")</f>
        <v>INSERT INTO OptSetting (OptKey,OptMainValue,OptSubValue1,OptSubValue2,OptSubValue3,Active,Memo,MgmtUserId,UpdateDate) VALUES ('VipUpdatePeriod','0002','','','','Y','(0015)Vip 등급Update(마감)주기','Admin',to_date('2018-12-11','YYYY-MM-DD'));</v>
      </c>
    </row>
    <row r="21" spans="1:13" x14ac:dyDescent="0.3">
      <c r="A21" t="s">
        <v>295</v>
      </c>
      <c r="B21" s="1" t="s">
        <v>132</v>
      </c>
      <c r="C21" s="1"/>
      <c r="D21" s="1"/>
      <c r="E21" s="1"/>
      <c r="F21" s="1" t="s">
        <v>229</v>
      </c>
      <c r="G21" s="1" t="s">
        <v>300</v>
      </c>
      <c r="H21" s="1" t="s">
        <v>223</v>
      </c>
      <c r="I21" s="1" t="s">
        <v>221</v>
      </c>
      <c r="J21" s="1"/>
      <c r="K21" s="1"/>
      <c r="L21" s="1"/>
    </row>
    <row r="22" spans="1:13" x14ac:dyDescent="0.3">
      <c r="A22" t="str">
        <f t="shared" ref="A22:H22" si="12">CONCATENATE("'",A21,"'",",")</f>
        <v>'Vip1EffPeriod',</v>
      </c>
      <c r="B22" t="str">
        <f t="shared" si="12"/>
        <v>'30',</v>
      </c>
      <c r="C22" t="str">
        <f t="shared" si="12"/>
        <v>'',</v>
      </c>
      <c r="D22" t="str">
        <f t="shared" si="12"/>
        <v>'',</v>
      </c>
      <c r="E22" t="str">
        <f t="shared" si="12"/>
        <v>'',</v>
      </c>
      <c r="F22" t="str">
        <f t="shared" si="12"/>
        <v>'Y',</v>
      </c>
      <c r="G22" t="str">
        <f t="shared" si="12"/>
        <v>'Vip1 요지기간(Gold/Diamond/Super)',</v>
      </c>
      <c r="H22" t="str">
        <f t="shared" si="12"/>
        <v>'Admin',</v>
      </c>
      <c r="I22" t="str">
        <f t="shared" ref="I22" si="13">CONCATENATE("to_date('",I21,"','YYYY-MM-DD')")</f>
        <v>to_date('2018-12-11','YYYY-MM-DD')</v>
      </c>
      <c r="M22" t="str">
        <f>CONCATENATE($M$1,A22,B22,C22,D22,E22,F22,G22,H22,I22,J22,K22,L22,");")</f>
        <v>INSERT INTO OptSetting (OptKey,OptMainValue,OptSubValue1,OptSubValue2,OptSubValue3,Active,Memo,MgmtUserId,UpdateDate) VALUES ('Vip1EffPeriod','30','','','','Y','Vip1 요지기간(Gold/Diamond/Super)','Admin',to_date('2018-12-11','YYYY-MM-DD'));</v>
      </c>
    </row>
    <row r="24" spans="1:13" x14ac:dyDescent="0.3">
      <c r="A24" t="s">
        <v>296</v>
      </c>
      <c r="B24" s="1" t="s">
        <v>299</v>
      </c>
      <c r="C24" s="1"/>
      <c r="D24" s="1"/>
      <c r="E24" s="1"/>
      <c r="F24" s="1" t="s">
        <v>15</v>
      </c>
      <c r="G24" s="1" t="s">
        <v>301</v>
      </c>
      <c r="H24" s="1" t="s">
        <v>223</v>
      </c>
      <c r="I24" s="1" t="s">
        <v>221</v>
      </c>
      <c r="J24" s="1"/>
      <c r="K24" s="1"/>
      <c r="L24" s="1"/>
    </row>
    <row r="25" spans="1:13" x14ac:dyDescent="0.3">
      <c r="A25" t="str">
        <f t="shared" ref="A25:H25" si="14">CONCATENATE("'",A24,"'",",")</f>
        <v>'Vip2EffPeriod',</v>
      </c>
      <c r="B25" t="str">
        <f t="shared" si="14"/>
        <v>'90',</v>
      </c>
      <c r="C25" t="str">
        <f t="shared" si="14"/>
        <v>'',</v>
      </c>
      <c r="D25" t="str">
        <f t="shared" si="14"/>
        <v>'',</v>
      </c>
      <c r="E25" t="str">
        <f t="shared" si="14"/>
        <v>'',</v>
      </c>
      <c r="F25" t="str">
        <f t="shared" si="14"/>
        <v>'Y',</v>
      </c>
      <c r="G25" t="str">
        <f t="shared" si="14"/>
        <v>'Vip2 요지기간(Gold/Diamond/Super)',</v>
      </c>
      <c r="H25" t="str">
        <f t="shared" si="14"/>
        <v>'Admin',</v>
      </c>
      <c r="I25" t="str">
        <f t="shared" ref="I25" si="15">CONCATENATE("to_date('",I24,"','YYYY-MM-DD')")</f>
        <v>to_date('2018-12-11','YYYY-MM-DD')</v>
      </c>
      <c r="M25" t="str">
        <f>CONCATENATE($M$1,A25,B25,C25,D25,E25,F25,G25,H25,I25,J25,K25,L25,");")</f>
        <v>INSERT INTO OptSetting (OptKey,OptMainValue,OptSubValue1,OptSubValue2,OptSubValue3,Active,Memo,MgmtUserId,UpdateDate) VALUES ('Vip2EffPeriod','90','','','','Y','Vip2 요지기간(Gold/Diamond/Super)','Admin',to_date('2018-12-11','YYYY-MM-DD'));</v>
      </c>
    </row>
    <row r="27" spans="1:13" x14ac:dyDescent="0.3">
      <c r="A27" t="s">
        <v>297</v>
      </c>
      <c r="B27" s="1" t="s">
        <v>298</v>
      </c>
      <c r="C27" s="1"/>
      <c r="D27" s="1"/>
      <c r="E27" s="1"/>
      <c r="F27" s="1" t="s">
        <v>15</v>
      </c>
      <c r="G27" s="1" t="s">
        <v>302</v>
      </c>
      <c r="H27" s="1" t="s">
        <v>223</v>
      </c>
      <c r="I27" s="1" t="s">
        <v>221</v>
      </c>
      <c r="J27" s="1"/>
      <c r="K27" s="1"/>
      <c r="L27" s="1"/>
    </row>
    <row r="28" spans="1:13" x14ac:dyDescent="0.3">
      <c r="A28" t="str">
        <f t="shared" ref="A28:H28" si="16">CONCATENATE("'",A27,"'",",")</f>
        <v>'Vip3EffPeriod',</v>
      </c>
      <c r="B28" t="str">
        <f t="shared" si="16"/>
        <v>'9999',</v>
      </c>
      <c r="C28" t="str">
        <f t="shared" si="16"/>
        <v>'',</v>
      </c>
      <c r="D28" t="str">
        <f t="shared" si="16"/>
        <v>'',</v>
      </c>
      <c r="E28" t="str">
        <f t="shared" si="16"/>
        <v>'',</v>
      </c>
      <c r="F28" t="str">
        <f t="shared" si="16"/>
        <v>'Y',</v>
      </c>
      <c r="G28" t="str">
        <f t="shared" si="16"/>
        <v>'Vip3 요지기간(Gold/Diamond/Super)',</v>
      </c>
      <c r="H28" t="str">
        <f t="shared" si="16"/>
        <v>'Admin',</v>
      </c>
      <c r="I28" t="str">
        <f t="shared" ref="I28" si="17">CONCATENATE("to_date('",I27,"','YYYY-MM-DD')")</f>
        <v>to_date('2018-12-11','YYYY-MM-DD')</v>
      </c>
      <c r="M28" t="str">
        <f>CONCATENATE($M$1,A28,B28,C28,D28,E28,F28,G28,H28,I28,J28,K28,L28,");")</f>
        <v>INSERT INTO OptSetting (OptKey,OptMainValue,OptSubValue1,OptSubValue2,OptSubValue3,Active,Memo,MgmtUserId,UpdateDate) VALUES ('Vip3EffPeriod','9999','','','','Y','Vip3 요지기간(Gold/Diamond/Super)','Admin',to_date('2018-12-11','YYYY-MM-DD'));</v>
      </c>
    </row>
    <row r="30" spans="1:13" x14ac:dyDescent="0.3">
      <c r="A30" t="s">
        <v>261</v>
      </c>
      <c r="B30" s="1" t="s">
        <v>26</v>
      </c>
      <c r="C30" s="1" t="s">
        <v>262</v>
      </c>
      <c r="D30" s="1" t="s">
        <v>263</v>
      </c>
      <c r="E30" s="1"/>
      <c r="F30" s="1" t="s">
        <v>229</v>
      </c>
      <c r="G30" s="1" t="s">
        <v>264</v>
      </c>
      <c r="H30" s="1" t="s">
        <v>223</v>
      </c>
      <c r="I30" s="1" t="s">
        <v>221</v>
      </c>
      <c r="J30" s="1"/>
      <c r="K30" s="1"/>
      <c r="L30" s="1"/>
    </row>
    <row r="31" spans="1:13" x14ac:dyDescent="0.3">
      <c r="A31" t="str">
        <f t="shared" ref="A31:H31" si="18">CONCATENATE("'",A30,"'",",")</f>
        <v>'MarketMinBrrwRate',</v>
      </c>
      <c r="B31" t="str">
        <f t="shared" si="18"/>
        <v>'10',</v>
      </c>
      <c r="C31" t="str">
        <f t="shared" si="18"/>
        <v>'1',</v>
      </c>
      <c r="D31" t="str">
        <f t="shared" si="18"/>
        <v>'50',</v>
      </c>
      <c r="E31" t="str">
        <f t="shared" si="18"/>
        <v>'',</v>
      </c>
      <c r="F31" t="str">
        <f t="shared" si="18"/>
        <v>'Y',</v>
      </c>
      <c r="G31" t="str">
        <f t="shared" si="18"/>
        <v>'코스피 대출 배수',</v>
      </c>
      <c r="H31" t="str">
        <f t="shared" si="18"/>
        <v>'Admin',</v>
      </c>
      <c r="I31" t="str">
        <f t="shared" ref="I31" si="19">CONCATENATE("to_date('",I30,"','YYYY-MM-DD')")</f>
        <v>to_date('2018-12-11','YYYY-MM-DD')</v>
      </c>
      <c r="M31" t="str">
        <f>CONCATENATE($M$1,A31,B31,C31,D31,E31,F31,G31,H31,I31,J31,K31,L31,");")</f>
        <v>INSERT INTO OptSetting (OptKey,OptMainValue,OptSubValue1,OptSubValue2,OptSubValue3,Active,Memo,MgmtUserId,UpdateDate) VALUES ('MarketMinBrrwRate','10','1','50','','Y','코스피 대출 배수','Admin',to_date('2018-12-11','YYYY-MM-DD'));</v>
      </c>
    </row>
    <row r="33" spans="1:13" x14ac:dyDescent="0.3">
      <c r="A33" t="s">
        <v>261</v>
      </c>
      <c r="B33" s="1" t="s">
        <v>27</v>
      </c>
      <c r="C33" s="1" t="s">
        <v>262</v>
      </c>
      <c r="D33" s="1" t="s">
        <v>263</v>
      </c>
      <c r="E33" s="1"/>
      <c r="F33" s="1" t="s">
        <v>229</v>
      </c>
      <c r="G33" s="1" t="s">
        <v>265</v>
      </c>
      <c r="H33" s="1" t="s">
        <v>223</v>
      </c>
      <c r="I33" s="1" t="s">
        <v>221</v>
      </c>
      <c r="J33" s="1"/>
      <c r="K33" s="1"/>
      <c r="L33" s="1"/>
    </row>
    <row r="34" spans="1:13" x14ac:dyDescent="0.3">
      <c r="A34" t="str">
        <f t="shared" ref="A34:H34" si="20">CONCATENATE("'",A33,"'",",")</f>
        <v>'MarketMinBrrwRate',</v>
      </c>
      <c r="B34" t="str">
        <f t="shared" si="20"/>
        <v>'11',</v>
      </c>
      <c r="C34" t="str">
        <f t="shared" si="20"/>
        <v>'1',</v>
      </c>
      <c r="D34" t="str">
        <f t="shared" si="20"/>
        <v>'50',</v>
      </c>
      <c r="E34" t="str">
        <f t="shared" si="20"/>
        <v>'',</v>
      </c>
      <c r="F34" t="str">
        <f t="shared" si="20"/>
        <v>'Y',</v>
      </c>
      <c r="G34" t="str">
        <f t="shared" si="20"/>
        <v>'코스닥 대출 배수',</v>
      </c>
      <c r="H34" t="str">
        <f t="shared" si="20"/>
        <v>'Admin',</v>
      </c>
      <c r="I34" t="str">
        <f t="shared" ref="I34" si="21">CONCATENATE("to_date('",I33,"','YYYY-MM-DD')")</f>
        <v>to_date('2018-12-11','YYYY-MM-DD')</v>
      </c>
      <c r="M34" t="str">
        <f>CONCATENATE($M$1,A34,B34,C34,D34,E34,F34,G34,H34,I34,J34,K34,L34,");")</f>
        <v>INSERT INTO OptSetting (OptKey,OptMainValue,OptSubValue1,OptSubValue2,OptSubValue3,Active,Memo,MgmtUserId,UpdateDate) VALUES ('MarketMinBrrwRate','11','1','50','','Y','코스닥 대출 배수','Admin',to_date('2018-12-11','YYYY-MM-DD'));</v>
      </c>
    </row>
    <row r="36" spans="1:13" x14ac:dyDescent="0.3">
      <c r="A36" t="s">
        <v>261</v>
      </c>
      <c r="B36" s="1" t="s">
        <v>28</v>
      </c>
      <c r="C36" s="1" t="s">
        <v>270</v>
      </c>
      <c r="D36" s="1" t="s">
        <v>271</v>
      </c>
      <c r="E36" s="1"/>
      <c r="F36" s="1" t="s">
        <v>229</v>
      </c>
      <c r="G36" s="1" t="s">
        <v>266</v>
      </c>
      <c r="H36" s="1" t="s">
        <v>223</v>
      </c>
      <c r="I36" s="1" t="s">
        <v>221</v>
      </c>
      <c r="J36" s="1"/>
      <c r="K36" s="1"/>
      <c r="L36" s="1"/>
    </row>
    <row r="37" spans="1:13" x14ac:dyDescent="0.3">
      <c r="A37" t="str">
        <f t="shared" ref="A37:H37" si="22">CONCATENATE("'",A36,"'",",")</f>
        <v>'MarketMinBrrwRate',</v>
      </c>
      <c r="B37" t="str">
        <f t="shared" si="22"/>
        <v>'12',</v>
      </c>
      <c r="C37" t="str">
        <f t="shared" si="22"/>
        <v>'5',</v>
      </c>
      <c r="D37" t="str">
        <f t="shared" si="22"/>
        <v>'20',</v>
      </c>
      <c r="E37" t="str">
        <f t="shared" si="22"/>
        <v>'',</v>
      </c>
      <c r="F37" t="str">
        <f t="shared" si="22"/>
        <v>'Y',</v>
      </c>
      <c r="G37" t="str">
        <f t="shared" si="22"/>
        <v>'ETC 대출 배수',</v>
      </c>
      <c r="H37" t="str">
        <f t="shared" si="22"/>
        <v>'Admin',</v>
      </c>
      <c r="I37" t="str">
        <f t="shared" ref="I37" si="23">CONCATENATE("to_date('",I36,"','YYYY-MM-DD')")</f>
        <v>to_date('2018-12-11','YYYY-MM-DD')</v>
      </c>
      <c r="M37" t="str">
        <f>CONCATENATE($M$1,A37,B37,C37,D37,E37,F37,G37,H37,I37,J37,K37,L37,");")</f>
        <v>INSERT INTO OptSetting (OptKey,OptMainValue,OptSubValue1,OptSubValue2,OptSubValue3,Active,Memo,MgmtUserId,UpdateDate) VALUES ('MarketMinBrrwRate','12','5','20','','Y','ETC 대출 배수','Admin',to_date('2018-12-11','YYYY-MM-DD'));</v>
      </c>
    </row>
    <row r="39" spans="1:13" x14ac:dyDescent="0.3">
      <c r="A39" t="s">
        <v>261</v>
      </c>
      <c r="B39" s="1" t="s">
        <v>29</v>
      </c>
      <c r="C39" s="1" t="s">
        <v>270</v>
      </c>
      <c r="D39" s="1" t="s">
        <v>271</v>
      </c>
      <c r="E39" s="1"/>
      <c r="F39" s="1" t="s">
        <v>229</v>
      </c>
      <c r="G39" s="1" t="s">
        <v>267</v>
      </c>
      <c r="H39" s="1" t="s">
        <v>223</v>
      </c>
      <c r="I39" s="1" t="s">
        <v>221</v>
      </c>
      <c r="J39" s="1"/>
      <c r="K39" s="1"/>
      <c r="L39" s="1"/>
    </row>
    <row r="40" spans="1:13" x14ac:dyDescent="0.3">
      <c r="A40" t="str">
        <f t="shared" ref="A40:H40" si="24">CONCATENATE("'",A39,"'",",")</f>
        <v>'MarketMinBrrwRate',</v>
      </c>
      <c r="B40" t="str">
        <f t="shared" si="24"/>
        <v>'18',</v>
      </c>
      <c r="C40" t="str">
        <f t="shared" si="24"/>
        <v>'5',</v>
      </c>
      <c r="D40" t="str">
        <f t="shared" si="24"/>
        <v>'20',</v>
      </c>
      <c r="E40" t="str">
        <f t="shared" si="24"/>
        <v>'',</v>
      </c>
      <c r="F40" t="str">
        <f t="shared" si="24"/>
        <v>'Y',</v>
      </c>
      <c r="G40" t="str">
        <f t="shared" si="24"/>
        <v>'Bithumb 대출 배수',</v>
      </c>
      <c r="H40" t="str">
        <f t="shared" si="24"/>
        <v>'Admin',</v>
      </c>
      <c r="I40" t="str">
        <f t="shared" ref="I40" si="25">CONCATENATE("to_date('",I39,"','YYYY-MM-DD')")</f>
        <v>to_date('2018-12-11','YYYY-MM-DD')</v>
      </c>
      <c r="M40" t="str">
        <f>CONCATENATE($M$1,A40,B40,C40,D40,E40,F40,G40,H40,I40,J40,K40,L40,");")</f>
        <v>INSERT INTO OptSetting (OptKey,OptMainValue,OptSubValue1,OptSubValue2,OptSubValue3,Active,Memo,MgmtUserId,UpdateDate) VALUES ('MarketMinBrrwRate','18','5','20','','Y','Bithumb 대출 배수','Admin',to_date('2018-12-11','YYYY-MM-DD'));</v>
      </c>
    </row>
    <row r="42" spans="1:13" x14ac:dyDescent="0.3">
      <c r="A42" t="s">
        <v>261</v>
      </c>
      <c r="B42" s="1" t="s">
        <v>30</v>
      </c>
      <c r="C42" s="1" t="s">
        <v>262</v>
      </c>
      <c r="D42" s="1" t="s">
        <v>263</v>
      </c>
      <c r="E42" s="1"/>
      <c r="F42" s="1" t="s">
        <v>229</v>
      </c>
      <c r="G42" s="1" t="s">
        <v>272</v>
      </c>
      <c r="H42" s="1" t="s">
        <v>223</v>
      </c>
      <c r="I42" s="1" t="s">
        <v>221</v>
      </c>
      <c r="J42" s="1"/>
      <c r="K42" s="1"/>
      <c r="L42" s="1"/>
    </row>
    <row r="43" spans="1:13" x14ac:dyDescent="0.3">
      <c r="A43" t="str">
        <f t="shared" ref="A43:H43" si="26">CONCATENATE("'",A42,"'",",")</f>
        <v>'MarketMinBrrwRate',</v>
      </c>
      <c r="B43" t="str">
        <f t="shared" si="26"/>
        <v>'20',</v>
      </c>
      <c r="C43" t="str">
        <f t="shared" si="26"/>
        <v>'1',</v>
      </c>
      <c r="D43" t="str">
        <f t="shared" si="26"/>
        <v>'50',</v>
      </c>
      <c r="E43" t="str">
        <f t="shared" si="26"/>
        <v>'',</v>
      </c>
      <c r="F43" t="str">
        <f t="shared" si="26"/>
        <v>'Y',</v>
      </c>
      <c r="G43" t="str">
        <f t="shared" si="26"/>
        <v>'Shanghai 대출 배수',</v>
      </c>
      <c r="H43" t="str">
        <f t="shared" si="26"/>
        <v>'Admin',</v>
      </c>
      <c r="I43" t="str">
        <f t="shared" ref="I43" si="27">CONCATENATE("to_date('",I42,"','YYYY-MM-DD')")</f>
        <v>to_date('2018-12-11','YYYY-MM-DD')</v>
      </c>
      <c r="M43" t="str">
        <f>CONCATENATE($M$1,A43,B43,C43,D43,E43,F43,G43,H43,I43,J43,K43,L43,");")</f>
        <v>INSERT INTO OptSetting (OptKey,OptMainValue,OptSubValue1,OptSubValue2,OptSubValue3,Active,Memo,MgmtUserId,UpdateDate) VALUES ('MarketMinBrrwRate','20','1','50','','Y','Shanghai 대출 배수','Admin',to_date('2018-12-11','YYYY-MM-DD'));</v>
      </c>
    </row>
    <row r="45" spans="1:13" x14ac:dyDescent="0.3">
      <c r="A45" t="s">
        <v>261</v>
      </c>
      <c r="B45" s="1" t="s">
        <v>36</v>
      </c>
      <c r="C45" s="1" t="s">
        <v>262</v>
      </c>
      <c r="D45" s="1" t="s">
        <v>263</v>
      </c>
      <c r="E45" s="1"/>
      <c r="F45" s="1" t="s">
        <v>229</v>
      </c>
      <c r="G45" s="1" t="s">
        <v>273</v>
      </c>
      <c r="H45" s="1" t="s">
        <v>223</v>
      </c>
      <c r="I45" s="1" t="s">
        <v>221</v>
      </c>
      <c r="J45" s="1"/>
      <c r="K45" s="1"/>
      <c r="L45" s="1"/>
    </row>
    <row r="46" spans="1:13" x14ac:dyDescent="0.3">
      <c r="A46" t="str">
        <f t="shared" ref="A46:H46" si="28">CONCATENATE("'",A45,"'",",")</f>
        <v>'MarketMinBrrwRate',</v>
      </c>
      <c r="B46" t="str">
        <f t="shared" si="28"/>
        <v>'21',</v>
      </c>
      <c r="C46" t="str">
        <f t="shared" si="28"/>
        <v>'1',</v>
      </c>
      <c r="D46" t="str">
        <f t="shared" si="28"/>
        <v>'50',</v>
      </c>
      <c r="E46" t="str">
        <f t="shared" si="28"/>
        <v>'',</v>
      </c>
      <c r="F46" t="str">
        <f t="shared" si="28"/>
        <v>'Y',</v>
      </c>
      <c r="G46" t="str">
        <f t="shared" si="28"/>
        <v>'shenzhen 대출 배수',</v>
      </c>
      <c r="H46" t="str">
        <f t="shared" si="28"/>
        <v>'Admin',</v>
      </c>
      <c r="I46" t="str">
        <f t="shared" ref="I46" si="29">CONCATENATE("to_date('",I45,"','YYYY-MM-DD')")</f>
        <v>to_date('2018-12-11','YYYY-MM-DD')</v>
      </c>
      <c r="M46" t="str">
        <f>CONCATENATE($M$1,A46,B46,C46,D46,E46,F46,G46,H46,I46,J46,K46,L46,");")</f>
        <v>INSERT INTO OptSetting (OptKey,OptMainValue,OptSubValue1,OptSubValue2,OptSubValue3,Active,Memo,MgmtUserId,UpdateDate) VALUES ('MarketMinBrrwRate','21','1','50','','Y','shenzhen 대출 배수','Admin',to_date('2018-12-11','YYYY-MM-DD'));</v>
      </c>
    </row>
    <row r="48" spans="1:13" x14ac:dyDescent="0.3">
      <c r="A48" t="s">
        <v>261</v>
      </c>
      <c r="B48" s="1" t="s">
        <v>42</v>
      </c>
      <c r="C48" s="1" t="s">
        <v>262</v>
      </c>
      <c r="D48" s="1" t="s">
        <v>263</v>
      </c>
      <c r="E48" s="1"/>
      <c r="F48" s="1" t="s">
        <v>229</v>
      </c>
      <c r="G48" s="1" t="s">
        <v>274</v>
      </c>
      <c r="H48" s="1" t="s">
        <v>223</v>
      </c>
      <c r="I48" s="1" t="s">
        <v>221</v>
      </c>
      <c r="J48" s="1"/>
      <c r="K48" s="1"/>
      <c r="L48" s="1"/>
    </row>
    <row r="49" spans="1:13" x14ac:dyDescent="0.3">
      <c r="A49" t="str">
        <f t="shared" ref="A49:H49" si="30">CONCATENATE("'",A48,"'",",")</f>
        <v>'MarketMinBrrwRate',</v>
      </c>
      <c r="B49" t="str">
        <f t="shared" si="30"/>
        <v>'22',</v>
      </c>
      <c r="C49" t="str">
        <f t="shared" si="30"/>
        <v>'1',</v>
      </c>
      <c r="D49" t="str">
        <f t="shared" si="30"/>
        <v>'50',</v>
      </c>
      <c r="E49" t="str">
        <f t="shared" si="30"/>
        <v>'',</v>
      </c>
      <c r="F49" t="str">
        <f t="shared" si="30"/>
        <v>'Y',</v>
      </c>
      <c r="G49" t="str">
        <f t="shared" si="30"/>
        <v>'China Growth 대출 배수',</v>
      </c>
      <c r="H49" t="str">
        <f t="shared" si="30"/>
        <v>'Admin',</v>
      </c>
      <c r="I49" t="str">
        <f t="shared" ref="I49" si="31">CONCATENATE("to_date('",I48,"','YYYY-MM-DD')")</f>
        <v>to_date('2018-12-11','YYYY-MM-DD')</v>
      </c>
      <c r="M49" t="str">
        <f>CONCATENATE($M$1,A49,B49,C49,D49,E49,F49,G49,H49,I49,J49,K49,L49,");")</f>
        <v>INSERT INTO OptSetting (OptKey,OptMainValue,OptSubValue1,OptSubValue2,OptSubValue3,Active,Memo,MgmtUserId,UpdateDate) VALUES ('MarketMinBrrwRate','22','1','50','','Y','China Growth 대출 배수','Admin',to_date('2018-12-11','YYYY-MM-DD'));</v>
      </c>
    </row>
    <row r="51" spans="1:13" x14ac:dyDescent="0.3">
      <c r="A51" t="s">
        <v>363</v>
      </c>
      <c r="B51" s="1" t="s">
        <v>359</v>
      </c>
      <c r="C51" s="1" t="s">
        <v>360</v>
      </c>
      <c r="F51" t="s">
        <v>362</v>
      </c>
      <c r="G51" t="s">
        <v>361</v>
      </c>
      <c r="H51" s="1" t="s">
        <v>223</v>
      </c>
      <c r="I51" s="1" t="s">
        <v>221</v>
      </c>
    </row>
    <row r="52" spans="1:13" x14ac:dyDescent="0.3">
      <c r="A52" t="str">
        <f t="shared" ref="A52:H52" si="32">CONCATENATE("'",A51,"'",",")</f>
        <v>'BankProcessTime',</v>
      </c>
      <c r="B52" t="str">
        <f t="shared" si="32"/>
        <v>'8:00',</v>
      </c>
      <c r="C52" t="str">
        <f t="shared" si="32"/>
        <v>'16:00',</v>
      </c>
      <c r="D52" t="str">
        <f t="shared" si="32"/>
        <v>'',</v>
      </c>
      <c r="E52" t="str">
        <f t="shared" si="32"/>
        <v>'',</v>
      </c>
      <c r="F52" t="str">
        <f t="shared" si="32"/>
        <v>'Y',</v>
      </c>
      <c r="G52" t="str">
        <f t="shared" si="32"/>
        <v>'입출금 처리 시간',</v>
      </c>
      <c r="H52" t="str">
        <f t="shared" si="32"/>
        <v>'Admin',</v>
      </c>
      <c r="I52" t="str">
        <f t="shared" ref="I52" si="33">CONCATENATE("to_date('",I51,"','YYYY-MM-DD')")</f>
        <v>to_date('2018-12-11','YYYY-MM-DD')</v>
      </c>
      <c r="M52" t="str">
        <f>CONCATENATE($M$1,A52,B52,C52,D52,E52,F52,G52,H52,I52,J52,K52,L52,");")</f>
        <v>INSERT INTO OptSetting (OptKey,OptMainValue,OptSubValue1,OptSubValue2,OptSubValue3,Active,Memo,MgmtUserId,UpdateDate) VALUES ('BankProcessTime','8:00','16:00','','','Y','입출금 처리 시간','Admin',to_date('2018-12-11','YYYY-MM-DD'));</v>
      </c>
    </row>
    <row r="54" spans="1:13" x14ac:dyDescent="0.3">
      <c r="A54" t="s">
        <v>382</v>
      </c>
      <c r="B54" t="s">
        <v>364</v>
      </c>
      <c r="F54" t="s">
        <v>362</v>
      </c>
      <c r="G54" t="s">
        <v>391</v>
      </c>
      <c r="H54" s="1" t="s">
        <v>223</v>
      </c>
      <c r="I54" s="1" t="s">
        <v>221</v>
      </c>
    </row>
    <row r="55" spans="1:13" x14ac:dyDescent="0.3">
      <c r="A55" t="str">
        <f t="shared" ref="A55:H55" si="34">CONCATENATE("'",A54,"'",",")</f>
        <v>'RejectOrNoTAtNoBankTime',</v>
      </c>
      <c r="B55" t="str">
        <f t="shared" si="34"/>
        <v>'N',</v>
      </c>
      <c r="C55" t="str">
        <f t="shared" si="34"/>
        <v>'',</v>
      </c>
      <c r="D55" t="str">
        <f t="shared" si="34"/>
        <v>'',</v>
      </c>
      <c r="E55" t="str">
        <f t="shared" si="34"/>
        <v>'',</v>
      </c>
      <c r="F55" t="str">
        <f t="shared" si="34"/>
        <v>'Y',</v>
      </c>
      <c r="G55" t="str">
        <f t="shared" si="34"/>
        <v>'비 입출금 처리 시간에 업출근 요청 Rejected 여부',</v>
      </c>
      <c r="H55" t="str">
        <f t="shared" si="34"/>
        <v>'Admin',</v>
      </c>
      <c r="I55" t="str">
        <f t="shared" ref="I55" si="35">CONCATENATE("to_date('",I54,"','YYYY-MM-DD')")</f>
        <v>to_date('2018-12-11','YYYY-MM-DD')</v>
      </c>
      <c r="M55" t="str">
        <f>CONCATENATE($M$1,A55,B55,C55,D55,E55,F55,G55,H55,I55,J55,K55,L55,");")</f>
        <v>INSERT INTO OptSetting (OptKey,OptMainValue,OptSubValue1,OptSubValue2,OptSubValue3,Active,Memo,MgmtUserId,UpdateDate) VALUES ('RejectOrNoTAtNoBankTime','N','','','','Y','비 입출금 처리 시간에 업출근 요청 Rejected 여부','Admin',to_date('2018-12-11','YYYY-MM-DD'));</v>
      </c>
    </row>
    <row r="57" spans="1:13" x14ac:dyDescent="0.3">
      <c r="A57" t="s">
        <v>413</v>
      </c>
      <c r="B57" s="1" t="s">
        <v>417</v>
      </c>
      <c r="C57" s="1"/>
      <c r="F57" t="s">
        <v>15</v>
      </c>
      <c r="G57" t="s">
        <v>415</v>
      </c>
      <c r="H57" s="1" t="s">
        <v>223</v>
      </c>
      <c r="I57" s="1" t="s">
        <v>221</v>
      </c>
    </row>
    <row r="58" spans="1:13" x14ac:dyDescent="0.3">
      <c r="A58" t="str">
        <f t="shared" ref="A58:H58" si="36">CONCATENATE("'",A57,"'",",")</f>
        <v>'DepositMinMoney',</v>
      </c>
      <c r="B58" t="str">
        <f t="shared" si="36"/>
        <v>'1000000',</v>
      </c>
      <c r="C58" t="str">
        <f t="shared" si="36"/>
        <v>'',</v>
      </c>
      <c r="D58" t="str">
        <f t="shared" si="36"/>
        <v>'',</v>
      </c>
      <c r="E58" t="str">
        <f t="shared" si="36"/>
        <v>'',</v>
      </c>
      <c r="F58" t="str">
        <f t="shared" si="36"/>
        <v>'Y',</v>
      </c>
      <c r="G58" t="str">
        <f t="shared" si="36"/>
        <v>'일회 충전 최소금액',</v>
      </c>
      <c r="H58" t="str">
        <f t="shared" si="36"/>
        <v>'Admin',</v>
      </c>
      <c r="I58" t="str">
        <f t="shared" ref="I58" si="37">CONCATENATE("to_date('",I57,"','YYYY-MM-DD')")</f>
        <v>to_date('2018-12-11','YYYY-MM-DD')</v>
      </c>
      <c r="M58" t="str">
        <f>CONCATENATE($M$1,A58,B58,C58,D58,E58,F58,G58,H58,I58,J58,K58,L58,");")</f>
        <v>INSERT INTO OptSetting (OptKey,OptMainValue,OptSubValue1,OptSubValue2,OptSubValue3,Active,Memo,MgmtUserId,UpdateDate) VALUES ('DepositMinMoney','1000000','','','','Y','일회 충전 최소금액','Admin',to_date('2018-12-11','YYYY-MM-DD'));</v>
      </c>
    </row>
    <row r="60" spans="1:13" x14ac:dyDescent="0.3">
      <c r="A60" t="s">
        <v>414</v>
      </c>
      <c r="B60" s="1" t="s">
        <v>418</v>
      </c>
      <c r="C60" s="1"/>
      <c r="F60" t="s">
        <v>15</v>
      </c>
      <c r="G60" t="s">
        <v>416</v>
      </c>
      <c r="H60" s="1" t="s">
        <v>223</v>
      </c>
      <c r="I60" s="1" t="s">
        <v>221</v>
      </c>
    </row>
    <row r="61" spans="1:13" x14ac:dyDescent="0.3">
      <c r="A61" t="str">
        <f t="shared" ref="A61:H61" si="38">CONCATENATE("'",A60,"'",",")</f>
        <v>'DepositMaxMoney',</v>
      </c>
      <c r="B61" t="str">
        <f t="shared" si="38"/>
        <v>'50000000',</v>
      </c>
      <c r="C61" t="str">
        <f t="shared" si="38"/>
        <v>'',</v>
      </c>
      <c r="D61" t="str">
        <f t="shared" si="38"/>
        <v>'',</v>
      </c>
      <c r="E61" t="str">
        <f t="shared" si="38"/>
        <v>'',</v>
      </c>
      <c r="F61" t="str">
        <f t="shared" si="38"/>
        <v>'Y',</v>
      </c>
      <c r="G61" t="str">
        <f t="shared" si="38"/>
        <v>'일회 충전 최대금액',</v>
      </c>
      <c r="H61" t="str">
        <f t="shared" si="38"/>
        <v>'Admin',</v>
      </c>
      <c r="I61" t="str">
        <f t="shared" ref="I61" si="39">CONCATENATE("to_date('",I60,"','YYYY-MM-DD')")</f>
        <v>to_date('2018-12-11','YYYY-MM-DD')</v>
      </c>
      <c r="M61" t="str">
        <f>CONCATENATE($M$1,A61,B61,C61,D61,E61,F61,G61,H61,I61,J61,K61,L61,");")</f>
        <v>INSERT INTO OptSetting (OptKey,OptMainValue,OptSubValue1,OptSubValue2,OptSubValue3,Active,Memo,MgmtUserId,UpdateDate) VALUES ('DepositMaxMoney','50000000','','','','Y','일회 충전 최대금액','Admin',to_date('2018-12-11','YYYY-MM-DD'));</v>
      </c>
    </row>
    <row r="63" spans="1:13" x14ac:dyDescent="0.3">
      <c r="A63" t="s">
        <v>431</v>
      </c>
      <c r="B63" s="1">
        <v>30</v>
      </c>
      <c r="C63" s="1" t="s">
        <v>510</v>
      </c>
      <c r="F63" t="s">
        <v>15</v>
      </c>
      <c r="G63" t="s">
        <v>509</v>
      </c>
      <c r="H63" s="1" t="s">
        <v>223</v>
      </c>
      <c r="I63" s="1" t="s">
        <v>221</v>
      </c>
    </row>
    <row r="64" spans="1:13" x14ac:dyDescent="0.3">
      <c r="A64" t="str">
        <f t="shared" ref="A64:H64" si="40">CONCATENATE("'",A63,"'",",")</f>
        <v>'LossCutPcnt',</v>
      </c>
      <c r="B64" t="str">
        <f t="shared" si="40"/>
        <v>'30',</v>
      </c>
      <c r="C64" t="str">
        <f t="shared" si="40"/>
        <v>'U',</v>
      </c>
      <c r="D64" t="str">
        <f t="shared" si="40"/>
        <v>'',</v>
      </c>
      <c r="E64" t="str">
        <f t="shared" si="40"/>
        <v>'',</v>
      </c>
      <c r="F64" t="str">
        <f t="shared" si="40"/>
        <v>'Y',</v>
      </c>
      <c r="G64" t="str">
        <f t="shared" si="40"/>
        <v>'LossCut Defualt 설정값(30%)',</v>
      </c>
      <c r="H64" t="str">
        <f t="shared" si="40"/>
        <v>'Admin',</v>
      </c>
      <c r="I64" t="str">
        <f t="shared" ref="I64" si="41">CONCATENATE("to_date('",I63,"','YYYY-MM-DD')")</f>
        <v>to_date('2018-12-11','YYYY-MM-DD')</v>
      </c>
      <c r="M64" t="str">
        <f>CONCATENATE($M$1,A64,B64,C64,D64,E64,F64,G64,H64,I64,J64,K64,L64,");")</f>
        <v>INSERT INTO OptSetting (OptKey,OptMainValue,OptSubValue1,OptSubValue2,OptSubValue3,Active,Memo,MgmtUserId,UpdateDate) VALUES ('LossCutPcnt','30','U','','','Y','LossCut Defualt 설정값(30%)','Admin',to_date('2018-12-11','YYYY-MM-DD'));</v>
      </c>
    </row>
    <row r="66" spans="1:13" x14ac:dyDescent="0.3">
      <c r="A66" t="s">
        <v>433</v>
      </c>
      <c r="B66" s="1" t="s">
        <v>435</v>
      </c>
      <c r="C66" s="1"/>
      <c r="F66" t="s">
        <v>15</v>
      </c>
      <c r="G66" t="s">
        <v>434</v>
      </c>
      <c r="H66" s="1" t="s">
        <v>223</v>
      </c>
      <c r="I66" s="1" t="s">
        <v>221</v>
      </c>
    </row>
    <row r="67" spans="1:13" x14ac:dyDescent="0.3">
      <c r="A67" t="str">
        <f t="shared" ref="A67:H67" si="42">CONCATENATE("'",A66,"'",",")</f>
        <v>'MaxBrrwCnt',</v>
      </c>
      <c r="B67" t="str">
        <f t="shared" si="42"/>
        <v>'4',</v>
      </c>
      <c r="C67" t="str">
        <f t="shared" si="42"/>
        <v>'',</v>
      </c>
      <c r="D67" t="str">
        <f t="shared" si="42"/>
        <v>'',</v>
      </c>
      <c r="E67" t="str">
        <f t="shared" si="42"/>
        <v>'',</v>
      </c>
      <c r="F67" t="str">
        <f t="shared" si="42"/>
        <v>'Y',</v>
      </c>
      <c r="G67" t="str">
        <f t="shared" si="42"/>
        <v>'개인보유대출 중료의 최대 값',</v>
      </c>
      <c r="H67" t="str">
        <f t="shared" si="42"/>
        <v>'Admin',</v>
      </c>
      <c r="I67" t="str">
        <f t="shared" ref="I67" si="43">CONCATENATE("to_date('",I66,"','YYYY-MM-DD')")</f>
        <v>to_date('2018-12-11','YYYY-MM-DD')</v>
      </c>
      <c r="M67" t="str">
        <f>CONCATENATE($M$1,A67,B67,C67,D67,E67,F67,G67,H67,I67,J67,K67,L67,");")</f>
        <v>INSERT INTO OptSetting (OptKey,OptMainValue,OptSubValue1,OptSubValue2,OptSubValue3,Active,Memo,MgmtUserId,UpdateDate) VALUES ('MaxBrrwCnt','4','','','','Y','개인보유대출 중료의 최대 값','Admin',to_date('2018-12-11','YYYY-MM-DD'));</v>
      </c>
    </row>
    <row r="69" spans="1:13" x14ac:dyDescent="0.3">
      <c r="A69" t="s">
        <v>448</v>
      </c>
      <c r="B69" s="1" t="s">
        <v>449</v>
      </c>
      <c r="C69" s="1"/>
      <c r="F69" t="s">
        <v>15</v>
      </c>
      <c r="G69" t="s">
        <v>450</v>
      </c>
      <c r="H69" s="1" t="s">
        <v>223</v>
      </c>
      <c r="I69" s="1" t="s">
        <v>221</v>
      </c>
    </row>
    <row r="70" spans="1:13" x14ac:dyDescent="0.3">
      <c r="A70" t="str">
        <f t="shared" ref="A70:H70" si="44">CONCATENATE("'",A69,"'",",")</f>
        <v>'MaxBrrwMoney',</v>
      </c>
      <c r="B70" t="str">
        <f t="shared" si="44"/>
        <v>'1000000000',</v>
      </c>
      <c r="C70" t="str">
        <f t="shared" si="44"/>
        <v>'',</v>
      </c>
      <c r="D70" t="str">
        <f t="shared" si="44"/>
        <v>'',</v>
      </c>
      <c r="E70" t="str">
        <f t="shared" si="44"/>
        <v>'',</v>
      </c>
      <c r="F70" t="str">
        <f t="shared" si="44"/>
        <v>'Y',</v>
      </c>
      <c r="G70" t="str">
        <f t="shared" si="44"/>
        <v>'개인보유 총 대출 최대 값',</v>
      </c>
      <c r="H70" t="str">
        <f t="shared" si="44"/>
        <v>'Admin',</v>
      </c>
      <c r="I70" t="str">
        <f>CONCATENATE("to_date('",I69,"','YYYY-MM-DD')")</f>
        <v>to_date('2018-12-11','YYYY-MM-DD')</v>
      </c>
      <c r="M70" t="str">
        <f>CONCATENATE($M$1,A70,B70,C70,D70,E70,F70,G70,H70,I70,J70,K70,L70,");")</f>
        <v>INSERT INTO OptSetting (OptKey,OptMainValue,OptSubValue1,OptSubValue2,OptSubValue3,Active,Memo,MgmtUserId,UpdateDate) VALUES ('MaxBrrwMoney','1000000000','','','','Y','개인보유 총 대출 최대 값','Admin',to_date('2018-12-11','YYYY-MM-DD'));</v>
      </c>
    </row>
    <row r="72" spans="1:13" x14ac:dyDescent="0.3">
      <c r="A72" t="s">
        <v>438</v>
      </c>
      <c r="B72" s="1" t="s">
        <v>437</v>
      </c>
      <c r="C72" s="1"/>
      <c r="F72" t="s">
        <v>15</v>
      </c>
      <c r="G72" t="s">
        <v>439</v>
      </c>
      <c r="H72" s="1" t="s">
        <v>223</v>
      </c>
      <c r="I72" s="1" t="s">
        <v>221</v>
      </c>
    </row>
    <row r="73" spans="1:13" x14ac:dyDescent="0.3">
      <c r="A73" t="str">
        <f t="shared" ref="A73:H73" si="45">CONCATENATE("'",A72,"'",",")</f>
        <v>'OneTimeMinPrincipal',</v>
      </c>
      <c r="B73" t="str">
        <f t="shared" si="45"/>
        <v>'200000',</v>
      </c>
      <c r="C73" t="str">
        <f t="shared" si="45"/>
        <v>'',</v>
      </c>
      <c r="D73" t="str">
        <f t="shared" si="45"/>
        <v>'',</v>
      </c>
      <c r="E73" t="str">
        <f t="shared" si="45"/>
        <v>'',</v>
      </c>
      <c r="F73" t="str">
        <f t="shared" si="45"/>
        <v>'Y',</v>
      </c>
      <c r="G73" t="str">
        <f t="shared" si="45"/>
        <v>'대출신청 시 취소담보금',</v>
      </c>
      <c r="H73" t="str">
        <f t="shared" si="45"/>
        <v>'Admin',</v>
      </c>
      <c r="I73" t="str">
        <f>CONCATENATE("to_date('",I72,"','YYYY-MM-DD')")</f>
        <v>to_date('2018-12-11','YYYY-MM-DD')</v>
      </c>
      <c r="M73" t="str">
        <f>CONCATENATE($M$1,A73,B73,C73,D73,E73,F73,G73,H73,I73,J73,K73,L73,");")</f>
        <v>INSERT INTO OptSetting (OptKey,OptMainValue,OptSubValue1,OptSubValue2,OptSubValue3,Active,Memo,MgmtUserId,UpdateDate) VALUES ('OneTimeMinPrincipal','200000','','','','Y','대출신청 시 취소담보금','Admin',to_date('2018-12-11','YYYY-MM-DD'));</v>
      </c>
    </row>
    <row r="75" spans="1:13" x14ac:dyDescent="0.3">
      <c r="A75" t="s">
        <v>474</v>
      </c>
      <c r="B75" s="1" t="s">
        <v>15</v>
      </c>
      <c r="C75" s="1"/>
      <c r="F75" t="s">
        <v>15</v>
      </c>
      <c r="G75" t="s">
        <v>442</v>
      </c>
      <c r="H75" s="1" t="s">
        <v>223</v>
      </c>
      <c r="I75" s="1" t="s">
        <v>221</v>
      </c>
    </row>
    <row r="76" spans="1:13" x14ac:dyDescent="0.3">
      <c r="A76" t="str">
        <f t="shared" ref="A76:H76" si="46">CONCATENATE("'",A75,"'",",")</f>
        <v>'ShortSellAllow',</v>
      </c>
      <c r="B76" t="str">
        <f t="shared" si="46"/>
        <v>'Y',</v>
      </c>
      <c r="C76" t="str">
        <f t="shared" si="46"/>
        <v>'',</v>
      </c>
      <c r="D76" t="str">
        <f t="shared" si="46"/>
        <v>'',</v>
      </c>
      <c r="E76" t="str">
        <f t="shared" si="46"/>
        <v>'',</v>
      </c>
      <c r="F76" t="str">
        <f t="shared" si="46"/>
        <v>'Y',</v>
      </c>
      <c r="G76" t="str">
        <f t="shared" si="46"/>
        <v>'공매매 가능 여부설정',</v>
      </c>
      <c r="H76" t="str">
        <f t="shared" si="46"/>
        <v>'Admin',</v>
      </c>
      <c r="I76" t="str">
        <f>CONCATENATE("to_date('",I75,"','YYYY-MM-DD')")</f>
        <v>to_date('2018-12-11','YYYY-MM-DD')</v>
      </c>
      <c r="M76" t="str">
        <f>CONCATENATE($M$1,A76,B76,C76,D76,E76,F76,G76,H76,I76,J76,K76,L76,");")</f>
        <v>INSERT INTO OptSetting (OptKey,OptMainValue,OptSubValue1,OptSubValue2,OptSubValue3,Active,Memo,MgmtUserId,UpdateDate) VALUES ('ShortSellAllow','Y','','','','Y','공매매 가능 여부설정','Admin',to_date('2018-12-11','YYYY-MM-DD'));</v>
      </c>
    </row>
    <row r="78" spans="1:13" x14ac:dyDescent="0.3">
      <c r="A78" t="s">
        <v>441</v>
      </c>
      <c r="B78" s="1" t="s">
        <v>15</v>
      </c>
      <c r="C78" s="1"/>
      <c r="F78" t="s">
        <v>15</v>
      </c>
      <c r="G78" t="s">
        <v>443</v>
      </c>
      <c r="H78" s="1" t="s">
        <v>223</v>
      </c>
      <c r="I78" s="1" t="s">
        <v>221</v>
      </c>
    </row>
    <row r="79" spans="1:13" x14ac:dyDescent="0.3">
      <c r="A79" t="str">
        <f t="shared" ref="A79:H79" si="47">CONCATENATE("'",A78,"'",",")</f>
        <v>'ProfitInvestActive',</v>
      </c>
      <c r="B79" t="str">
        <f t="shared" si="47"/>
        <v>'Y',</v>
      </c>
      <c r="C79" t="str">
        <f t="shared" si="47"/>
        <v>'',</v>
      </c>
      <c r="D79" t="str">
        <f t="shared" si="47"/>
        <v>'',</v>
      </c>
      <c r="E79" t="str">
        <f t="shared" si="47"/>
        <v>'',</v>
      </c>
      <c r="F79" t="str">
        <f t="shared" si="47"/>
        <v>'Y',</v>
      </c>
      <c r="G79" t="str">
        <f t="shared" si="47"/>
        <v>'마진 투자가능여부 설정',</v>
      </c>
      <c r="H79" t="str">
        <f t="shared" si="47"/>
        <v>'Admin',</v>
      </c>
      <c r="I79" t="str">
        <f>CONCATENATE("to_date('",I78,"','YYYY-MM-DD')")</f>
        <v>to_date('2018-12-11','YYYY-MM-DD')</v>
      </c>
      <c r="M79" t="str">
        <f>CONCATENATE($M$1,A79,B79,C79,D79,E79,F79,G79,H79,I79,J79,K79,L79,");")</f>
        <v>INSERT INTO OptSetting (OptKey,OptMainValue,OptSubValue1,OptSubValue2,OptSubValue3,Active,Memo,MgmtUserId,UpdateDate) VALUES ('ProfitInvestActive','Y','','','','Y','마진 투자가능여부 설정','Admin',to_date('2018-12-11','YYYY-MM-DD'));</v>
      </c>
    </row>
    <row r="81" spans="1:13" x14ac:dyDescent="0.3">
      <c r="A81" t="s">
        <v>444</v>
      </c>
      <c r="B81" s="1" t="s">
        <v>15</v>
      </c>
      <c r="C81" s="1" t="s">
        <v>510</v>
      </c>
      <c r="F81" t="s">
        <v>15</v>
      </c>
      <c r="G81" t="s">
        <v>445</v>
      </c>
      <c r="H81" s="1" t="s">
        <v>223</v>
      </c>
      <c r="I81" s="1" t="s">
        <v>221</v>
      </c>
    </row>
    <row r="82" spans="1:13" x14ac:dyDescent="0.3">
      <c r="A82" t="str">
        <f t="shared" ref="A82:H82" si="48">CONCATENATE("'",A81,"'",",")</f>
        <v>'OverNightDefault',</v>
      </c>
      <c r="B82" t="str">
        <f t="shared" si="48"/>
        <v>'Y',</v>
      </c>
      <c r="C82" t="str">
        <f t="shared" si="48"/>
        <v>'U',</v>
      </c>
      <c r="D82" t="str">
        <f t="shared" si="48"/>
        <v>'',</v>
      </c>
      <c r="E82" t="str">
        <f t="shared" si="48"/>
        <v>'',</v>
      </c>
      <c r="F82" t="str">
        <f t="shared" si="48"/>
        <v>'Y',</v>
      </c>
      <c r="G82" t="str">
        <f t="shared" si="48"/>
        <v>'OverNight Default 적용여부',</v>
      </c>
      <c r="H82" t="str">
        <f t="shared" si="48"/>
        <v>'Admin',</v>
      </c>
      <c r="I82" t="str">
        <f>CONCATENATE("to_date('",I81,"','YYYY-MM-DD')")</f>
        <v>to_date('2018-12-11','YYYY-MM-DD')</v>
      </c>
      <c r="M82" t="str">
        <f>CONCATENATE($M$1,A82,B82,C82,D82,E82,F82,G82,H82,I82,J82,K82,L82,");")</f>
        <v>INSERT INTO OptSetting (OptKey,OptMainValue,OptSubValue1,OptSubValue2,OptSubValue3,Active,Memo,MgmtUserId,UpdateDate) VALUES ('OverNightDefault','Y','U','','','Y','OverNight Default 적용여부','Admin',to_date('2018-12-11','YYYY-MM-DD'));</v>
      </c>
    </row>
    <row r="84" spans="1:13" x14ac:dyDescent="0.3">
      <c r="A84" t="s">
        <v>494</v>
      </c>
      <c r="B84" s="1" t="s">
        <v>5</v>
      </c>
      <c r="C84" s="1" t="s">
        <v>510</v>
      </c>
      <c r="F84" t="s">
        <v>15</v>
      </c>
      <c r="G84" t="s">
        <v>508</v>
      </c>
      <c r="H84" s="1" t="s">
        <v>223</v>
      </c>
      <c r="I84" s="1" t="s">
        <v>221</v>
      </c>
    </row>
    <row r="85" spans="1:13" x14ac:dyDescent="0.3">
      <c r="A85" t="str">
        <f t="shared" ref="A85:H85" si="49">CONCATENATE("'",A84,"'",",")</f>
        <v>'ReturnTypeOfShortOrder',</v>
      </c>
      <c r="B85" t="str">
        <f t="shared" si="49"/>
        <v>'0001',</v>
      </c>
      <c r="C85" t="str">
        <f t="shared" si="49"/>
        <v>'U',</v>
      </c>
      <c r="D85" t="str">
        <f t="shared" si="49"/>
        <v>'',</v>
      </c>
      <c r="E85" t="str">
        <f t="shared" si="49"/>
        <v>'',</v>
      </c>
      <c r="F85" t="str">
        <f t="shared" si="49"/>
        <v>'Y',</v>
      </c>
      <c r="G85" t="str">
        <f t="shared" si="49"/>
        <v>'(0023)공매매 Close 시 거래금 반환방식',</v>
      </c>
      <c r="H85" t="str">
        <f t="shared" si="49"/>
        <v>'Admin',</v>
      </c>
      <c r="I85" t="str">
        <f>CONCATENATE("to_date('",I84,"','YYYY-MM-DD')")</f>
        <v>to_date('2018-12-11','YYYY-MM-DD')</v>
      </c>
      <c r="M85" t="str">
        <f>CONCATENATE($M$1,A85,B85,C85,D85,E85,F85,G85,H85,I85,J85,K85,L85,");")</f>
        <v>INSERT INTO OptSetting (OptKey,OptMainValue,OptSubValue1,OptSubValue2,OptSubValue3,Active,Memo,MgmtUserId,UpdateDate) VALUES ('ReturnTypeOfShortOrder','0001','U','','','Y','(0023)공매매 Close 시 거래금 반환방식','Admin',to_date('2018-12-11','YYYY-MM-DD'));</v>
      </c>
    </row>
    <row r="87" spans="1:13" x14ac:dyDescent="0.3">
      <c r="A87" t="s">
        <v>506</v>
      </c>
      <c r="B87" s="1" t="s">
        <v>5</v>
      </c>
      <c r="C87" s="1" t="s">
        <v>510</v>
      </c>
      <c r="F87" t="s">
        <v>15</v>
      </c>
      <c r="G87" t="s">
        <v>507</v>
      </c>
      <c r="H87" s="1" t="s">
        <v>223</v>
      </c>
      <c r="I87" s="1" t="s">
        <v>221</v>
      </c>
    </row>
    <row r="88" spans="1:13" x14ac:dyDescent="0.3">
      <c r="A88" t="str">
        <f t="shared" ref="A88:H88" si="50">CONCATENATE("'",A87,"'",",")</f>
        <v>'CloseTypeOfOverNightBeyond',</v>
      </c>
      <c r="B88" t="str">
        <f t="shared" si="50"/>
        <v>'0001',</v>
      </c>
      <c r="C88" t="str">
        <f t="shared" si="50"/>
        <v>'U',</v>
      </c>
      <c r="D88" t="str">
        <f t="shared" si="50"/>
        <v>'',</v>
      </c>
      <c r="E88" t="str">
        <f t="shared" si="50"/>
        <v>'',</v>
      </c>
      <c r="F88" t="str">
        <f t="shared" si="50"/>
        <v>'Y',</v>
      </c>
      <c r="G88" t="str">
        <f t="shared" si="50"/>
        <v>'(0025)OverNight 초과 부분 자동Close시 Position 처리순서',</v>
      </c>
      <c r="H88" t="str">
        <f t="shared" si="50"/>
        <v>'Admin',</v>
      </c>
      <c r="I88" t="str">
        <f>CONCATENATE("to_date('",I87,"','YYYY-MM-DD')")</f>
        <v>to_date('2018-12-11','YYYY-MM-DD')</v>
      </c>
      <c r="M88" t="str">
        <f>CONCATENATE($M$1,A88,B88,C88,D88,E88,F88,G88,H88,I88,J88,K88,L88,");")</f>
        <v>INSERT INTO OptSetting (OptKey,OptMainValue,OptSubValue1,OptSubValue2,OptSubValue3,Active,Memo,MgmtUserId,UpdateDate) VALUES ('CloseTypeOfOverNightBeyond','0001','U','','','Y','(0025)OverNight 초과 부분 자동Close시 Position 처리순서','Admin',to_date('2018-12-11','YYYY-MM-DD'));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7"/>
  <sheetViews>
    <sheetView tabSelected="1" topLeftCell="A79" workbookViewId="0">
      <selection activeCell="E106" sqref="E106"/>
    </sheetView>
  </sheetViews>
  <sheetFormatPr defaultRowHeight="16.5" x14ac:dyDescent="0.3"/>
  <cols>
    <col min="1" max="1" width="16.875" bestFit="1" customWidth="1"/>
    <col min="2" max="2" width="26.5" bestFit="1" customWidth="1"/>
    <col min="3" max="4" width="14.875" bestFit="1" customWidth="1"/>
    <col min="5" max="5" width="18.125" bestFit="1" customWidth="1"/>
    <col min="6" max="6" width="16" bestFit="1" customWidth="1"/>
    <col min="7" max="7" width="12.375" bestFit="1" customWidth="1"/>
    <col min="8" max="8" width="12.25" bestFit="1" customWidth="1"/>
    <col min="9" max="24" width="3.625" customWidth="1"/>
  </cols>
  <sheetData>
    <row r="1" spans="1:25" x14ac:dyDescent="0.3">
      <c r="A1" s="12" t="s">
        <v>333</v>
      </c>
    </row>
    <row r="2" spans="1:25" s="6" customFormat="1" x14ac:dyDescent="0.3">
      <c r="A2" s="6" t="s">
        <v>306</v>
      </c>
      <c r="B2" s="6" t="s">
        <v>307</v>
      </c>
      <c r="C2" s="6" t="s">
        <v>308</v>
      </c>
      <c r="D2" s="6" t="s">
        <v>309</v>
      </c>
      <c r="E2" s="6" t="s">
        <v>310</v>
      </c>
      <c r="F2" s="6" t="s">
        <v>275</v>
      </c>
      <c r="G2" s="6" t="s">
        <v>311</v>
      </c>
      <c r="Y2" s="6" t="str">
        <f>CONCATENATE("INSERT INTO UserInfo (",A2,B2,C2,D2,E2,F2,G2,H2,I2,J2,K2,L2,M2,N2,O2,P2,Q2,R2,S2,T2,U2,V2,W2,X2,") VALUES (")</f>
        <v>INSERT INTO UserInfo (UserId,UserType,InitPwd,CreateTime,CurPwd,UpdateTime,Active) VALUES (</v>
      </c>
    </row>
    <row r="4" spans="1:25" x14ac:dyDescent="0.3">
      <c r="A4" t="s">
        <v>312</v>
      </c>
      <c r="B4" s="1" t="s">
        <v>99</v>
      </c>
      <c r="C4" t="s">
        <v>313</v>
      </c>
      <c r="D4" s="1" t="s">
        <v>314</v>
      </c>
      <c r="E4" t="s">
        <v>313</v>
      </c>
      <c r="F4" s="1" t="s">
        <v>314</v>
      </c>
      <c r="G4" t="s">
        <v>15</v>
      </c>
    </row>
    <row r="5" spans="1:25" x14ac:dyDescent="0.3">
      <c r="A5" t="str">
        <f>CONCATENATE("'",A4,"'",",")</f>
        <v>'ShrubAdmin',</v>
      </c>
      <c r="B5" t="str">
        <f>CONCATENATE("'",B4,"'",",")</f>
        <v>'0010',</v>
      </c>
      <c r="C5" t="str">
        <f>CONCATENATE("'",C4,"'",",")</f>
        <v>'P@ssw0rd!',</v>
      </c>
      <c r="D5" t="str">
        <f>CONCATENATE("to_date('",D4,"','YYYY-MM-DD')",",")</f>
        <v>to_date('2018-12-12','YYYY-MM-DD'),</v>
      </c>
      <c r="E5" t="str">
        <f>CONCATENATE("'",E4,"'",",")</f>
        <v>'P@ssw0rd!',</v>
      </c>
      <c r="F5" t="str">
        <f>CONCATENATE("to_date('",F4,"','YYYY-MM-DD')",",")</f>
        <v>to_date('2018-12-12','YYYY-MM-DD'),</v>
      </c>
      <c r="G5" t="str">
        <f>CONCATENATE("'",G4,"'")</f>
        <v>'Y'</v>
      </c>
      <c r="Y5" t="str">
        <f>CONCATENATE($Y$2,A5,B5,C5,D5,E5,F5,G5,H5,I5,J5,K5,L5,M5,N5,O5,P5,Q5,R5,S5,T5,U5,V5,W5,X5,");")</f>
        <v>INSERT INTO UserInfo (UserId,UserType,InitPwd,CreateTime,CurPwd,UpdateTime,Active) VALUES ('ShrubAdmin','0010','P@ssw0rd!',to_date('2018-12-12','YYYY-MM-DD'),'P@ssw0rd!',to_date('2018-12-12','YYYY-MM-DD'),'Y');</v>
      </c>
    </row>
    <row r="7" spans="1:25" x14ac:dyDescent="0.3">
      <c r="A7" t="s">
        <v>315</v>
      </c>
      <c r="B7" s="1" t="s">
        <v>98</v>
      </c>
      <c r="C7" s="1">
        <v>123456</v>
      </c>
      <c r="D7" s="1" t="s">
        <v>314</v>
      </c>
      <c r="E7" s="1">
        <v>123456</v>
      </c>
      <c r="F7" s="1" t="s">
        <v>314</v>
      </c>
      <c r="G7" t="s">
        <v>15</v>
      </c>
    </row>
    <row r="8" spans="1:25" x14ac:dyDescent="0.3">
      <c r="A8" t="str">
        <f>CONCATENATE("'",A7,"'",",")</f>
        <v>'OrgTest01',</v>
      </c>
      <c r="B8" t="str">
        <f>CONCATENATE("'",B7,"'",",")</f>
        <v>'0009',</v>
      </c>
      <c r="C8" t="str">
        <f>CONCATENATE("'",C7,"'",",")</f>
        <v>'123456',</v>
      </c>
      <c r="D8" t="str">
        <f>CONCATENATE("to_date('",D7,"','YYYY-MM-DD')",",")</f>
        <v>to_date('2018-12-12','YYYY-MM-DD'),</v>
      </c>
      <c r="E8" t="str">
        <f>CONCATENATE("'",E7,"'",",")</f>
        <v>'123456',</v>
      </c>
      <c r="F8" t="str">
        <f>CONCATENATE("to_date('",F7,"','YYYY-MM-DD')",",")</f>
        <v>to_date('2018-12-12','YYYY-MM-DD'),</v>
      </c>
      <c r="G8" t="str">
        <f>CONCATENATE("'",G7,"'")</f>
        <v>'Y'</v>
      </c>
      <c r="Y8" t="str">
        <f>CONCATENATE($Y$2,A8,B8,C8,D8,E8,F8,G8,H8,I8,J8,K8,L8,M8,N8,O8,P8,Q8,R8,S8,T8,U8,V8,W8,X8,");")</f>
        <v>INSERT INTO UserInfo (UserId,UserType,InitPwd,CreateTime,CurPwd,UpdateTime,Active) VALUES ('OrgTest01','0009','123456',to_date('2018-12-12','YYYY-MM-DD'),'123456',to_date('2018-12-12','YYYY-MM-DD'),'Y');</v>
      </c>
    </row>
    <row r="10" spans="1:25" x14ac:dyDescent="0.3">
      <c r="A10" t="s">
        <v>327</v>
      </c>
      <c r="B10" s="1" t="s">
        <v>5</v>
      </c>
      <c r="C10" s="1">
        <v>123456</v>
      </c>
      <c r="D10" s="1" t="s">
        <v>314</v>
      </c>
      <c r="E10" s="1">
        <v>123456</v>
      </c>
      <c r="F10" s="1" t="s">
        <v>314</v>
      </c>
      <c r="G10" t="s">
        <v>15</v>
      </c>
    </row>
    <row r="11" spans="1:25" x14ac:dyDescent="0.3">
      <c r="A11" t="str">
        <f>CONCATENATE("'",A10,"'",",")</f>
        <v>'OrgVip01',</v>
      </c>
      <c r="B11" t="str">
        <f>CONCATENATE("'",B10,"'",",")</f>
        <v>'0001',</v>
      </c>
      <c r="C11" t="str">
        <f>CONCATENATE("'",C10,"'",",")</f>
        <v>'123456',</v>
      </c>
      <c r="D11" t="str">
        <f>CONCATENATE("to_date('",D10,"','YYYY-MM-DD')",",")</f>
        <v>to_date('2018-12-12','YYYY-MM-DD'),</v>
      </c>
      <c r="E11" t="str">
        <f>CONCATENATE("'",E10,"'",",")</f>
        <v>'123456',</v>
      </c>
      <c r="F11" t="str">
        <f>CONCATENATE("to_date('",F10,"','YYYY-MM-DD')",",")</f>
        <v>to_date('2018-12-12','YYYY-MM-DD'),</v>
      </c>
      <c r="G11" t="str">
        <f>CONCATENATE("'",G10,"'")</f>
        <v>'Y'</v>
      </c>
      <c r="Y11" t="str">
        <f>CONCATENATE($Y$2,A11,B11,C11,D11,E11,F11,G11,H11,I11,J11,K11,L11,M11,N11,O11,P11,Q11,R11,S11,T11,U11,V11,W11,X11,");")</f>
        <v>INSERT INTO UserInfo (UserId,UserType,InitPwd,CreateTime,CurPwd,UpdateTime,Active) VALUES ('OrgVip01','0001','123456',to_date('2018-12-12','YYYY-MM-DD'),'123456',to_date('2018-12-12','YYYY-MM-DD'),'Y');</v>
      </c>
    </row>
    <row r="13" spans="1:25" x14ac:dyDescent="0.3">
      <c r="A13" t="s">
        <v>325</v>
      </c>
      <c r="B13" s="1" t="s">
        <v>5</v>
      </c>
      <c r="C13" s="1">
        <v>123456</v>
      </c>
      <c r="D13" s="1" t="s">
        <v>314</v>
      </c>
      <c r="E13" s="1">
        <v>123456</v>
      </c>
      <c r="F13" s="1" t="s">
        <v>314</v>
      </c>
      <c r="G13" t="s">
        <v>15</v>
      </c>
    </row>
    <row r="14" spans="1:25" x14ac:dyDescent="0.3">
      <c r="A14" t="str">
        <f>CONCATENATE("'",A13,"'",",")</f>
        <v>'OrgVip02',</v>
      </c>
      <c r="B14" t="str">
        <f>CONCATENATE("'",B13,"'",",")</f>
        <v>'0001',</v>
      </c>
      <c r="C14" t="str">
        <f>CONCATENATE("'",C13,"'",",")</f>
        <v>'123456',</v>
      </c>
      <c r="D14" t="str">
        <f>CONCATENATE("to_date('",D13,"','YYYY-MM-DD')",",")</f>
        <v>to_date('2018-12-12','YYYY-MM-DD'),</v>
      </c>
      <c r="E14" t="str">
        <f>CONCATENATE("'",E13,"'",",")</f>
        <v>'123456',</v>
      </c>
      <c r="F14" t="str">
        <f>CONCATENATE("to_date('",F13,"','YYYY-MM-DD')",",")</f>
        <v>to_date('2018-12-12','YYYY-MM-DD'),</v>
      </c>
      <c r="G14" t="str">
        <f>CONCATENATE("'",G13,"'")</f>
        <v>'Y'</v>
      </c>
      <c r="Y14" t="str">
        <f>CONCATENATE($Y$2,A14,B14,C14,D14,E14,F14,G14,H14,I14,J14,K14,L14,M14,N14,O14,P14,Q14,R14,S14,T14,U14,V14,W14,X14,");")</f>
        <v>INSERT INTO UserInfo (UserId,UserType,InitPwd,CreateTime,CurPwd,UpdateTime,Active) VALUES ('OrgVip02','0001','123456',to_date('2018-12-12','YYYY-MM-DD'),'123456',to_date('2018-12-12','YYYY-MM-DD'),'Y');</v>
      </c>
    </row>
    <row r="16" spans="1:25" x14ac:dyDescent="0.3">
      <c r="A16" t="s">
        <v>326</v>
      </c>
      <c r="B16" s="1" t="s">
        <v>5</v>
      </c>
      <c r="C16" s="1">
        <v>123456</v>
      </c>
      <c r="D16" s="1" t="s">
        <v>314</v>
      </c>
      <c r="E16" s="1">
        <v>123456</v>
      </c>
      <c r="F16" s="1" t="s">
        <v>314</v>
      </c>
      <c r="G16" t="s">
        <v>15</v>
      </c>
    </row>
    <row r="17" spans="1:25" x14ac:dyDescent="0.3">
      <c r="A17" t="str">
        <f>CONCATENATE("'",A16,"'",",")</f>
        <v>'OrgVip03',</v>
      </c>
      <c r="B17" t="str">
        <f>CONCATENATE("'",B16,"'",",")</f>
        <v>'0001',</v>
      </c>
      <c r="C17" t="str">
        <f>CONCATENATE("'",C16,"'",",")</f>
        <v>'123456',</v>
      </c>
      <c r="D17" t="str">
        <f>CONCATENATE("to_date('",D16,"','YYYY-MM-DD')",",")</f>
        <v>to_date('2018-12-12','YYYY-MM-DD'),</v>
      </c>
      <c r="E17" t="str">
        <f>CONCATENATE("'",E16,"'",",")</f>
        <v>'123456',</v>
      </c>
      <c r="F17" t="str">
        <f>CONCATENATE("to_date('",F16,"','YYYY-MM-DD')",",")</f>
        <v>to_date('2018-12-12','YYYY-MM-DD'),</v>
      </c>
      <c r="G17" t="str">
        <f>CONCATENATE("'",G16,"'")</f>
        <v>'Y'</v>
      </c>
      <c r="Y17" t="str">
        <f>CONCATENATE($Y$2,A17,B17,C17,D17,E17,F17,G17,H17,I17,J17,K17,L17,M17,N17,O17,P17,Q17,R17,S17,T17,U17,V17,W17,X17,");")</f>
        <v>INSERT INTO UserInfo (UserId,UserType,InitPwd,CreateTime,CurPwd,UpdateTime,Active) VALUES ('OrgVip03','0001','123456',to_date('2018-12-12','YYYY-MM-DD'),'123456',to_date('2018-12-12','YYYY-MM-DD'),'Y');</v>
      </c>
    </row>
    <row r="19" spans="1:25" x14ac:dyDescent="0.3">
      <c r="A19" t="s">
        <v>316</v>
      </c>
      <c r="B19" s="1" t="s">
        <v>5</v>
      </c>
      <c r="C19" s="1">
        <v>123456</v>
      </c>
      <c r="D19" s="1" t="s">
        <v>314</v>
      </c>
      <c r="E19" s="1">
        <v>123456</v>
      </c>
      <c r="F19" s="1" t="s">
        <v>314</v>
      </c>
      <c r="G19" t="s">
        <v>15</v>
      </c>
    </row>
    <row r="20" spans="1:25" x14ac:dyDescent="0.3">
      <c r="A20" t="str">
        <f>CONCATENATE("'",A19,"'",",")</f>
        <v>'OrgManager01',</v>
      </c>
      <c r="B20" t="str">
        <f>CONCATENATE("'",B19,"'",",")</f>
        <v>'0001',</v>
      </c>
      <c r="C20" t="str">
        <f>CONCATENATE("'",C19,"'",",")</f>
        <v>'123456',</v>
      </c>
      <c r="D20" t="str">
        <f>CONCATENATE("to_date('",D19,"','YYYY-MM-DD')",",")</f>
        <v>to_date('2018-12-12','YYYY-MM-DD'),</v>
      </c>
      <c r="E20" t="str">
        <f>CONCATENATE("'",E19,"'",",")</f>
        <v>'123456',</v>
      </c>
      <c r="F20" t="str">
        <f>CONCATENATE("to_date('",F19,"','YYYY-MM-DD')",",")</f>
        <v>to_date('2018-12-12','YYYY-MM-DD'),</v>
      </c>
      <c r="G20" t="str">
        <f>CONCATENATE("'",G19,"'")</f>
        <v>'Y'</v>
      </c>
      <c r="Y20" t="str">
        <f>CONCATENATE($Y$2,A20,B20,C20,D20,E20,F20,G20,H20,I20,J20,K20,L20,M20,N20,O20,P20,Q20,R20,S20,T20,U20,V20,W20,X20,");")</f>
        <v>INSERT INTO UserInfo (UserId,UserType,InitPwd,CreateTime,CurPwd,UpdateTime,Active) VALUES ('OrgManager01','0001','123456',to_date('2018-12-12','YYYY-MM-DD'),'123456',to_date('2018-12-12','YYYY-MM-DD'),'Y');</v>
      </c>
    </row>
    <row r="22" spans="1:25" x14ac:dyDescent="0.3">
      <c r="A22" t="s">
        <v>355</v>
      </c>
      <c r="B22" s="1" t="s">
        <v>98</v>
      </c>
      <c r="C22" s="1">
        <v>123456</v>
      </c>
      <c r="D22" s="1" t="s">
        <v>314</v>
      </c>
      <c r="E22" s="1">
        <v>123456</v>
      </c>
      <c r="F22" s="1" t="s">
        <v>314</v>
      </c>
      <c r="G22" t="s">
        <v>15</v>
      </c>
    </row>
    <row r="23" spans="1:25" x14ac:dyDescent="0.3">
      <c r="A23" t="str">
        <f>CONCATENATE("'",A22,"'",",")</f>
        <v>'OrgTest02',</v>
      </c>
      <c r="B23" t="str">
        <f>CONCATENATE("'",B22,"'",",")</f>
        <v>'0009',</v>
      </c>
      <c r="C23" t="str">
        <f>CONCATENATE("'",C22,"'",",")</f>
        <v>'123456',</v>
      </c>
      <c r="D23" t="str">
        <f>CONCATENATE("to_date('",D22,"','YYYY-MM-DD')",",")</f>
        <v>to_date('2018-12-12','YYYY-MM-DD'),</v>
      </c>
      <c r="E23" t="str">
        <f>CONCATENATE("'",E22,"'",",")</f>
        <v>'123456',</v>
      </c>
      <c r="F23" t="str">
        <f>CONCATENATE("to_date('",F22,"','YYYY-MM-DD')",",")</f>
        <v>to_date('2018-12-12','YYYY-MM-DD'),</v>
      </c>
      <c r="G23" t="str">
        <f>CONCATENATE("'",G22,"'")</f>
        <v>'Y'</v>
      </c>
      <c r="Y23" t="str">
        <f>CONCATENATE($Y$2,A23,B23,C23,D23,E23,F23,G23,H23,I23,J23,K23,L23,M23,N23,O23,P23,Q23,R23,S23,T23,U23,V23,W23,X23,");")</f>
        <v>INSERT INTO UserInfo (UserId,UserType,InitPwd,CreateTime,CurPwd,UpdateTime,Active) VALUES ('OrgTest02','0009','123456',to_date('2018-12-12','YYYY-MM-DD'),'123456',to_date('2018-12-12','YYYY-MM-DD'),'Y');</v>
      </c>
    </row>
    <row r="26" spans="1:25" x14ac:dyDescent="0.3">
      <c r="A26" s="12" t="s">
        <v>334</v>
      </c>
    </row>
    <row r="27" spans="1:25" s="6" customFormat="1" x14ac:dyDescent="0.3">
      <c r="A27" s="6" t="s">
        <v>306</v>
      </c>
      <c r="B27" s="6" t="s">
        <v>320</v>
      </c>
      <c r="C27" s="6" t="s">
        <v>321</v>
      </c>
      <c r="D27" s="6" t="s">
        <v>317</v>
      </c>
      <c r="E27" s="6" t="s">
        <v>318</v>
      </c>
      <c r="F27" s="6" t="s">
        <v>319</v>
      </c>
      <c r="G27" s="6" t="s">
        <v>347</v>
      </c>
      <c r="Y27" s="6" t="str">
        <f>CONCATENATE("INSERT INTO CustInfo (",A27,B27,C27,D27,E27,F27,G27,H27,I27,J27,K27,L27,M27,N27,O27,P27,Q27,R27,S27,T27,U27,V27,W27,X27,") VALUES (")</f>
        <v>INSERT INTO CustInfo (UserId,Name,Birthday,OrgCellPhone,CurCellPhone,Email,PromotionCode) VALUES (</v>
      </c>
    </row>
    <row r="30" spans="1:25" x14ac:dyDescent="0.3">
      <c r="A30" t="s">
        <v>315</v>
      </c>
      <c r="B30" t="s">
        <v>315</v>
      </c>
      <c r="C30" s="1" t="s">
        <v>322</v>
      </c>
      <c r="D30" s="1" t="s">
        <v>323</v>
      </c>
      <c r="E30" s="1" t="s">
        <v>323</v>
      </c>
      <c r="F30" t="s">
        <v>324</v>
      </c>
      <c r="G30" s="1" t="s">
        <v>298</v>
      </c>
      <c r="H30" s="1"/>
      <c r="I30" s="1"/>
      <c r="J30" s="1"/>
      <c r="K30" s="1"/>
      <c r="L30" s="1"/>
      <c r="N30" s="1"/>
      <c r="O30" s="1"/>
    </row>
    <row r="31" spans="1:25" x14ac:dyDescent="0.3">
      <c r="A31" t="str">
        <f t="shared" ref="A31:F31" si="0">CONCATENATE("'",A30,"'",",")</f>
        <v>'OrgTest01',</v>
      </c>
      <c r="B31" t="str">
        <f t="shared" si="0"/>
        <v>'OrgTest01',</v>
      </c>
      <c r="C31" t="str">
        <f t="shared" si="0"/>
        <v>'19991111',</v>
      </c>
      <c r="D31" t="str">
        <f t="shared" si="0"/>
        <v>'01087879999',</v>
      </c>
      <c r="E31" t="str">
        <f t="shared" si="0"/>
        <v>'01087879999',</v>
      </c>
      <c r="F31" t="str">
        <f t="shared" si="0"/>
        <v>'test@Shrub.com',</v>
      </c>
      <c r="G31" t="str">
        <f>CONCATENATE("'",G30,"'")</f>
        <v>'9999'</v>
      </c>
      <c r="Y31" t="str">
        <f>CONCATENATE($Y$27,A31,B31,C31,D31,E31,F31,G31,H31,I31,J31,K31,L31,M31,N31,O31,P31,Q31,R31,S31,T31,U31,V31,W31,X31,");")</f>
        <v>INSERT INTO CustInfo (UserId,Name,Birthday,OrgCellPhone,CurCellPhone,Email,PromotionCode) VALUES ('OrgTest01','OrgTest01','19991111','01087879999','01087879999','test@Shrub.com','9999');</v>
      </c>
    </row>
    <row r="33" spans="1:25" x14ac:dyDescent="0.3">
      <c r="A33" t="s">
        <v>327</v>
      </c>
      <c r="B33" t="s">
        <v>327</v>
      </c>
      <c r="C33" s="1" t="s">
        <v>322</v>
      </c>
      <c r="D33" s="1" t="s">
        <v>323</v>
      </c>
      <c r="E33" s="1" t="s">
        <v>323</v>
      </c>
      <c r="F33" t="s">
        <v>324</v>
      </c>
      <c r="G33" s="1" t="s">
        <v>298</v>
      </c>
      <c r="H33" s="1"/>
      <c r="I33" s="1"/>
      <c r="J33" s="1"/>
      <c r="K33" s="1"/>
      <c r="L33" s="1"/>
      <c r="N33" s="1"/>
      <c r="O33" s="1"/>
    </row>
    <row r="34" spans="1:25" x14ac:dyDescent="0.3">
      <c r="A34" t="str">
        <f t="shared" ref="A34:F34" si="1">CONCATENATE("'",A33,"'",",")</f>
        <v>'OrgVip01',</v>
      </c>
      <c r="B34" t="str">
        <f t="shared" si="1"/>
        <v>'OrgVip01',</v>
      </c>
      <c r="C34" t="str">
        <f t="shared" si="1"/>
        <v>'19991111',</v>
      </c>
      <c r="D34" t="str">
        <f t="shared" si="1"/>
        <v>'01087879999',</v>
      </c>
      <c r="E34" t="str">
        <f t="shared" si="1"/>
        <v>'01087879999',</v>
      </c>
      <c r="F34" t="str">
        <f t="shared" si="1"/>
        <v>'test@Shrub.com',</v>
      </c>
      <c r="G34" t="str">
        <f>CONCATENATE("'",G33,"'")</f>
        <v>'9999'</v>
      </c>
      <c r="Y34" t="str">
        <f>CONCATENATE($Y$27,A34,B34,C34,D34,E34,F34,G34,H34,I34,J34,K34,L34,M34,N34,O34,P34,Q34,R34,S34,T34,U34,V34,W34,X34,");")</f>
        <v>INSERT INTO CustInfo (UserId,Name,Birthday,OrgCellPhone,CurCellPhone,Email,PromotionCode) VALUES ('OrgVip01','OrgVip01','19991111','01087879999','01087879999','test@Shrub.com','9999');</v>
      </c>
    </row>
    <row r="36" spans="1:25" x14ac:dyDescent="0.3">
      <c r="A36" t="s">
        <v>325</v>
      </c>
      <c r="B36" t="s">
        <v>325</v>
      </c>
      <c r="C36" s="1" t="s">
        <v>322</v>
      </c>
      <c r="D36" s="1" t="s">
        <v>323</v>
      </c>
      <c r="E36" s="1" t="s">
        <v>323</v>
      </c>
      <c r="F36" t="s">
        <v>324</v>
      </c>
      <c r="G36" s="1" t="s">
        <v>298</v>
      </c>
      <c r="H36" s="1"/>
      <c r="I36" s="1"/>
      <c r="J36" s="1"/>
      <c r="K36" s="1"/>
      <c r="L36" s="1"/>
      <c r="N36" s="1"/>
      <c r="O36" s="1"/>
    </row>
    <row r="37" spans="1:25" x14ac:dyDescent="0.3">
      <c r="A37" t="str">
        <f t="shared" ref="A37:F37" si="2">CONCATENATE("'",A36,"'",",")</f>
        <v>'OrgVip02',</v>
      </c>
      <c r="B37" t="str">
        <f t="shared" si="2"/>
        <v>'OrgVip02',</v>
      </c>
      <c r="C37" t="str">
        <f t="shared" si="2"/>
        <v>'19991111',</v>
      </c>
      <c r="D37" t="str">
        <f t="shared" si="2"/>
        <v>'01087879999',</v>
      </c>
      <c r="E37" t="str">
        <f t="shared" si="2"/>
        <v>'01087879999',</v>
      </c>
      <c r="F37" t="str">
        <f t="shared" si="2"/>
        <v>'test@Shrub.com',</v>
      </c>
      <c r="G37" t="str">
        <f>CONCATENATE("'",G36,"'")</f>
        <v>'9999'</v>
      </c>
      <c r="Y37" t="str">
        <f>CONCATENATE($Y$27,A37,B37,C37,D37,E37,F37,G37,H37,I37,J37,K37,L37,M37,N37,O37,P37,Q37,R37,S37,T37,U37,V37,W37,X37,");")</f>
        <v>INSERT INTO CustInfo (UserId,Name,Birthday,OrgCellPhone,CurCellPhone,Email,PromotionCode) VALUES ('OrgVip02','OrgVip02','19991111','01087879999','01087879999','test@Shrub.com','9999');</v>
      </c>
    </row>
    <row r="39" spans="1:25" x14ac:dyDescent="0.3">
      <c r="A39" t="s">
        <v>326</v>
      </c>
      <c r="B39" t="s">
        <v>326</v>
      </c>
      <c r="C39" s="1" t="s">
        <v>322</v>
      </c>
      <c r="D39" s="1" t="s">
        <v>323</v>
      </c>
      <c r="E39" s="1" t="s">
        <v>323</v>
      </c>
      <c r="F39" t="s">
        <v>324</v>
      </c>
      <c r="G39" s="1" t="s">
        <v>298</v>
      </c>
      <c r="H39" s="1"/>
      <c r="I39" s="1"/>
      <c r="J39" s="1"/>
      <c r="K39" s="1"/>
      <c r="L39" s="1"/>
      <c r="N39" s="1"/>
      <c r="O39" s="1"/>
    </row>
    <row r="40" spans="1:25" x14ac:dyDescent="0.3">
      <c r="A40" t="str">
        <f t="shared" ref="A40:F40" si="3">CONCATENATE("'",A39,"'",",")</f>
        <v>'OrgVip03',</v>
      </c>
      <c r="B40" t="str">
        <f t="shared" si="3"/>
        <v>'OrgVip03',</v>
      </c>
      <c r="C40" t="str">
        <f t="shared" si="3"/>
        <v>'19991111',</v>
      </c>
      <c r="D40" t="str">
        <f t="shared" si="3"/>
        <v>'01087879999',</v>
      </c>
      <c r="E40" t="str">
        <f t="shared" si="3"/>
        <v>'01087879999',</v>
      </c>
      <c r="F40" t="str">
        <f t="shared" si="3"/>
        <v>'test@Shrub.com',</v>
      </c>
      <c r="G40" t="str">
        <f>CONCATENATE("'",G39,"'")</f>
        <v>'9999'</v>
      </c>
      <c r="Y40" t="str">
        <f>CONCATENATE($Y$27,A40,B40,C40,D40,E40,F40,G40,H40,I40,J40,K40,L40,M40,N40,O40,P40,Q40,R40,S40,T40,U40,V40,W40,X40,");")</f>
        <v>INSERT INTO CustInfo (UserId,Name,Birthday,OrgCellPhone,CurCellPhone,Email,PromotionCode) VALUES ('OrgVip03','OrgVip03','19991111','01087879999','01087879999','test@Shrub.com','9999');</v>
      </c>
    </row>
    <row r="42" spans="1:25" x14ac:dyDescent="0.3">
      <c r="A42" t="s">
        <v>355</v>
      </c>
      <c r="B42" t="s">
        <v>355</v>
      </c>
      <c r="C42" s="1" t="s">
        <v>322</v>
      </c>
      <c r="D42" s="1" t="s">
        <v>323</v>
      </c>
      <c r="E42" s="1" t="s">
        <v>323</v>
      </c>
      <c r="F42" t="s">
        <v>324</v>
      </c>
      <c r="G42" s="1" t="s">
        <v>298</v>
      </c>
      <c r="H42" s="1"/>
      <c r="I42" s="1"/>
      <c r="J42" s="1"/>
      <c r="K42" s="1"/>
      <c r="L42" s="1"/>
      <c r="N42" s="1"/>
      <c r="O42" s="1"/>
    </row>
    <row r="43" spans="1:25" x14ac:dyDescent="0.3">
      <c r="A43" t="str">
        <f t="shared" ref="A43:F43" si="4">CONCATENATE("'",A42,"'",",")</f>
        <v>'OrgTest02',</v>
      </c>
      <c r="B43" t="str">
        <f t="shared" si="4"/>
        <v>'OrgTest02',</v>
      </c>
      <c r="C43" t="str">
        <f t="shared" si="4"/>
        <v>'19991111',</v>
      </c>
      <c r="D43" t="str">
        <f t="shared" si="4"/>
        <v>'01087879999',</v>
      </c>
      <c r="E43" t="str">
        <f t="shared" si="4"/>
        <v>'01087879999',</v>
      </c>
      <c r="F43" t="str">
        <f t="shared" si="4"/>
        <v>'test@Shrub.com',</v>
      </c>
      <c r="G43" t="str">
        <f>CONCATENATE("'",G42,"'")</f>
        <v>'9999'</v>
      </c>
      <c r="Y43" t="str">
        <f>CONCATENATE($Y$27,A43,B43,C43,D43,E43,F43,G43,H43,I43,J43,K43,L43,M43,N43,O43,P43,Q43,R43,S43,T43,U43,V43,W43,X43,");")</f>
        <v>INSERT INTO CustInfo (UserId,Name,Birthday,OrgCellPhone,CurCellPhone,Email,PromotionCode) VALUES ('OrgTest02','OrgTest02','19991111','01087879999','01087879999','test@Shrub.com','9999');</v>
      </c>
    </row>
    <row r="48" spans="1:25" x14ac:dyDescent="0.3">
      <c r="A48" s="12" t="s">
        <v>346</v>
      </c>
    </row>
    <row r="49" spans="1:25" s="6" customFormat="1" x14ac:dyDescent="0.3">
      <c r="A49" s="6" t="s">
        <v>348</v>
      </c>
      <c r="B49" s="6" t="s">
        <v>180</v>
      </c>
      <c r="C49" s="6" t="s">
        <v>341</v>
      </c>
      <c r="D49" s="6" t="s">
        <v>342</v>
      </c>
      <c r="E49" s="6" t="s">
        <v>343</v>
      </c>
      <c r="F49" s="6" t="s">
        <v>344</v>
      </c>
      <c r="G49" s="6" t="s">
        <v>365</v>
      </c>
      <c r="H49" s="6" t="s">
        <v>366</v>
      </c>
      <c r="I49" s="6" t="s">
        <v>345</v>
      </c>
      <c r="Y49" s="6" t="str">
        <f>CONCATENATE("INSERT INTO CustVip (",A49,B49,C49,D49,E49,F49,G49,H49,I49,J49,K49,L49,M49,N49,O49,P49,Q49,R49,S49,T49,U49,V49,W49,X49,") VALUES (")</f>
        <v>INSERT INTO CustVip (UserId,VipId,StartDate,EndDate,Memo,UpdateDate,SvipStartDate,SvipEndDate,SpecialVip) VALUES (</v>
      </c>
    </row>
    <row r="51" spans="1:25" x14ac:dyDescent="0.3">
      <c r="A51" t="s">
        <v>315</v>
      </c>
      <c r="B51" t="s">
        <v>203</v>
      </c>
      <c r="C51" s="1" t="s">
        <v>349</v>
      </c>
      <c r="D51" s="1" t="s">
        <v>350</v>
      </c>
      <c r="E51" t="s">
        <v>352</v>
      </c>
      <c r="F51" s="1" t="s">
        <v>349</v>
      </c>
      <c r="G51" s="1"/>
    </row>
    <row r="52" spans="1:25" x14ac:dyDescent="0.3">
      <c r="A52" t="str">
        <f>CONCATENATE("'",A51,"'",",")</f>
        <v>'OrgTest01',</v>
      </c>
      <c r="B52" t="str">
        <f>CONCATENATE("'",B51,"'",",")</f>
        <v>'vip0',</v>
      </c>
      <c r="C52" t="str">
        <f>CONCATENATE("to_date('",C51,"','YYYY-MM-DD')",",")</f>
        <v>to_date('2018-12-13','YYYY-MM-DD'),</v>
      </c>
      <c r="D52" t="str">
        <f>CONCATENATE("to_date('",D51,"','YYYY-MM-DD')",",")</f>
        <v>to_date('2022-12-13','YYYY-MM-DD'),</v>
      </c>
      <c r="E52" t="str">
        <f>CONCATENATE("'",E51,"'",",")</f>
        <v>'For test vip0',</v>
      </c>
      <c r="F52" t="str">
        <f>CONCATENATE("to_date('",F51,"','YYYY-MM-DD')",",")</f>
        <v>to_date('2018-12-13','YYYY-MM-DD'),</v>
      </c>
      <c r="G52" t="str">
        <f>CONCATENATE("'",G51,"'",",")</f>
        <v>'',</v>
      </c>
      <c r="H52" t="str">
        <f>CONCATENATE("'",H51,"'",",")</f>
        <v>'',</v>
      </c>
      <c r="I52" t="str">
        <f>CONCATENATE("'",I51,"'")</f>
        <v>''</v>
      </c>
      <c r="Y52" t="str">
        <f>CONCATENATE($Y$49,A52,B52,C52,D52,E52,F52,G52,H52,I52,J52,K52,L52,M52,N52,O52,P52,Q52,R52,S52,T52,U52,V52,W52,X52,");")</f>
        <v>INSERT INTO CustVip (UserId,VipId,StartDate,EndDate,Memo,UpdateDate,SvipStartDate,SvipEndDate,SpecialVip) VALUES ('OrgTest01','vip0',to_date('2018-12-13','YYYY-MM-DD'),to_date('2022-12-13','YYYY-MM-DD'),'For test vip0',to_date('2018-12-13','YYYY-MM-DD'),'','','');</v>
      </c>
    </row>
    <row r="54" spans="1:25" x14ac:dyDescent="0.3">
      <c r="A54" t="s">
        <v>327</v>
      </c>
      <c r="B54" t="s">
        <v>213</v>
      </c>
      <c r="C54" s="1" t="s">
        <v>349</v>
      </c>
      <c r="D54" s="1" t="s">
        <v>350</v>
      </c>
      <c r="E54" t="s">
        <v>351</v>
      </c>
      <c r="F54" s="1" t="s">
        <v>349</v>
      </c>
      <c r="G54" s="1"/>
    </row>
    <row r="55" spans="1:25" x14ac:dyDescent="0.3">
      <c r="A55" t="str">
        <f>CONCATENATE("'",A54,"'",",")</f>
        <v>'OrgVip01',</v>
      </c>
      <c r="B55" t="str">
        <f>CONCATENATE("'",B54,"'",",")</f>
        <v>'vip1',</v>
      </c>
      <c r="C55" t="str">
        <f>CONCATENATE("to_date('",C54,"','YYYY-MM-DD')",",")</f>
        <v>to_date('2018-12-13','YYYY-MM-DD'),</v>
      </c>
      <c r="D55" t="str">
        <f>CONCATENATE("to_date('",D54,"','YYYY-MM-DD')",",")</f>
        <v>to_date('2022-12-13','YYYY-MM-DD'),</v>
      </c>
      <c r="E55" t="str">
        <f>CONCATENATE("'",E54,"'",",")</f>
        <v>'For test Vip1',</v>
      </c>
      <c r="F55" t="str">
        <f>CONCATENATE("to_date('",F54,"','YYYY-MM-DD')",",")</f>
        <v>to_date('2018-12-13','YYYY-MM-DD'),</v>
      </c>
      <c r="G55" t="str">
        <f>CONCATENATE("'",G54,"'",",")</f>
        <v>'',</v>
      </c>
      <c r="H55" t="str">
        <f>CONCATENATE("'",H54,"'",",")</f>
        <v>'',</v>
      </c>
      <c r="I55" t="str">
        <f>CONCATENATE("'",I54,"'")</f>
        <v>''</v>
      </c>
      <c r="Y55" t="str">
        <f>CONCATENATE($Y$49,A55,B55,C55,D55,E55,F55,G55,H55,I55,J55,K55,L55,M55,N55,O55,P55,Q55,R55,S55,T55,U55,V55,W55,X55,");")</f>
        <v>INSERT INTO CustVip (UserId,VipId,StartDate,EndDate,Memo,UpdateDate,SvipStartDate,SvipEndDate,SpecialVip) VALUES ('OrgVip01','vip1',to_date('2018-12-13','YYYY-MM-DD'),to_date('2022-12-13','YYYY-MM-DD'),'For test Vip1',to_date('2018-12-13','YYYY-MM-DD'),'','','');</v>
      </c>
    </row>
    <row r="57" spans="1:25" x14ac:dyDescent="0.3">
      <c r="A57" t="s">
        <v>325</v>
      </c>
      <c r="B57" t="s">
        <v>214</v>
      </c>
      <c r="C57" s="1" t="s">
        <v>349</v>
      </c>
      <c r="D57" s="1" t="s">
        <v>350</v>
      </c>
      <c r="E57" t="s">
        <v>353</v>
      </c>
      <c r="F57" s="1" t="s">
        <v>349</v>
      </c>
      <c r="G57" s="1"/>
    </row>
    <row r="58" spans="1:25" x14ac:dyDescent="0.3">
      <c r="A58" t="str">
        <f>CONCATENATE("'",A57,"'",",")</f>
        <v>'OrgVip02',</v>
      </c>
      <c r="B58" t="str">
        <f>CONCATENATE("'",B57,"'",",")</f>
        <v>'vip2',</v>
      </c>
      <c r="C58" t="str">
        <f>CONCATENATE("to_date('",C57,"','YYYY-MM-DD')",",")</f>
        <v>to_date('2018-12-13','YYYY-MM-DD'),</v>
      </c>
      <c r="D58" t="str">
        <f>CONCATENATE("to_date('",D57,"','YYYY-MM-DD')",",")</f>
        <v>to_date('2022-12-13','YYYY-MM-DD'),</v>
      </c>
      <c r="E58" t="str">
        <f>CONCATENATE("'",E57,"'",",")</f>
        <v>'For test vip2',</v>
      </c>
      <c r="F58" t="str">
        <f>CONCATENATE("to_date('",F57,"','YYYY-MM-DD')",",")</f>
        <v>to_date('2018-12-13','YYYY-MM-DD'),</v>
      </c>
      <c r="G58" t="str">
        <f>CONCATENATE("'",G57,"'",",")</f>
        <v>'',</v>
      </c>
      <c r="H58" t="str">
        <f>CONCATENATE("'",H57,"'",",")</f>
        <v>'',</v>
      </c>
      <c r="I58" t="str">
        <f>CONCATENATE("'",I57,"'")</f>
        <v>''</v>
      </c>
      <c r="Y58" t="str">
        <f>CONCATENATE($Y$49,A58,B58,C58,D58,E58,F58,G58,H58,I58,J58,K58,L58,M58,N58,O58,P58,Q58,R58,S58,T58,U58,V58,W58,X58,");")</f>
        <v>INSERT INTO CustVip (UserId,VipId,StartDate,EndDate,Memo,UpdateDate,SvipStartDate,SvipEndDate,SpecialVip) VALUES ('OrgVip02','vip2',to_date('2018-12-13','YYYY-MM-DD'),to_date('2022-12-13','YYYY-MM-DD'),'For test vip2',to_date('2018-12-13','YYYY-MM-DD'),'','','');</v>
      </c>
    </row>
    <row r="60" spans="1:25" x14ac:dyDescent="0.3">
      <c r="A60" t="s">
        <v>326</v>
      </c>
      <c r="B60" t="s">
        <v>215</v>
      </c>
      <c r="C60" s="1" t="s">
        <v>349</v>
      </c>
      <c r="D60" s="1" t="s">
        <v>350</v>
      </c>
      <c r="E60" t="s">
        <v>354</v>
      </c>
      <c r="F60" s="1" t="s">
        <v>349</v>
      </c>
      <c r="G60" s="1"/>
    </row>
    <row r="61" spans="1:25" x14ac:dyDescent="0.3">
      <c r="A61" t="str">
        <f>CONCATENATE("'",A60,"'",",")</f>
        <v>'OrgVip03',</v>
      </c>
      <c r="B61" t="str">
        <f>CONCATENATE("'",B60,"'",",")</f>
        <v>'vip3',</v>
      </c>
      <c r="C61" t="str">
        <f>CONCATENATE("to_date('",C60,"','YYYY-MM-DD')",",")</f>
        <v>to_date('2018-12-13','YYYY-MM-DD'),</v>
      </c>
      <c r="D61" t="str">
        <f>CONCATENATE("to_date('",D60,"','YYYY-MM-DD')",",")</f>
        <v>to_date('2022-12-13','YYYY-MM-DD'),</v>
      </c>
      <c r="E61" t="str">
        <f>CONCATENATE("'",E60,"'",",")</f>
        <v>'For test vip3',</v>
      </c>
      <c r="F61" t="str">
        <f>CONCATENATE("to_date('",F60,"','YYYY-MM-DD')",",")</f>
        <v>to_date('2018-12-13','YYYY-MM-DD'),</v>
      </c>
      <c r="G61" t="str">
        <f>CONCATENATE("'",G60,"'",",")</f>
        <v>'',</v>
      </c>
      <c r="H61" t="str">
        <f>CONCATENATE("'",H60,"'",",")</f>
        <v>'',</v>
      </c>
      <c r="I61" t="str">
        <f>CONCATENATE("'",I60,"'")</f>
        <v>''</v>
      </c>
      <c r="Y61" t="str">
        <f>CONCATENATE($Y$49,A61,B61,C61,D61,E61,F61,G61,H61,I61,J61,K61,L61,M61,N61,O61,P61,Q61,R61,S61,T61,U61,V61,W61,X61,");")</f>
        <v>INSERT INTO CustVip (UserId,VipId,StartDate,EndDate,Memo,UpdateDate,SvipStartDate,SvipEndDate,SpecialVip) VALUES ('OrgVip03','vip3',to_date('2018-12-13','YYYY-MM-DD'),to_date('2022-12-13','YYYY-MM-DD'),'For test vip3',to_date('2018-12-13','YYYY-MM-DD'),'','','');</v>
      </c>
    </row>
    <row r="63" spans="1:25" x14ac:dyDescent="0.3">
      <c r="A63" t="s">
        <v>355</v>
      </c>
      <c r="B63" t="s">
        <v>203</v>
      </c>
      <c r="C63" s="1" t="s">
        <v>349</v>
      </c>
      <c r="D63" s="1" t="s">
        <v>350</v>
      </c>
      <c r="E63" t="s">
        <v>356</v>
      </c>
      <c r="F63" s="1" t="s">
        <v>349</v>
      </c>
      <c r="G63" s="1" t="s">
        <v>349</v>
      </c>
      <c r="H63" s="1" t="s">
        <v>368</v>
      </c>
      <c r="I63" s="8" t="s">
        <v>216</v>
      </c>
    </row>
    <row r="64" spans="1:25" x14ac:dyDescent="0.3">
      <c r="A64" t="str">
        <f>CONCATENATE("'",A63,"'",",")</f>
        <v>'OrgTest02',</v>
      </c>
      <c r="B64" t="str">
        <f>CONCATENATE("'",B63,"'",",")</f>
        <v>'vip0',</v>
      </c>
      <c r="C64" t="str">
        <f>CONCATENATE("to_date('",C63,"','YYYY-MM-DD')",",")</f>
        <v>to_date('2018-12-13','YYYY-MM-DD'),</v>
      </c>
      <c r="D64" t="str">
        <f>CONCATENATE("to_date('",D63,"','YYYY-MM-DD')",",")</f>
        <v>to_date('2022-12-13','YYYY-MM-DD'),</v>
      </c>
      <c r="E64" t="str">
        <f>CONCATENATE("'",E63,"'",",")</f>
        <v>'For test special',</v>
      </c>
      <c r="F64" t="str">
        <f>CONCATENATE("to_date('",F63,"','YYYY-MM-DD')",",")</f>
        <v>to_date('2018-12-13','YYYY-MM-DD'),</v>
      </c>
      <c r="G64" t="str">
        <f>CONCATENATE("to_date('",G63,"','YYYY-MM-DD')",",")</f>
        <v>to_date('2018-12-13','YYYY-MM-DD'),</v>
      </c>
      <c r="H64" t="str">
        <f>CONCATENATE("to_date('",H63,"','YYYY-MM-DD')",",")</f>
        <v>to_date('2019-1-13','YYYY-MM-DD'),</v>
      </c>
      <c r="I64" t="str">
        <f>CONCATENATE("'",I63,"'")</f>
        <v>'vip4'</v>
      </c>
      <c r="Y64" t="str">
        <f>CONCATENATE($Y$49,A64,B64,C64,D64,E64,F64,G64,H64,I64,J64,K64,L64,M64,N64,O64,P64,Q64,R64,S64,T64,U64,V64,W64,X64,");")</f>
        <v>INSERT INTO CustVip (UserId,VipId,StartDate,EndDate,Memo,UpdateDate,SvipStartDate,SvipEndDate,SpecialVip) VALUES ('OrgTest02','vip0',to_date('2018-12-13','YYYY-MM-DD'),to_date('2022-12-13','YYYY-MM-DD'),'For test special',to_date('2018-12-13','YYYY-MM-DD'),to_date('2018-12-13','YYYY-MM-DD'),to_date('2019-1-13','YYYY-MM-DD'),'vip4');</v>
      </c>
    </row>
    <row r="67" spans="1:25" x14ac:dyDescent="0.3">
      <c r="A67" s="12" t="s">
        <v>367</v>
      </c>
    </row>
    <row r="68" spans="1:25" s="6" customFormat="1" x14ac:dyDescent="0.3">
      <c r="A68" s="6" t="s">
        <v>357</v>
      </c>
      <c r="B68" s="6" t="s">
        <v>358</v>
      </c>
      <c r="C68" s="6" t="s">
        <v>138</v>
      </c>
      <c r="Y68" s="6" t="str">
        <f>CONCATENATE("INSERT INTO CustBalance (",A68,B68,C68,D68,E68,F68,G68,H68,I68,J68,K68,L68,M68,N68,O68,P68,Q68,R68,S68,T68,U68,V68,W68,X68,") VALUES (")</f>
        <v>INSERT INTO CustBalance (UserId, FirstDeposit,Principal) VALUES (</v>
      </c>
    </row>
    <row r="70" spans="1:25" x14ac:dyDescent="0.3">
      <c r="A70" t="s">
        <v>315</v>
      </c>
      <c r="B70">
        <v>0</v>
      </c>
      <c r="C70">
        <v>0</v>
      </c>
    </row>
    <row r="71" spans="1:25" x14ac:dyDescent="0.3">
      <c r="A71" t="str">
        <f>CONCATENATE("'",A70,"'",",")</f>
        <v>'OrgTest01',</v>
      </c>
      <c r="B71" t="str">
        <f>CONCATENATE("'",B70,"'",",")</f>
        <v>'0',</v>
      </c>
      <c r="C71" t="str">
        <f>CONCATENATE("'",C70,"'")</f>
        <v>'0'</v>
      </c>
      <c r="Y71" t="str">
        <f>CONCATENATE($Y$68,A71,B71,C71,D71,E71,F71,G71,H71,I71,J71,K71,L71,M71,N71,O71,P71,Q71,R71,S71,T71,U71,V71,W71,X71,");")</f>
        <v>INSERT INTO CustBalance (UserId, FirstDeposit,Principal) VALUES ('OrgTest01','0','0');</v>
      </c>
    </row>
    <row r="73" spans="1:25" x14ac:dyDescent="0.3">
      <c r="A73" t="s">
        <v>327</v>
      </c>
      <c r="B73">
        <v>0</v>
      </c>
      <c r="C73">
        <v>0</v>
      </c>
    </row>
    <row r="74" spans="1:25" x14ac:dyDescent="0.3">
      <c r="A74" t="str">
        <f>CONCATENATE("'",A73,"'",",")</f>
        <v>'OrgVip01',</v>
      </c>
      <c r="B74" t="str">
        <f>CONCATENATE("'",B73,"'",",")</f>
        <v>'0',</v>
      </c>
      <c r="C74" t="str">
        <f>CONCATENATE("'",C73,"'")</f>
        <v>'0'</v>
      </c>
      <c r="Y74" t="str">
        <f>CONCATENATE($Y$68,A74,B74,C74,D74,E74,F74,G74,H74,I74,J74,K74,L74,M74,N74,O74,P74,Q74,R74,S74,T74,U74,V74,W74,X74,");")</f>
        <v>INSERT INTO CustBalance (UserId, FirstDeposit,Principal) VALUES ('OrgVip01','0','0');</v>
      </c>
    </row>
    <row r="76" spans="1:25" x14ac:dyDescent="0.3">
      <c r="A76" t="s">
        <v>325</v>
      </c>
      <c r="B76">
        <v>0</v>
      </c>
      <c r="C76">
        <v>0</v>
      </c>
    </row>
    <row r="77" spans="1:25" x14ac:dyDescent="0.3">
      <c r="A77" t="str">
        <f>CONCATENATE("'",A76,"'",",")</f>
        <v>'OrgVip02',</v>
      </c>
      <c r="B77" t="str">
        <f>CONCATENATE("'",B76,"'",",")</f>
        <v>'0',</v>
      </c>
      <c r="C77" t="str">
        <f>CONCATENATE("'",C76,"'")</f>
        <v>'0'</v>
      </c>
      <c r="Y77" t="str">
        <f>CONCATENATE($Y$68,A77,B77,C77,D77,E77,F77,G77,H77,I77,J77,K77,L77,M77,N77,O77,P77,Q77,R77,S77,T77,U77,V77,W77,X77,");")</f>
        <v>INSERT INTO CustBalance (UserId, FirstDeposit,Principal) VALUES ('OrgVip02','0','0');</v>
      </c>
    </row>
    <row r="79" spans="1:25" x14ac:dyDescent="0.3">
      <c r="A79" t="s">
        <v>326</v>
      </c>
      <c r="B79">
        <v>0</v>
      </c>
      <c r="C79">
        <v>0</v>
      </c>
    </row>
    <row r="80" spans="1:25" x14ac:dyDescent="0.3">
      <c r="A80" t="str">
        <f>CONCATENATE("'",A79,"'",",")</f>
        <v>'OrgVip03',</v>
      </c>
      <c r="B80" t="str">
        <f>CONCATENATE("'",B79,"'",",")</f>
        <v>'0',</v>
      </c>
      <c r="C80" t="str">
        <f>CONCATENATE("'",C79,"'")</f>
        <v>'0'</v>
      </c>
      <c r="Y80" t="str">
        <f>CONCATENATE($Y$68,A80,B80,C80,D80,E80,F80,G80,H80,I80,J80,K80,L80,M80,N80,O80,P80,Q80,R80,S80,T80,U80,V80,W80,X80,");")</f>
        <v>INSERT INTO CustBalance (UserId, FirstDeposit,Principal) VALUES ('OrgVip03','0','0');</v>
      </c>
    </row>
    <row r="82" spans="1:25" x14ac:dyDescent="0.3">
      <c r="A82" t="s">
        <v>355</v>
      </c>
      <c r="B82">
        <v>0</v>
      </c>
      <c r="C82">
        <v>0</v>
      </c>
    </row>
    <row r="83" spans="1:25" x14ac:dyDescent="0.3">
      <c r="A83" t="str">
        <f>CONCATENATE("'",A82,"'",",")</f>
        <v>'OrgTest02',</v>
      </c>
      <c r="B83" t="str">
        <f>CONCATENATE("'",B82,"'",",")</f>
        <v>'0',</v>
      </c>
      <c r="C83" t="str">
        <f>CONCATENATE("'",C82,"'")</f>
        <v>'0'</v>
      </c>
      <c r="Y83" t="str">
        <f>CONCATENATE($Y$68,A83,B83,C83,D83,E83,F83,G83,H83,I83,J83,K83,L83,M83,N83,O83,P83,Q83,R83,S83,T83,U83,V83,W83,X83,");")</f>
        <v>INSERT INTO CustBalance (UserId, FirstDeposit,Principal) VALUES ('OrgTest02','0','0');</v>
      </c>
    </row>
    <row r="86" spans="1:25" x14ac:dyDescent="0.3">
      <c r="A86" s="12" t="s">
        <v>389</v>
      </c>
    </row>
    <row r="87" spans="1:25" s="6" customFormat="1" x14ac:dyDescent="0.3">
      <c r="A87" s="6" t="s">
        <v>357</v>
      </c>
      <c r="B87" s="6" t="s">
        <v>393</v>
      </c>
      <c r="C87" s="6" t="s">
        <v>387</v>
      </c>
      <c r="Y87" s="6" t="str">
        <f>CONCATENATE("INSERT INTO CustSetting (",A87,B87,C87,D87,E87,F87,G87,H87,I87,J87,K87,L87,M87,N87,O87,P87,Q87,R87,S87,T87,U87,V87,W87,X87,") VALUES (")</f>
        <v>INSERT INTO CustSetting (UserId, ConfigName,ConfigValue) VALUES (</v>
      </c>
    </row>
    <row r="89" spans="1:25" x14ac:dyDescent="0.3">
      <c r="A89" t="s">
        <v>315</v>
      </c>
      <c r="B89" t="s">
        <v>388</v>
      </c>
      <c r="C89" t="s">
        <v>386</v>
      </c>
    </row>
    <row r="90" spans="1:25" x14ac:dyDescent="0.3">
      <c r="A90" t="str">
        <f>CONCATENATE("'",A89,"'",",")</f>
        <v>'OrgTest01',</v>
      </c>
      <c r="B90" t="str">
        <f>CONCATENATE("'",B89,"'",",")</f>
        <v>'OverNight',</v>
      </c>
      <c r="C90" t="str">
        <f>CONCATENATE("'",C89,"'")</f>
        <v>'Y'</v>
      </c>
      <c r="Y90" t="str">
        <f>CONCATENATE($Y$87,A90,B90,C90,D90,E90,F90,G90,H90,I90,J90,K90,L90,M90,N90,O90,P90,Q90,R90,S90,T90,U90,V90,W90,X90,");")</f>
        <v>INSERT INTO CustSetting (UserId, ConfigName,ConfigValue) VALUES ('OrgTest01','OverNight','Y');</v>
      </c>
    </row>
    <row r="92" spans="1:25" x14ac:dyDescent="0.3">
      <c r="A92" t="s">
        <v>315</v>
      </c>
      <c r="B92" t="s">
        <v>384</v>
      </c>
      <c r="C92" t="s">
        <v>385</v>
      </c>
    </row>
    <row r="93" spans="1:25" x14ac:dyDescent="0.3">
      <c r="A93" t="str">
        <f>CONCATENATE("'",A92,"'",",")</f>
        <v>'OrgTest01',</v>
      </c>
      <c r="B93" t="str">
        <f>CONCATENATE("'",B92,"'",",")</f>
        <v>'ProfitInvestActive',</v>
      </c>
      <c r="C93" t="str">
        <f>CONCATENATE("'",C92,"'")</f>
        <v>'N'</v>
      </c>
      <c r="Y93" t="str">
        <f>CONCATENATE($Y$87,A93,B93,C93,D93,E93,F93,G93,H93,I93,J93,K93,L93,M93,N93,O93,P93,Q93,R93,S93,T93,U93,V93,W93,X93,");")</f>
        <v>INSERT INTO CustSetting (UserId, ConfigName,ConfigValue) VALUES ('OrgTest01','ProfitInvestActive','N');</v>
      </c>
    </row>
    <row r="95" spans="1:25" x14ac:dyDescent="0.3">
      <c r="A95" t="s">
        <v>315</v>
      </c>
      <c r="B95" t="s">
        <v>431</v>
      </c>
      <c r="C95" s="13">
        <v>20</v>
      </c>
    </row>
    <row r="96" spans="1:25" x14ac:dyDescent="0.3">
      <c r="A96" t="str">
        <f>CONCATENATE("'",A95,"'",",")</f>
        <v>'OrgTest01',</v>
      </c>
      <c r="B96" t="str">
        <f>CONCATENATE("'",B95,"'",",")</f>
        <v>'LossCutPcnt',</v>
      </c>
      <c r="C96" t="str">
        <f>CONCATENATE("'",C95,"'")</f>
        <v>'20'</v>
      </c>
      <c r="Y96" t="str">
        <f>CONCATENATE($Y$87,A96,B96,C96,D96,E96,F96,G96,H96,I96,J96,K96,L96,M96,N96,O96,P96,Q96,R96,S96,T96,U96,V96,W96,X96,");")</f>
        <v>INSERT INTO CustSetting (UserId, ConfigName,ConfigValue) VALUES ('OrgTest01','LossCutPcnt','20');</v>
      </c>
    </row>
    <row r="98" spans="1:25" x14ac:dyDescent="0.3">
      <c r="A98" t="s">
        <v>315</v>
      </c>
      <c r="B98" t="s">
        <v>661</v>
      </c>
      <c r="C98" s="13" t="s">
        <v>659</v>
      </c>
    </row>
    <row r="99" spans="1:25" x14ac:dyDescent="0.3">
      <c r="A99" t="str">
        <f>CONCATENATE("'",A98,"'",",")</f>
        <v>'OrgTest01',</v>
      </c>
      <c r="B99" t="str">
        <f>CONCATENATE("'",B98,"'",",")</f>
        <v>'CloseOrderOfShortPosition',</v>
      </c>
      <c r="C99" t="str">
        <f>CONCATENATE("'",C98,"'")</f>
        <v>'0001'</v>
      </c>
      <c r="Y99" t="str">
        <f>CONCATENATE($Y$87,A99,B99,C99,D99,E99,F99,G99,H99,I99,J99,K99,L99,M99,N99,O99,P99,Q99,R99,S99,T99,U99,V99,W99,X99,");")</f>
        <v>INSERT INTO CustSetting (UserId, ConfigName,ConfigValue) VALUES ('OrgTest01','CloseOrderOfShortPosition','0001');</v>
      </c>
    </row>
    <row r="101" spans="1:25" x14ac:dyDescent="0.3">
      <c r="A101" t="s">
        <v>315</v>
      </c>
      <c r="B101" s="2" t="s">
        <v>660</v>
      </c>
      <c r="C101" s="13" t="s">
        <v>659</v>
      </c>
    </row>
    <row r="102" spans="1:25" x14ac:dyDescent="0.3">
      <c r="A102" t="str">
        <f>CONCATENATE("'",A101,"'",",")</f>
        <v>'OrgTest01',</v>
      </c>
      <c r="B102" t="str">
        <f>CONCATENATE("'",B101,"'",",")</f>
        <v>'ClosePositonOfOverNight',</v>
      </c>
      <c r="C102" t="str">
        <f>CONCATENATE("'",C101,"'")</f>
        <v>'0001'</v>
      </c>
      <c r="Y102" t="str">
        <f>CONCATENATE($Y$87,A102,B102,C102,D102,E102,F102,G102,H102,I102,J102,K102,L102,M102,N102,O102,P102,Q102,R102,S102,T102,U102,V102,W102,X102,");")</f>
        <v>INSERT INTO CustSetting (UserId, ConfigName,ConfigValue) VALUES ('OrgTest01','ClosePositonOfOverNight','0001');</v>
      </c>
    </row>
    <row r="104" spans="1:25" x14ac:dyDescent="0.3">
      <c r="A104" t="s">
        <v>355</v>
      </c>
      <c r="B104" t="s">
        <v>388</v>
      </c>
      <c r="C104" t="s">
        <v>15</v>
      </c>
    </row>
    <row r="105" spans="1:25" x14ac:dyDescent="0.3">
      <c r="A105" t="str">
        <f>CONCATENATE("'",A104,"'",",")</f>
        <v>'OrgTest02',</v>
      </c>
      <c r="B105" t="str">
        <f>CONCATENATE("'",B104,"'",",")</f>
        <v>'OverNight',</v>
      </c>
      <c r="C105" t="str">
        <f>CONCATENATE("'",C104,"'")</f>
        <v>'Y'</v>
      </c>
      <c r="Y105" t="str">
        <f>CONCATENATE($Y$87,A105,B105,C105,D105,E105,F105,G105,H105,I105,J105,K105,L105,M105,N105,O105,P105,Q105,R105,S105,T105,U105,V105,W105,X105,");")</f>
        <v>INSERT INTO CustSetting (UserId, ConfigName,ConfigValue) VALUES ('OrgTest02','OverNight','Y');</v>
      </c>
    </row>
    <row r="107" spans="1:25" x14ac:dyDescent="0.3">
      <c r="A107" t="s">
        <v>355</v>
      </c>
      <c r="B107" t="s">
        <v>384</v>
      </c>
      <c r="C107" t="s">
        <v>25</v>
      </c>
    </row>
    <row r="108" spans="1:25" x14ac:dyDescent="0.3">
      <c r="A108" t="str">
        <f>CONCATENATE("'",A107,"'",",")</f>
        <v>'OrgTest02',</v>
      </c>
      <c r="B108" t="str">
        <f>CONCATENATE("'",B107,"'",",")</f>
        <v>'ProfitInvestActive',</v>
      </c>
      <c r="C108" t="str">
        <f>CONCATENATE("'",C107,"'")</f>
        <v>'N'</v>
      </c>
      <c r="Y108" t="str">
        <f>CONCATENATE($Y$87,A108,B108,C108,D108,E108,F108,G108,H108,I108,J108,K108,L108,M108,N108,O108,P108,Q108,R108,S108,T108,U108,V108,W108,X108,");")</f>
        <v>INSERT INTO CustSetting (UserId, ConfigName,ConfigValue) VALUES ('OrgTest02','ProfitInvestActive','N');</v>
      </c>
    </row>
    <row r="110" spans="1:25" x14ac:dyDescent="0.3">
      <c r="A110" t="s">
        <v>355</v>
      </c>
      <c r="B110" t="s">
        <v>431</v>
      </c>
      <c r="C110" s="13">
        <v>20</v>
      </c>
    </row>
    <row r="111" spans="1:25" x14ac:dyDescent="0.3">
      <c r="A111" t="str">
        <f>CONCATENATE("'",A110,"'",",")</f>
        <v>'OrgTest02',</v>
      </c>
      <c r="B111" t="str">
        <f>CONCATENATE("'",B110,"'",",")</f>
        <v>'LossCutPcnt',</v>
      </c>
      <c r="C111" t="str">
        <f>CONCATENATE("'",C110,"'")</f>
        <v>'20'</v>
      </c>
      <c r="Y111" t="str">
        <f>CONCATENATE($Y$87,A111,B111,C111,D111,E111,F111,G111,H111,I111,J111,K111,L111,M111,N111,O111,P111,Q111,R111,S111,T111,U111,V111,W111,X111,");")</f>
        <v>INSERT INTO CustSetting (UserId, ConfigName,ConfigValue) VALUES ('OrgTest02','LossCutPcnt','20');</v>
      </c>
    </row>
    <row r="113" spans="1:25" x14ac:dyDescent="0.3">
      <c r="A113" t="s">
        <v>355</v>
      </c>
      <c r="B113" t="s">
        <v>661</v>
      </c>
      <c r="C113" s="13" t="s">
        <v>659</v>
      </c>
    </row>
    <row r="114" spans="1:25" x14ac:dyDescent="0.3">
      <c r="A114" t="str">
        <f>CONCATENATE("'",A113,"'",",")</f>
        <v>'OrgTest02',</v>
      </c>
      <c r="B114" t="str">
        <f>CONCATENATE("'",B113,"'",",")</f>
        <v>'CloseOrderOfShortPosition',</v>
      </c>
      <c r="C114" t="str">
        <f>CONCATENATE("'",C113,"'")</f>
        <v>'0001'</v>
      </c>
      <c r="Y114" t="str">
        <f>CONCATENATE($Y$87,A114,B114,C114,D114,E114,F114,G114,H114,I114,J114,K114,L114,M114,N114,O114,P114,Q114,R114,S114,T114,U114,V114,W114,X114,");")</f>
        <v>INSERT INTO CustSetting (UserId, ConfigName,ConfigValue) VALUES ('OrgTest02','CloseOrderOfShortPosition','0001');</v>
      </c>
    </row>
    <row r="116" spans="1:25" x14ac:dyDescent="0.3">
      <c r="A116" t="s">
        <v>355</v>
      </c>
      <c r="B116" s="2" t="s">
        <v>660</v>
      </c>
      <c r="C116" s="13" t="s">
        <v>659</v>
      </c>
    </row>
    <row r="117" spans="1:25" x14ac:dyDescent="0.3">
      <c r="A117" t="str">
        <f>CONCATENATE("'",A116,"'",",")</f>
        <v>'OrgTest02',</v>
      </c>
      <c r="B117" t="str">
        <f>CONCATENATE("'",B116,"'",",")</f>
        <v>'ClosePositonOfOverNight',</v>
      </c>
      <c r="C117" t="str">
        <f>CONCATENATE("'",C116,"'")</f>
        <v>'0001'</v>
      </c>
      <c r="Y117" t="str">
        <f>CONCATENATE($Y$87,A117,B117,C117,D117,E117,F117,G117,H117,I117,J117,K117,L117,M117,N117,O117,P117,Q117,R117,S117,T117,U117,V117,W117,X117,");")</f>
        <v>INSERT INTO CustSetting (UserId, ConfigName,ConfigValue) VALUES ('OrgTest02','ClosePositonOfOverNight','0001');</v>
      </c>
    </row>
    <row r="119" spans="1:25" x14ac:dyDescent="0.3">
      <c r="A119" t="s">
        <v>327</v>
      </c>
      <c r="B119" t="s">
        <v>388</v>
      </c>
      <c r="C119" t="s">
        <v>15</v>
      </c>
    </row>
    <row r="120" spans="1:25" x14ac:dyDescent="0.3">
      <c r="A120" t="str">
        <f>CONCATENATE("'",A119,"'",",")</f>
        <v>'OrgVip01',</v>
      </c>
      <c r="B120" t="str">
        <f>CONCATENATE("'",B119,"'",",")</f>
        <v>'OverNight',</v>
      </c>
      <c r="C120" t="str">
        <f>CONCATENATE("'",C119,"'")</f>
        <v>'Y'</v>
      </c>
      <c r="Y120" t="str">
        <f>CONCATENATE($Y$87,A120,B120,C120,D120,E120,F120,G120,H120,I120,J120,K120,L120,M120,N120,O120,P120,Q120,R120,S120,T120,U120,V120,W120,X120,");")</f>
        <v>INSERT INTO CustSetting (UserId, ConfigName,ConfigValue) VALUES ('OrgVip01','OverNight','Y');</v>
      </c>
    </row>
    <row r="122" spans="1:25" x14ac:dyDescent="0.3">
      <c r="A122" t="s">
        <v>327</v>
      </c>
      <c r="B122" t="s">
        <v>384</v>
      </c>
      <c r="C122" t="s">
        <v>25</v>
      </c>
    </row>
    <row r="123" spans="1:25" x14ac:dyDescent="0.3">
      <c r="A123" t="str">
        <f>CONCATENATE("'",A122,"'",",")</f>
        <v>'OrgVip01',</v>
      </c>
      <c r="B123" t="str">
        <f>CONCATENATE("'",B122,"'",",")</f>
        <v>'ProfitInvestActive',</v>
      </c>
      <c r="C123" t="str">
        <f>CONCATENATE("'",C122,"'")</f>
        <v>'N'</v>
      </c>
      <c r="Y123" t="str">
        <f>CONCATENATE($Y$87,A123,B123,C123,D123,E123,F123,G123,H123,I123,J123,K123,L123,M123,N123,O123,P123,Q123,R123,S123,T123,U123,V123,W123,X123,");")</f>
        <v>INSERT INTO CustSetting (UserId, ConfigName,ConfigValue) VALUES ('OrgVip01','ProfitInvestActive','N');</v>
      </c>
    </row>
    <row r="125" spans="1:25" x14ac:dyDescent="0.3">
      <c r="A125" t="s">
        <v>327</v>
      </c>
      <c r="B125" t="s">
        <v>431</v>
      </c>
      <c r="C125" s="13">
        <v>20</v>
      </c>
    </row>
    <row r="126" spans="1:25" x14ac:dyDescent="0.3">
      <c r="A126" t="str">
        <f>CONCATENATE("'",A125,"'",",")</f>
        <v>'OrgVip01',</v>
      </c>
      <c r="B126" t="str">
        <f>CONCATENATE("'",B125,"'",",")</f>
        <v>'LossCutPcnt',</v>
      </c>
      <c r="C126" t="str">
        <f>CONCATENATE("'",C125,"'")</f>
        <v>'20'</v>
      </c>
      <c r="Y126" t="str">
        <f>CONCATENATE($Y$87,A126,B126,C126,D126,E126,F126,G126,H126,I126,J126,K126,L126,M126,N126,O126,P126,Q126,R126,S126,T126,U126,V126,W126,X126,");")</f>
        <v>INSERT INTO CustSetting (UserId, ConfigName,ConfigValue) VALUES ('OrgVip01','LossCutPcnt','20');</v>
      </c>
    </row>
    <row r="128" spans="1:25" x14ac:dyDescent="0.3">
      <c r="A128" t="s">
        <v>327</v>
      </c>
      <c r="B128" t="s">
        <v>661</v>
      </c>
      <c r="C128" s="13" t="s">
        <v>659</v>
      </c>
    </row>
    <row r="129" spans="1:25" x14ac:dyDescent="0.3">
      <c r="A129" t="str">
        <f>CONCATENATE("'",A128,"'",",")</f>
        <v>'OrgVip01',</v>
      </c>
      <c r="B129" t="str">
        <f>CONCATENATE("'",B128,"'",",")</f>
        <v>'CloseOrderOfShortPosition',</v>
      </c>
      <c r="C129" t="str">
        <f>CONCATENATE("'",C128,"'")</f>
        <v>'0001'</v>
      </c>
      <c r="Y129" t="str">
        <f>CONCATENATE($Y$87,A129,B129,C129,D129,E129,F129,G129,H129,I129,J129,K129,L129,M129,N129,O129,P129,Q129,R129,S129,T129,U129,V129,W129,X129,");")</f>
        <v>INSERT INTO CustSetting (UserId, ConfigName,ConfigValue) VALUES ('OrgVip01','CloseOrderOfShortPosition','0001');</v>
      </c>
    </row>
    <row r="131" spans="1:25" x14ac:dyDescent="0.3">
      <c r="A131" t="s">
        <v>327</v>
      </c>
      <c r="B131" s="2" t="s">
        <v>660</v>
      </c>
      <c r="C131" s="13" t="s">
        <v>659</v>
      </c>
    </row>
    <row r="132" spans="1:25" x14ac:dyDescent="0.3">
      <c r="A132" t="str">
        <f>CONCATENATE("'",A131,"'",",")</f>
        <v>'OrgVip01',</v>
      </c>
      <c r="B132" t="str">
        <f>CONCATENATE("'",B131,"'",",")</f>
        <v>'ClosePositonOfOverNight',</v>
      </c>
      <c r="C132" t="str">
        <f>CONCATENATE("'",C131,"'")</f>
        <v>'0001'</v>
      </c>
      <c r="Y132" t="str">
        <f>CONCATENATE($Y$87,A132,B132,C132,D132,E132,F132,G132,H132,I132,J132,K132,L132,M132,N132,O132,P132,Q132,R132,S132,T132,U132,V132,W132,X132,");")</f>
        <v>INSERT INTO CustSetting (UserId, ConfigName,ConfigValue) VALUES ('OrgVip01','ClosePositonOfOverNight','0001');</v>
      </c>
    </row>
    <row r="134" spans="1:25" x14ac:dyDescent="0.3">
      <c r="A134" t="s">
        <v>325</v>
      </c>
      <c r="B134" t="s">
        <v>388</v>
      </c>
      <c r="C134" t="s">
        <v>15</v>
      </c>
    </row>
    <row r="135" spans="1:25" x14ac:dyDescent="0.3">
      <c r="A135" t="str">
        <f>CONCATENATE("'",A134,"'",",")</f>
        <v>'OrgVip02',</v>
      </c>
      <c r="B135" t="str">
        <f>CONCATENATE("'",B134,"'",",")</f>
        <v>'OverNight',</v>
      </c>
      <c r="C135" t="str">
        <f>CONCATENATE("'",C134,"'")</f>
        <v>'Y'</v>
      </c>
      <c r="Y135" t="str">
        <f>CONCATENATE($Y$87,A135,B135,C135,D135,E135,F135,G135,H135,I135,J135,K135,L135,M135,N135,O135,P135,Q135,R135,S135,T135,U135,V135,W135,X135,");")</f>
        <v>INSERT INTO CustSetting (UserId, ConfigName,ConfigValue) VALUES ('OrgVip02','OverNight','Y');</v>
      </c>
    </row>
    <row r="137" spans="1:25" x14ac:dyDescent="0.3">
      <c r="A137" t="s">
        <v>325</v>
      </c>
      <c r="B137" t="s">
        <v>384</v>
      </c>
      <c r="C137" t="s">
        <v>25</v>
      </c>
    </row>
    <row r="138" spans="1:25" x14ac:dyDescent="0.3">
      <c r="A138" t="str">
        <f>CONCATENATE("'",A137,"'",",")</f>
        <v>'OrgVip02',</v>
      </c>
      <c r="B138" t="str">
        <f>CONCATENATE("'",B137,"'",",")</f>
        <v>'ProfitInvestActive',</v>
      </c>
      <c r="C138" t="str">
        <f>CONCATENATE("'",C137,"'")</f>
        <v>'N'</v>
      </c>
      <c r="Y138" t="str">
        <f>CONCATENATE($Y$87,A138,B138,C138,D138,E138,F138,G138,H138,I138,J138,K138,L138,M138,N138,O138,P138,Q138,R138,S138,T138,U138,V138,W138,X138,");")</f>
        <v>INSERT INTO CustSetting (UserId, ConfigName,ConfigValue) VALUES ('OrgVip02','ProfitInvestActive','N');</v>
      </c>
    </row>
    <row r="140" spans="1:25" x14ac:dyDescent="0.3">
      <c r="A140" t="s">
        <v>325</v>
      </c>
      <c r="B140" t="s">
        <v>431</v>
      </c>
      <c r="C140" s="13">
        <v>20</v>
      </c>
    </row>
    <row r="141" spans="1:25" x14ac:dyDescent="0.3">
      <c r="A141" t="str">
        <f>CONCATENATE("'",A140,"'",",")</f>
        <v>'OrgVip02',</v>
      </c>
      <c r="B141" t="str">
        <f>CONCATENATE("'",B140,"'",",")</f>
        <v>'LossCutPcnt',</v>
      </c>
      <c r="C141" t="str">
        <f>CONCATENATE("'",C140,"'")</f>
        <v>'20'</v>
      </c>
      <c r="Y141" t="str">
        <f>CONCATENATE($Y$87,A141,B141,C141,D141,E141,F141,G141,H141,I141,J141,K141,L141,M141,N141,O141,P141,Q141,R141,S141,T141,U141,V141,W141,X141,");")</f>
        <v>INSERT INTO CustSetting (UserId, ConfigName,ConfigValue) VALUES ('OrgVip02','LossCutPcnt','20');</v>
      </c>
    </row>
    <row r="143" spans="1:25" x14ac:dyDescent="0.3">
      <c r="A143" t="s">
        <v>325</v>
      </c>
      <c r="B143" t="s">
        <v>661</v>
      </c>
      <c r="C143" s="13" t="s">
        <v>659</v>
      </c>
    </row>
    <row r="144" spans="1:25" x14ac:dyDescent="0.3">
      <c r="A144" t="str">
        <f>CONCATENATE("'",A143,"'",",")</f>
        <v>'OrgVip02',</v>
      </c>
      <c r="B144" t="str">
        <f>CONCATENATE("'",B143,"'",",")</f>
        <v>'CloseOrderOfShortPosition',</v>
      </c>
      <c r="C144" t="str">
        <f>CONCATENATE("'",C143,"'")</f>
        <v>'0001'</v>
      </c>
      <c r="Y144" t="str">
        <f>CONCATENATE($Y$87,A144,B144,C144,D144,E144,F144,G144,H144,I144,J144,K144,L144,M144,N144,O144,P144,Q144,R144,S144,T144,U144,V144,W144,X144,");")</f>
        <v>INSERT INTO CustSetting (UserId, ConfigName,ConfigValue) VALUES ('OrgVip02','CloseOrderOfShortPosition','0001');</v>
      </c>
    </row>
    <row r="146" spans="1:25" x14ac:dyDescent="0.3">
      <c r="A146" t="s">
        <v>325</v>
      </c>
      <c r="B146" s="2" t="s">
        <v>660</v>
      </c>
      <c r="C146" s="13" t="s">
        <v>659</v>
      </c>
    </row>
    <row r="147" spans="1:25" x14ac:dyDescent="0.3">
      <c r="A147" t="str">
        <f>CONCATENATE("'",A146,"'",",")</f>
        <v>'OrgVip02',</v>
      </c>
      <c r="B147" t="str">
        <f>CONCATENATE("'",B146,"'",",")</f>
        <v>'ClosePositonOfOverNight',</v>
      </c>
      <c r="C147" t="str">
        <f>CONCATENATE("'",C146,"'")</f>
        <v>'0001'</v>
      </c>
      <c r="Y147" t="str">
        <f>CONCATENATE($Y$87,A147,B147,C147,D147,E147,F147,G147,H147,I147,J147,K147,L147,M147,N147,O147,P147,Q147,R147,S147,T147,U147,V147,W147,X147,");")</f>
        <v>INSERT INTO CustSetting (UserId, ConfigName,ConfigValue) VALUES ('OrgVip02','ClosePositonOfOverNight','0001');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1"/>
  <sheetViews>
    <sheetView workbookViewId="0">
      <selection activeCell="D33" sqref="D33"/>
    </sheetView>
  </sheetViews>
  <sheetFormatPr defaultRowHeight="16.5" x14ac:dyDescent="0.3"/>
  <cols>
    <col min="1" max="1" width="12.625" bestFit="1" customWidth="1"/>
    <col min="2" max="2" width="13.125" bestFit="1" customWidth="1"/>
    <col min="3" max="3" width="21.375" bestFit="1" customWidth="1"/>
    <col min="4" max="4" width="11.25" bestFit="1" customWidth="1"/>
    <col min="5" max="5" width="11.125" bestFit="1" customWidth="1"/>
    <col min="6" max="6" width="20.625" bestFit="1" customWidth="1"/>
    <col min="7" max="7" width="7.5" bestFit="1" customWidth="1"/>
    <col min="8" max="8" width="7.375" bestFit="1" customWidth="1"/>
    <col min="9" max="9" width="12.25" bestFit="1" customWidth="1"/>
    <col min="10" max="24" width="1.625" customWidth="1"/>
  </cols>
  <sheetData>
    <row r="1" spans="1:25" x14ac:dyDescent="0.3">
      <c r="A1" s="12" t="s">
        <v>411</v>
      </c>
    </row>
    <row r="2" spans="1:25" s="6" customFormat="1" x14ac:dyDescent="0.3">
      <c r="A2" s="6" t="s">
        <v>369</v>
      </c>
      <c r="B2" s="6" t="s">
        <v>341</v>
      </c>
      <c r="C2" s="6" t="s">
        <v>342</v>
      </c>
      <c r="D2" s="6" t="s">
        <v>370</v>
      </c>
      <c r="E2" s="6" t="s">
        <v>371</v>
      </c>
      <c r="F2" s="6" t="s">
        <v>372</v>
      </c>
      <c r="Y2" s="6" t="str">
        <f>CONCATENATE("INSERT INTO EventInfo (",A2,B2,C2,D2,E2,F2,G2,H2,I2,J2,K2,L2,M2,N2,O2,P2,Q2,R2,S2,T2,U2,V2,W2,X2,") VALUES (")</f>
        <v>INSERT INTO EventInfo (EventId,StartDate,EndDate,Active,EventType,Content) VALUES (</v>
      </c>
    </row>
    <row r="4" spans="1:25" ht="15" customHeight="1" x14ac:dyDescent="0.3">
      <c r="A4">
        <v>1</v>
      </c>
      <c r="B4" s="1" t="s">
        <v>221</v>
      </c>
      <c r="C4" s="1" t="s">
        <v>379</v>
      </c>
      <c r="D4" t="s">
        <v>373</v>
      </c>
      <c r="E4" s="1" t="s">
        <v>5</v>
      </c>
      <c r="F4" s="1" t="s">
        <v>577</v>
      </c>
      <c r="G4" s="5"/>
    </row>
    <row r="5" spans="1:25" x14ac:dyDescent="0.3">
      <c r="A5" t="str">
        <f>CONCATENATE("'",A4,"'",",")</f>
        <v>'1',</v>
      </c>
      <c r="B5" t="str">
        <f>CONCATENATE("to_date('",B4,"','YYYY-MM-DD')",",")</f>
        <v>to_date('2018-12-11','YYYY-MM-DD'),</v>
      </c>
      <c r="C5" t="str">
        <f>CONCATENATE("to_date('",C4,"','YYYY-MM-DD')",",")</f>
        <v>to_date('2019-1-14','YYYY-MM-DD'),</v>
      </c>
      <c r="D5" t="str">
        <f>CONCATENATE("'",D4,"'",",")</f>
        <v>'Y',</v>
      </c>
      <c r="E5" t="str">
        <f>CONCATENATE("'",E4,"'",",")</f>
        <v>'0001',</v>
      </c>
      <c r="F5" t="str">
        <f>CONCATENATE("'",F4,"'")</f>
        <v>'수수료 할인인(TradeFeeRate,MgmtFeeRate,CloseFeeRate,LossCutFee)'</v>
      </c>
      <c r="G5" s="5"/>
      <c r="Y5" t="str">
        <f>CONCATENATE($Y$2,A5,B5,C5,D5,E5,F5,G5,H5,I5,J5,K5,L5,M5,N5,O5,P5,Q5,R5,S5,T5,U5,V5,W5,X5,");")</f>
        <v>INSERT INTO EventInfo (EventId,StartDate,EndDate,Active,EventType,Content) VALUES ('1',to_date('2018-12-11','YYYY-MM-DD'),to_date('2019-1-14','YYYY-MM-DD'),'Y','0001','수수료 할인인(TradeFeeRate,MgmtFeeRate,CloseFeeRate,LossCutFee)');</v>
      </c>
    </row>
    <row r="7" spans="1:25" x14ac:dyDescent="0.3">
      <c r="A7">
        <v>2</v>
      </c>
      <c r="B7" s="1" t="s">
        <v>221</v>
      </c>
      <c r="C7" s="1" t="s">
        <v>407</v>
      </c>
      <c r="D7" t="s">
        <v>373</v>
      </c>
      <c r="E7" s="1" t="s">
        <v>17</v>
      </c>
      <c r="F7" s="1" t="s">
        <v>446</v>
      </c>
      <c r="G7" s="5"/>
    </row>
    <row r="8" spans="1:25" x14ac:dyDescent="0.3">
      <c r="A8" t="str">
        <f>CONCATENATE("'",A7,"'",",")</f>
        <v>'2',</v>
      </c>
      <c r="B8" t="str">
        <f>CONCATENATE("to_date('",B7,"','YYYY-MM-DD')",",")</f>
        <v>to_date('2018-12-11','YYYY-MM-DD'),</v>
      </c>
      <c r="C8" t="str">
        <f>CONCATENATE("to_date('",C7,"','YYYY-MM-DD')",",")</f>
        <v>to_date('2022-1-11','YYYY-MM-DD'),</v>
      </c>
      <c r="D8" t="str">
        <f>CONCATENATE("'",D7,"'",",")</f>
        <v>'Y',</v>
      </c>
      <c r="E8" t="str">
        <f>CONCATENATE("'",E7,"'",",")</f>
        <v>'0002',</v>
      </c>
      <c r="F8" t="str">
        <f>CONCATENATE("'",F7,"'")</f>
        <v>'고객 첫 충전 Bunos(BunosRate,BonusCntPerMonth,,BonusMaxMoney)'</v>
      </c>
      <c r="G8" s="5"/>
      <c r="Y8" t="str">
        <f>CONCATENATE($Y$2,A8,B8,C8,D8,E8,F8,G8,H8,I8,J8,K8,L8,M8,N8,O8,P8,Q8,R8,S8,T8,U8,V8,W8,X8,");")</f>
        <v>INSERT INTO EventInfo (EventId,StartDate,EndDate,Active,EventType,Content) VALUES ('2',to_date('2018-12-11','YYYY-MM-DD'),to_date('2022-1-11','YYYY-MM-DD'),'Y','0002','고객 첫 충전 Bunos(BunosRate,BonusCntPerMonth,,BonusMaxMoney)');</v>
      </c>
    </row>
    <row r="10" spans="1:25" x14ac:dyDescent="0.3">
      <c r="A10">
        <v>3</v>
      </c>
      <c r="B10" s="1" t="s">
        <v>221</v>
      </c>
      <c r="C10" s="1" t="s">
        <v>405</v>
      </c>
      <c r="D10" t="s">
        <v>373</v>
      </c>
      <c r="E10" s="1" t="s">
        <v>20</v>
      </c>
      <c r="F10" s="1" t="s">
        <v>447</v>
      </c>
      <c r="G10" s="5"/>
    </row>
    <row r="11" spans="1:25" x14ac:dyDescent="0.3">
      <c r="A11" t="str">
        <f>CONCATENATE("'",A10,"'",",")</f>
        <v>'3',</v>
      </c>
      <c r="B11" t="str">
        <f>CONCATENATE("to_date('",B10,"','YYYY-MM-DD')",",")</f>
        <v>to_date('2018-12-11','YYYY-MM-DD'),</v>
      </c>
      <c r="C11" t="str">
        <f>CONCATENATE("to_date('",C10,"','YYYY-MM-DD')",",")</f>
        <v>to_date('2019-1-11','YYYY-MM-DD'),</v>
      </c>
      <c r="D11" t="str">
        <f>CONCATENATE("'",D10,"'",",")</f>
        <v>'Y',</v>
      </c>
      <c r="E11" t="str">
        <f>CONCATENATE("'",E10,"'",",")</f>
        <v>'0003',</v>
      </c>
      <c r="F11" t="str">
        <f>CONCATENATE("'",F10,"'")</f>
        <v>' 2018-12-1 ~ 2019-1-11 월 충전 Bunos , 2회,Max 40000(BunosRate,BonusCntPerMonth,BonusMaxMoney)'</v>
      </c>
      <c r="G11" s="5"/>
      <c r="Y11" t="str">
        <f>CONCATENATE($Y$2,A11,B11,C11,D11,E11,F11,G11,H11,I11,J11,K11,L11,M11,N11,O11,P11,Q11,R11,S11,T11,U11,V11,W11,X11,");")</f>
        <v>INSERT INTO EventInfo (EventId,StartDate,EndDate,Active,EventType,Content) VALUES ('3',to_date('2018-12-11','YYYY-MM-DD'),to_date('2019-1-11','YYYY-MM-DD'),'Y','0003',' 2018-12-1 ~ 2019-1-11 월 충전 Bunos , 2회,Max 40000(BunosRate,BonusCntPerMonth,BonusMaxMoney)');</v>
      </c>
    </row>
    <row r="12" spans="1:25" x14ac:dyDescent="0.3">
      <c r="B12" s="5"/>
      <c r="G12" s="5"/>
    </row>
    <row r="13" spans="1:25" x14ac:dyDescent="0.3">
      <c r="A13" s="12" t="s">
        <v>390</v>
      </c>
    </row>
    <row r="14" spans="1:25" s="6" customFormat="1" x14ac:dyDescent="0.3">
      <c r="A14" s="6" t="s">
        <v>369</v>
      </c>
      <c r="B14" s="6" t="s">
        <v>394</v>
      </c>
      <c r="C14" s="6" t="s">
        <v>395</v>
      </c>
      <c r="D14" s="6" t="s">
        <v>396</v>
      </c>
      <c r="E14" s="6" t="s">
        <v>397</v>
      </c>
      <c r="F14" s="6" t="s">
        <v>398</v>
      </c>
      <c r="G14" s="6" t="s">
        <v>399</v>
      </c>
      <c r="H14" s="6" t="s">
        <v>400</v>
      </c>
      <c r="Y14" s="6" t="str">
        <f>CONCATENATE("INSERT INTO EventDetail (",A14,B14,C14,D14,E14,F14,G14,H14,I14,J14,K14,L14,M14,N14,O14,P14,Q14,R14,S14,T14,U14,V14,W14,X14,") VALUES (")</f>
        <v>INSERT INTO EventDetail (EventId,A,B,C,D,E,F,Memo) VALUES (</v>
      </c>
    </row>
    <row r="16" spans="1:25" x14ac:dyDescent="0.3">
      <c r="A16">
        <v>1</v>
      </c>
      <c r="B16" s="1" t="s">
        <v>401</v>
      </c>
      <c r="C16" s="1" t="s">
        <v>402</v>
      </c>
      <c r="D16">
        <v>0.05</v>
      </c>
      <c r="E16" s="1" t="s">
        <v>403</v>
      </c>
      <c r="F16" s="1"/>
      <c r="G16" s="5"/>
    </row>
    <row r="17" spans="1:25" x14ac:dyDescent="0.3">
      <c r="A17" t="str">
        <f t="shared" ref="A17:G17" si="0">CONCATENATE("'",A16,"'",",")</f>
        <v>'1',</v>
      </c>
      <c r="B17" s="5" t="str">
        <f t="shared" si="0"/>
        <v>'0.5',</v>
      </c>
      <c r="C17" t="str">
        <f t="shared" si="0"/>
        <v>'0.14',</v>
      </c>
      <c r="D17" t="str">
        <f t="shared" si="0"/>
        <v>'0.05',</v>
      </c>
      <c r="E17" t="str">
        <f t="shared" si="0"/>
        <v>'0.05',</v>
      </c>
      <c r="F17" t="str">
        <f t="shared" si="0"/>
        <v>'',</v>
      </c>
      <c r="G17" t="str">
        <f t="shared" si="0"/>
        <v>'',</v>
      </c>
      <c r="H17" t="str">
        <f>CONCATENATE("'",H16,"'")</f>
        <v>''</v>
      </c>
      <c r="Y17" t="str">
        <f>CONCATENATE($Y$14,A17,B17,C17,D17,E17,F17,G17,H17,I17,J17,K17,L17,M17,N17,O17,P17,Q17,R17,S17,T17,U17,V17,W17,X17,");")</f>
        <v>INSERT INTO EventDetail (EventId,A,B,C,D,E,F,Memo) VALUES ('1','0.5','0.14','0.05','0.05','','','');</v>
      </c>
    </row>
    <row r="19" spans="1:25" x14ac:dyDescent="0.3">
      <c r="A19">
        <v>2</v>
      </c>
      <c r="B19" s="1" t="s">
        <v>401</v>
      </c>
      <c r="C19" s="1" t="s">
        <v>44</v>
      </c>
      <c r="D19">
        <v>20000</v>
      </c>
      <c r="E19" s="1"/>
      <c r="F19" s="1"/>
      <c r="G19" s="5"/>
    </row>
    <row r="20" spans="1:25" x14ac:dyDescent="0.3">
      <c r="A20" t="str">
        <f t="shared" ref="A20:G20" si="1">CONCATENATE("'",A19,"'",",")</f>
        <v>'2',</v>
      </c>
      <c r="B20" s="5" t="str">
        <f t="shared" si="1"/>
        <v>'0.5',</v>
      </c>
      <c r="C20" t="str">
        <f t="shared" si="1"/>
        <v>'1',</v>
      </c>
      <c r="D20" t="str">
        <f t="shared" si="1"/>
        <v>'20000',</v>
      </c>
      <c r="E20" t="str">
        <f t="shared" si="1"/>
        <v>'',</v>
      </c>
      <c r="F20" t="str">
        <f t="shared" si="1"/>
        <v>'',</v>
      </c>
      <c r="G20" t="str">
        <f t="shared" si="1"/>
        <v>'',</v>
      </c>
      <c r="H20" t="str">
        <f>CONCATENATE("'",H19,"'")</f>
        <v>''</v>
      </c>
      <c r="Y20" t="str">
        <f>CONCATENATE($Y$14,A20,B20,C20,D20,E20,F20,G20,H20,I20,J20,K20,L20,M20,N20,O20,P20,Q20,R20,S20,T20,U20,V20,W20,X20,");")</f>
        <v>INSERT INTO EventDetail (EventId,A,B,C,D,E,F,Memo) VALUES ('2','0.5','1','20000','','','','');</v>
      </c>
    </row>
    <row r="22" spans="1:25" x14ac:dyDescent="0.3">
      <c r="A22">
        <v>3</v>
      </c>
      <c r="B22" s="1" t="s">
        <v>401</v>
      </c>
      <c r="C22" s="1" t="s">
        <v>16</v>
      </c>
      <c r="D22">
        <v>40000</v>
      </c>
      <c r="E22" s="1"/>
      <c r="F22" s="1"/>
      <c r="G22" s="5"/>
    </row>
    <row r="23" spans="1:25" x14ac:dyDescent="0.3">
      <c r="A23" t="str">
        <f t="shared" ref="A23:G23" si="2">CONCATENATE("'",A22,"'",",")</f>
        <v>'3',</v>
      </c>
      <c r="B23" s="5" t="str">
        <f t="shared" si="2"/>
        <v>'0.5',</v>
      </c>
      <c r="C23" t="str">
        <f t="shared" si="2"/>
        <v>'2',</v>
      </c>
      <c r="D23" t="str">
        <f t="shared" si="2"/>
        <v>'40000',</v>
      </c>
      <c r="E23" t="str">
        <f t="shared" si="2"/>
        <v>'',</v>
      </c>
      <c r="F23" t="str">
        <f t="shared" si="2"/>
        <v>'',</v>
      </c>
      <c r="G23" t="str">
        <f t="shared" si="2"/>
        <v>'',</v>
      </c>
      <c r="H23" t="str">
        <f>CONCATENATE("'",H22,"'")</f>
        <v>''</v>
      </c>
      <c r="Y23" t="str">
        <f>CONCATENATE($Y$14,A23,B23,C23,D23,E23,F23,G23,H23,I23,J23,K23,L23,M23,N23,O23,P23,Q23,R23,S23,T23,U23,V23,W23,X23,");")</f>
        <v>INSERT INTO EventDetail (EventId,A,B,C,D,E,F,Memo) VALUES ('3','0.5','2','40000','','','','');</v>
      </c>
    </row>
    <row r="27" spans="1:25" x14ac:dyDescent="0.3">
      <c r="A27" s="12" t="s">
        <v>404</v>
      </c>
    </row>
    <row r="28" spans="1:25" s="6" customFormat="1" x14ac:dyDescent="0.3">
      <c r="A28" s="6" t="s">
        <v>369</v>
      </c>
      <c r="B28" s="6" t="s">
        <v>306</v>
      </c>
      <c r="C28" s="6" t="s">
        <v>341</v>
      </c>
      <c r="D28" s="6" t="s">
        <v>342</v>
      </c>
      <c r="E28" s="6" t="s">
        <v>412</v>
      </c>
      <c r="F28" s="6" t="s">
        <v>222</v>
      </c>
      <c r="Y28" s="6" t="str">
        <f>CONCATENATE("INSERT INTO CustEvent (",A28,B28,C28,D28,E28,F28,G28,H28,I28,J28,K28,L28,M28,N28,O28,P28,Q28,R28,S28,T28,U28,V28,W28,X28,") VALUES (")</f>
        <v>INSERT INTO CustEvent (EventId,UserId,StartDate,EndDate,Used,UpdateDate) VALUES (</v>
      </c>
    </row>
    <row r="30" spans="1:25" x14ac:dyDescent="0.3">
      <c r="A30">
        <v>3</v>
      </c>
      <c r="B30" t="s">
        <v>315</v>
      </c>
      <c r="C30" s="1" t="s">
        <v>221</v>
      </c>
      <c r="D30" s="1" t="s">
        <v>591</v>
      </c>
      <c r="E30" s="1" t="s">
        <v>385</v>
      </c>
      <c r="F30" s="1" t="s">
        <v>406</v>
      </c>
      <c r="G30" s="5"/>
    </row>
    <row r="31" spans="1:25" x14ac:dyDescent="0.3">
      <c r="A31" t="str">
        <f>CONCATENATE("'",A30,"'",",")</f>
        <v>'3',</v>
      </c>
      <c r="B31" s="5" t="str">
        <f>CONCATENATE("'",B30,"'",",")</f>
        <v>'OrgTest01',</v>
      </c>
      <c r="C31" t="str">
        <f>CONCATENATE("to_date('",C30,"','YYYY-MM-DD')",",")</f>
        <v>to_date('2018-12-11','YYYY-MM-DD'),</v>
      </c>
      <c r="D31" t="str">
        <f>CONCATENATE("to_date('",D30,"','YYYY-MM-DD')",",")</f>
        <v>to_date('2019-5-11','YYYY-MM-DD'),</v>
      </c>
      <c r="E31" t="str">
        <f>CONCATENATE("'",E30,"'",",")</f>
        <v>'N',</v>
      </c>
      <c r="F31" t="str">
        <f>CONCATENATE("to_date('",F30,"','YYYY-MM-DD')")</f>
        <v>to_date('2018-12-16','YYYY-MM-DD')</v>
      </c>
      <c r="Y31" t="str">
        <f>CONCATENATE($Y$28,A31,B31,C31,D31,E31,F31,G31,H31,I31,J31,K31,L31,M31,N31,O31,P31,Q31,R31,S31,T31,U31,V31,W31,X31,");")</f>
        <v>INSERT INTO CustEvent (EventId,UserId,StartDate,EndDate,Used,UpdateDate) VALUES ('3','OrgTest01',to_date('2018-12-11','YYYY-MM-DD'),to_date('2019-5-11','YYYY-MM-DD'),'N',to_date('2018-12-16','YYYY-MM-DD'));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0"/>
  <sheetViews>
    <sheetView workbookViewId="0">
      <selection activeCell="E23" sqref="E23"/>
    </sheetView>
  </sheetViews>
  <sheetFormatPr defaultRowHeight="16.5" x14ac:dyDescent="0.3"/>
  <cols>
    <col min="1" max="1" width="14.625" bestFit="1" customWidth="1"/>
    <col min="2" max="2" width="12.25" bestFit="1" customWidth="1"/>
    <col min="3" max="3" width="11.25" bestFit="1" customWidth="1"/>
    <col min="4" max="4" width="21.5" bestFit="1" customWidth="1"/>
    <col min="5" max="5" width="14.25" bestFit="1" customWidth="1"/>
    <col min="6" max="6" width="35" bestFit="1" customWidth="1"/>
    <col min="7" max="7" width="7" bestFit="1" customWidth="1"/>
    <col min="8" max="8" width="11.5" bestFit="1" customWidth="1"/>
    <col min="9" max="24" width="1.625" customWidth="1"/>
  </cols>
  <sheetData>
    <row r="1" spans="1:25" x14ac:dyDescent="0.3">
      <c r="A1" s="12" t="s">
        <v>429</v>
      </c>
    </row>
    <row r="2" spans="1:25" s="6" customFormat="1" x14ac:dyDescent="0.3">
      <c r="A2" s="6" t="s">
        <v>424</v>
      </c>
      <c r="B2" s="6" t="s">
        <v>306</v>
      </c>
      <c r="C2" s="6" t="s">
        <v>425</v>
      </c>
      <c r="D2" s="6" t="s">
        <v>426</v>
      </c>
      <c r="E2" s="6" t="s">
        <v>427</v>
      </c>
      <c r="F2" s="6" t="s">
        <v>309</v>
      </c>
      <c r="G2" s="6" t="s">
        <v>370</v>
      </c>
      <c r="H2" s="6" t="s">
        <v>428</v>
      </c>
      <c r="Y2" s="6" t="str">
        <f>CONCATENATE("INSERT INTO CustBankInfo (",A2,B2,C2,D2,E2,F2,G2,H2,I2,J2,K2,L2,M2,N2,O2,P2,Q2,R2,S2,T2,U2,V2,W2,X2,") VALUES (")</f>
        <v>INSERT INTO CustBankInfo (BankId,UserId,BankName,AccountNo,AccountName,CreateTime,Active,BankOwner) VALUES (</v>
      </c>
    </row>
    <row r="4" spans="1:25" x14ac:dyDescent="0.3">
      <c r="A4" s="1">
        <v>1</v>
      </c>
      <c r="B4" t="s">
        <v>315</v>
      </c>
      <c r="C4" s="1" t="s">
        <v>419</v>
      </c>
      <c r="D4" s="1" t="s">
        <v>511</v>
      </c>
      <c r="E4" s="1" t="s">
        <v>581</v>
      </c>
      <c r="F4" s="1" t="s">
        <v>430</v>
      </c>
      <c r="G4" s="1" t="s">
        <v>25</v>
      </c>
      <c r="H4" s="1" t="s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x14ac:dyDescent="0.3">
      <c r="A5" t="str">
        <f>CONCATENATE("'",A4,"'",",")</f>
        <v>'1',</v>
      </c>
      <c r="B5" s="5" t="str">
        <f>CONCATENATE("'",B4,"'",",")</f>
        <v>'OrgTest01',</v>
      </c>
      <c r="C5" t="str">
        <f>CONCATENATE("'",C4,"'",",")</f>
        <v>'하나은행',</v>
      </c>
      <c r="D5" t="str">
        <f>CONCATENATE("'",D4,"'",",")</f>
        <v>'64920000345672201',</v>
      </c>
      <c r="E5" t="str">
        <f>CONCATENATE("'",E4,"'",",")</f>
        <v>'홍길동1',</v>
      </c>
      <c r="F5" t="str">
        <f>CONCATENATE("to_date('",F4,"','YYYY-MM-DD')",",")</f>
        <v>to_date('2018-12-17','YYYY-MM-DD'),</v>
      </c>
      <c r="G5" t="str">
        <f>CONCATENATE("'",G4,"'",",")</f>
        <v>'N',</v>
      </c>
      <c r="H5" t="str">
        <f>CONCATENATE("'",H4,"'")</f>
        <v>'0001'</v>
      </c>
      <c r="Y5" t="str">
        <f>CONCATENATE($Y$2,A5,B5,C5,D5,E5,F5,G5,H5,I5,J5,K5,L5,M5,N5,O5,P5,Q5,R5,S5,T5,U5,V5,W5,X5,");")</f>
        <v>INSERT INTO CustBankInfo (BankId,UserId,BankName,AccountNo,AccountName,CreateTime,Active,BankOwner) VALUES ('1','OrgTest01','하나은행','64920000345672201','홍길동1',to_date('2018-12-17','YYYY-MM-DD'),'N','0001');</v>
      </c>
    </row>
    <row r="7" spans="1:25" x14ac:dyDescent="0.3">
      <c r="A7" s="1" t="s">
        <v>16</v>
      </c>
      <c r="B7" t="s">
        <v>315</v>
      </c>
      <c r="C7" s="1" t="s">
        <v>419</v>
      </c>
      <c r="D7" s="1" t="s">
        <v>512</v>
      </c>
      <c r="E7" s="1" t="s">
        <v>581</v>
      </c>
      <c r="F7" s="1" t="s">
        <v>430</v>
      </c>
      <c r="G7" s="1" t="s">
        <v>15</v>
      </c>
      <c r="H7" s="1" t="s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5" x14ac:dyDescent="0.3">
      <c r="A8" t="str">
        <f>CONCATENATE("'",A7,"'",",")</f>
        <v>'2',</v>
      </c>
      <c r="B8" s="5" t="str">
        <f>CONCATENATE("'",B7,"'",",")</f>
        <v>'OrgTest01',</v>
      </c>
      <c r="C8" t="str">
        <f>CONCATENATE("'",C7,"'",",")</f>
        <v>'하나은행',</v>
      </c>
      <c r="D8" t="str">
        <f>CONCATENATE("'",D7,"'",",")</f>
        <v>'44440000345672202',</v>
      </c>
      <c r="E8" t="str">
        <f>CONCATENATE("'",E7,"'",",")</f>
        <v>'홍길동1',</v>
      </c>
      <c r="F8" t="str">
        <f>CONCATENATE("to_date('",F7,"','YYYY-MM-DD')",",")</f>
        <v>to_date('2018-12-17','YYYY-MM-DD'),</v>
      </c>
      <c r="G8" t="str">
        <f>CONCATENATE("'",G7,"'",",")</f>
        <v>'Y',</v>
      </c>
      <c r="H8" t="str">
        <f>CONCATENATE("'",H7,"'")</f>
        <v>'0001'</v>
      </c>
      <c r="Y8" t="str">
        <f>CONCATENATE($Y$2,A8,B8,C8,D8,E8,F8,G8,H8,I8,J8,K8,L8,M8,N8,O8,P8,Q8,R8,S8,T8,U8,V8,W8,X8,");")</f>
        <v>INSERT INTO CustBankInfo (BankId,UserId,BankName,AccountNo,AccountName,CreateTime,Active,BankOwner) VALUES ('2','OrgTest01','하나은행','44440000345672202','홍길동1',to_date('2018-12-17','YYYY-MM-DD'),'Y','0001');</v>
      </c>
    </row>
    <row r="10" spans="1:25" x14ac:dyDescent="0.3">
      <c r="A10" s="1" t="s">
        <v>90</v>
      </c>
      <c r="B10" t="s">
        <v>355</v>
      </c>
      <c r="C10" s="1" t="s">
        <v>419</v>
      </c>
      <c r="D10" s="1" t="s">
        <v>513</v>
      </c>
      <c r="E10" s="1" t="s">
        <v>582</v>
      </c>
      <c r="F10" s="1" t="s">
        <v>430</v>
      </c>
      <c r="G10" s="1" t="s">
        <v>15</v>
      </c>
      <c r="H10" s="1" t="s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5" x14ac:dyDescent="0.3">
      <c r="A11" t="str">
        <f>CONCATENATE("'",A10,"'",",")</f>
        <v>'3',</v>
      </c>
      <c r="B11" s="5" t="str">
        <f>CONCATENATE("'",B10,"'",",")</f>
        <v>'OrgTest02',</v>
      </c>
      <c r="C11" t="str">
        <f>CONCATENATE("'",C10,"'",",")</f>
        <v>'하나은행',</v>
      </c>
      <c r="D11" t="str">
        <f>CONCATENATE("'",D10,"'",",")</f>
        <v>'64920000345672203',</v>
      </c>
      <c r="E11" t="str">
        <f>CONCATENATE("'",E10,"'",",")</f>
        <v>'홍길동3',</v>
      </c>
      <c r="F11" t="str">
        <f>CONCATENATE("to_date('",F10,"','YYYY-MM-DD')",",")</f>
        <v>to_date('2018-12-17','YYYY-MM-DD'),</v>
      </c>
      <c r="G11" t="str">
        <f>CONCATENATE("'",G10,"'",",")</f>
        <v>'Y',</v>
      </c>
      <c r="H11" t="str">
        <f>CONCATENATE("'",H10,"'")</f>
        <v>'0001'</v>
      </c>
      <c r="Y11" t="str">
        <f>CONCATENATE($Y$2,A11,B11,C11,D11,E11,F11,G11,H11,I11,J11,K11,L11,M11,N11,O11,P11,Q11,R11,S11,T11,U11,V11,W11,X11,");")</f>
        <v>INSERT INTO CustBankInfo (BankId,UserId,BankName,AccountNo,AccountName,CreateTime,Active,BankOwner) VALUES ('3','OrgTest02','하나은행','64920000345672203','홍길동3',to_date('2018-12-17','YYYY-MM-DD'),'Y','0001');</v>
      </c>
    </row>
    <row r="13" spans="1:25" x14ac:dyDescent="0.3">
      <c r="A13" s="1" t="s">
        <v>435</v>
      </c>
      <c r="B13" t="s">
        <v>316</v>
      </c>
      <c r="C13" s="1" t="s">
        <v>419</v>
      </c>
      <c r="D13" s="1" t="s">
        <v>580</v>
      </c>
      <c r="E13" s="1" t="s">
        <v>583</v>
      </c>
      <c r="F13" s="1" t="s">
        <v>430</v>
      </c>
      <c r="G13" s="1" t="s">
        <v>15</v>
      </c>
      <c r="H13" s="1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5" x14ac:dyDescent="0.3">
      <c r="A14" t="str">
        <f>CONCATENATE("'",A13,"'",",")</f>
        <v>'4',</v>
      </c>
      <c r="B14" s="5" t="str">
        <f>CONCATENATE("'",B13,"'",",")</f>
        <v>'OrgManager01',</v>
      </c>
      <c r="C14" t="str">
        <f>CONCATENATE("'",C13,"'",",")</f>
        <v>'하나은행',</v>
      </c>
      <c r="D14" t="str">
        <f>CONCATENATE("'",D13,"'",",")</f>
        <v>'64920000345672206',</v>
      </c>
      <c r="E14" t="str">
        <f>CONCATENATE("'",E13,"'",",")</f>
        <v>'홍길동4',</v>
      </c>
      <c r="F14" t="str">
        <f>CONCATENATE("to_date('",F13,"','YYYY-MM-DD')",",")</f>
        <v>to_date('2018-12-17','YYYY-MM-DD'),</v>
      </c>
      <c r="G14" t="str">
        <f>CONCATENATE("'",G13,"'",",")</f>
        <v>'Y',</v>
      </c>
      <c r="H14" t="str">
        <f>CONCATENATE("'",H13,"'")</f>
        <v>'0002'</v>
      </c>
      <c r="Y14" t="str">
        <f>CONCATENATE($Y$2,A14,B14,C14,D14,E14,F14,G14,H14,I14,J14,K14,L14,M14,N14,O14,P14,Q14,R14,S14,T14,U14,V14,W14,X14,");")</f>
        <v>INSERT INTO CustBankInfo (BankId,UserId,BankName,AccountNo,AccountName,CreateTime,Active,BankOwner) VALUES ('4','OrgManager01','하나은행','64920000345672206','홍길동4',to_date('2018-12-17','YYYY-MM-DD'),'Y','0002');</v>
      </c>
    </row>
    <row r="16" spans="1:25" x14ac:dyDescent="0.3">
      <c r="A16" s="1" t="s">
        <v>270</v>
      </c>
      <c r="B16" t="s">
        <v>585</v>
      </c>
      <c r="C16" s="1" t="s">
        <v>419</v>
      </c>
      <c r="D16" s="1" t="s">
        <v>580</v>
      </c>
      <c r="E16" s="1" t="s">
        <v>589</v>
      </c>
      <c r="F16" s="1" t="s">
        <v>430</v>
      </c>
      <c r="G16" s="1" t="s">
        <v>15</v>
      </c>
      <c r="H16" s="1" t="s">
        <v>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5" x14ac:dyDescent="0.3">
      <c r="A17" t="str">
        <f>CONCATENATE("'",A16,"'",",")</f>
        <v>'5',</v>
      </c>
      <c r="B17" s="5" t="str">
        <f>CONCATENATE("'",B16,"'",",")</f>
        <v>'OrgVip02',</v>
      </c>
      <c r="C17" t="str">
        <f>CONCATENATE("'",C16,"'",",")</f>
        <v>'하나은행',</v>
      </c>
      <c r="D17" t="str">
        <f>CONCATENATE("'",D16,"'",",")</f>
        <v>'64920000345672206',</v>
      </c>
      <c r="E17" t="str">
        <f>CONCATENATE("'",E16,"'",",")</f>
        <v>'홍길동5',</v>
      </c>
      <c r="F17" t="str">
        <f>CONCATENATE("to_date('",F16,"','YYYY-MM-DD')",",")</f>
        <v>to_date('2018-12-17','YYYY-MM-DD'),</v>
      </c>
      <c r="G17" t="str">
        <f>CONCATENATE("'",G16,"'",",")</f>
        <v>'Y',</v>
      </c>
      <c r="H17" t="str">
        <f>CONCATENATE("'",H16,"'")</f>
        <v>'0001'</v>
      </c>
      <c r="Y17" t="str">
        <f>CONCATENATE($Y$2,A17,B17,C17,D17,E17,F17,G17,H17,I17,J17,K17,L17,M17,N17,O17,P17,Q17,R17,S17,T17,U17,V17,W17,X17,");")</f>
        <v>INSERT INTO CustBankInfo (BankId,UserId,BankName,AccountNo,AccountName,CreateTime,Active,BankOwner) VALUES ('5','OrgVip02','하나은행','64920000345672206','홍길동5',to_date('2018-12-17','YYYY-MM-DD'),'Y','0001');</v>
      </c>
    </row>
    <row r="19" spans="1:25" x14ac:dyDescent="0.3">
      <c r="A19" s="1" t="s">
        <v>586</v>
      </c>
      <c r="B19" t="s">
        <v>587</v>
      </c>
      <c r="C19" s="1" t="s">
        <v>419</v>
      </c>
      <c r="D19" s="1" t="s">
        <v>588</v>
      </c>
      <c r="E19" s="1" t="s">
        <v>590</v>
      </c>
      <c r="F19" s="1" t="s">
        <v>430</v>
      </c>
      <c r="G19" s="1" t="s">
        <v>15</v>
      </c>
      <c r="H19" s="1" t="s">
        <v>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5" x14ac:dyDescent="0.3">
      <c r="A20" t="str">
        <f>CONCATENATE("'",A19,"'",",")</f>
        <v>'6',</v>
      </c>
      <c r="B20" s="5" t="str">
        <f>CONCATENATE("'",B19,"'",",")</f>
        <v>'OrgVip03',</v>
      </c>
      <c r="C20" t="str">
        <f>CONCATENATE("'",C19,"'",",")</f>
        <v>'하나은행',</v>
      </c>
      <c r="D20" t="str">
        <f>CONCATENATE("'",D19,"'",",")</f>
        <v>'84891981738193113',</v>
      </c>
      <c r="E20" t="str">
        <f>CONCATENATE("'",E19,"'",",")</f>
        <v>'홍길동6',</v>
      </c>
      <c r="F20" t="str">
        <f>CONCATENATE("to_date('",F19,"','YYYY-MM-DD')",",")</f>
        <v>to_date('2018-12-17','YYYY-MM-DD'),</v>
      </c>
      <c r="G20" t="str">
        <f>CONCATENATE("'",G19,"'",",")</f>
        <v>'Y',</v>
      </c>
      <c r="H20" t="str">
        <f>CONCATENATE("'",H19,"'")</f>
        <v>'0001'</v>
      </c>
      <c r="Y20" t="str">
        <f>CONCATENATE($Y$2,A20,B20,C20,D20,E20,F20,G20,H20,I20,J20,K20,L20,M20,N20,O20,P20,Q20,R20,S20,T20,U20,V20,W20,X20,");")</f>
        <v>INSERT INTO CustBankInfo (BankId,UserId,BankName,AccountNo,AccountName,CreateTime,Active,BankOwner) VALUES ('6','OrgVip03','하나은행','84891981738193113','홍길동6',to_date('2018-12-17','YYYY-MM-DD'),'Y','0001');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8"/>
  <sheetViews>
    <sheetView topLeftCell="A142" workbookViewId="0">
      <selection activeCell="G169" sqref="G169"/>
    </sheetView>
  </sheetViews>
  <sheetFormatPr defaultRowHeight="16.5" x14ac:dyDescent="0.3"/>
  <sheetData>
    <row r="1" spans="1:12" x14ac:dyDescent="0.3">
      <c r="A1" s="12" t="s">
        <v>564</v>
      </c>
    </row>
    <row r="2" spans="1:12" s="6" customFormat="1" x14ac:dyDescent="0.3">
      <c r="A2" s="6" t="s">
        <v>566</v>
      </c>
      <c r="B2" s="6" t="s">
        <v>567</v>
      </c>
      <c r="C2" s="6" t="s">
        <v>565</v>
      </c>
      <c r="L2" s="6" t="str">
        <f>CONCATENATE("INSERT INTO ErrorCode (",A2,B2,C2,D2,E2,F2,G2,H2,I2,J2,K2,") VALUES (")</f>
        <v>INSERT INTO ErrorCode (CodeId,CodeKr,CodeEn) VALUES (</v>
      </c>
    </row>
    <row r="5" spans="1:12" x14ac:dyDescent="0.3">
      <c r="A5" s="1" t="s">
        <v>578</v>
      </c>
      <c r="B5" t="s">
        <v>579</v>
      </c>
      <c r="D5" s="1"/>
      <c r="E5" s="1"/>
      <c r="F5" s="1"/>
      <c r="G5" s="1"/>
      <c r="H5" s="1"/>
      <c r="I5" s="1"/>
      <c r="J5" s="1"/>
      <c r="K5" s="1"/>
    </row>
    <row r="6" spans="1:12" x14ac:dyDescent="0.3">
      <c r="A6" t="str">
        <f>CONCATENATE("'",A5,"'",",")</f>
        <v>'0200',</v>
      </c>
      <c r="B6" s="5" t="str">
        <f>CONCATENATE("'",B5,"'",",")</f>
        <v>'DB(Update) 작업 시 Error 발생 하였습니다.운영자에게 확인 바랍니다',</v>
      </c>
      <c r="C6" t="str">
        <f>CONCATENATE("'",C5,"'")</f>
        <v>''</v>
      </c>
      <c r="L6" t="str">
        <f>CONCATENATE($L$2,A6,B6,C6,D6,E6,F6,G6,H6,I6,J6,K6,");")</f>
        <v>INSERT INTO ErrorCode (CodeId,CodeKr,CodeEn) VALUES ('0200','DB(Update) 작업 시 Error 발생 하였습니다.운영자에게 확인 바랍니다','');</v>
      </c>
    </row>
    <row r="8" spans="1:12" x14ac:dyDescent="0.3">
      <c r="A8" s="1" t="s">
        <v>569</v>
      </c>
      <c r="B8" t="s">
        <v>570</v>
      </c>
      <c r="D8" s="1"/>
      <c r="E8" s="1"/>
      <c r="F8" s="1"/>
      <c r="G8" s="1"/>
      <c r="H8" s="1"/>
      <c r="I8" s="1"/>
      <c r="J8" s="1"/>
      <c r="K8" s="1"/>
    </row>
    <row r="9" spans="1:12" x14ac:dyDescent="0.3">
      <c r="A9" t="str">
        <f>CONCATENATE("'",A8,"'",",")</f>
        <v>'0000',</v>
      </c>
      <c r="B9" s="5" t="str">
        <f>CONCATENATE("'",B8,"'",",")</f>
        <v>'처리완료 하였습니다',</v>
      </c>
      <c r="C9" t="str">
        <f>CONCATENATE("'",C8,"'")</f>
        <v>''</v>
      </c>
      <c r="L9" t="str">
        <f>CONCATENATE($L$2,A9,B9,C9,D9,E9,F9,G9,H9,I9,J9,K9,");")</f>
        <v>INSERT INTO ErrorCode (CodeId,CodeKr,CodeEn) VALUES ('0000','처리완료 하였습니다','');</v>
      </c>
    </row>
    <row r="11" spans="1:12" x14ac:dyDescent="0.3">
      <c r="A11" s="1" t="s">
        <v>5</v>
      </c>
      <c r="B11" t="s">
        <v>571</v>
      </c>
      <c r="D11" s="1"/>
      <c r="E11" s="1"/>
      <c r="F11" s="1"/>
      <c r="G11" s="1"/>
      <c r="H11" s="1"/>
      <c r="I11" s="1"/>
      <c r="J11" s="1"/>
      <c r="K11" s="1"/>
    </row>
    <row r="12" spans="1:12" x14ac:dyDescent="0.3">
      <c r="A12" t="str">
        <f>CONCATENATE("'",A11,"'",",")</f>
        <v>'0001',</v>
      </c>
      <c r="B12" s="5" t="str">
        <f>CONCATENATE("'",B11,"'",",")</f>
        <v>'No Data Select Error 발생.Select Into SQL 확인 바랍니다',</v>
      </c>
      <c r="C12" t="str">
        <f>CONCATENATE("'",C11,"'")</f>
        <v>''</v>
      </c>
      <c r="L12" t="str">
        <f>CONCATENATE($L$2,A12,B12,C12,D12,E12,F12,G12,H12,I12,J12,K12,");")</f>
        <v>INSERT INTO ErrorCode (CodeId,CodeKr,CodeEn) VALUES ('0001','No Data Select Error 발생.Select Into SQL 확인 바랍니다','');</v>
      </c>
    </row>
    <row r="14" spans="1:12" x14ac:dyDescent="0.3">
      <c r="A14" s="1" t="s">
        <v>17</v>
      </c>
      <c r="B14" t="s">
        <v>568</v>
      </c>
      <c r="D14" s="1"/>
      <c r="E14" s="1"/>
      <c r="F14" s="1"/>
      <c r="G14" s="1"/>
      <c r="H14" s="1"/>
      <c r="I14" s="1"/>
      <c r="J14" s="1"/>
      <c r="K14" s="1"/>
    </row>
    <row r="15" spans="1:12" x14ac:dyDescent="0.3">
      <c r="A15" t="str">
        <f>CONCATENATE("'",A14,"'",",")</f>
        <v>'0002',</v>
      </c>
      <c r="B15" s="5" t="str">
        <f>CONCATENATE("'",B14,"'",",")</f>
        <v>'사용자의 유효성 점검 바랍니다',</v>
      </c>
      <c r="C15" t="str">
        <f>CONCATENATE("'",C14,"'")</f>
        <v>''</v>
      </c>
      <c r="L15" t="str">
        <f>CONCATENATE($L$2,A15,B15,C15,D15,E15,F15,G15,H15,I15,J15,K15,");")</f>
        <v>INSERT INTO ErrorCode (CodeId,CodeKr,CodeEn) VALUES ('0002','사용자의 유효성 점검 바랍니다','');</v>
      </c>
    </row>
    <row r="17" spans="1:12" x14ac:dyDescent="0.3">
      <c r="A17" s="1" t="s">
        <v>20</v>
      </c>
      <c r="B17" t="s">
        <v>572</v>
      </c>
      <c r="D17" s="1"/>
      <c r="E17" s="1"/>
      <c r="F17" s="1"/>
      <c r="G17" s="1"/>
      <c r="H17" s="1"/>
      <c r="I17" s="1"/>
      <c r="J17" s="1"/>
      <c r="K17" s="1"/>
    </row>
    <row r="18" spans="1:12" x14ac:dyDescent="0.3">
      <c r="A18" t="str">
        <f>CONCATENATE("'",A17,"'",",")</f>
        <v>'0003',</v>
      </c>
      <c r="B18" s="5" t="str">
        <f>CONCATENATE("'",B17,"'",",")</f>
        <v>'사용불가 대출입니다. 다시확인 바랍니다',</v>
      </c>
      <c r="C18" t="str">
        <f>CONCATENATE("'",C17,"'")</f>
        <v>''</v>
      </c>
      <c r="L18" t="str">
        <f>CONCATENATE($L$2,A18,B18,C18,D18,E18,F18,G18,H18,I18,J18,K18,");")</f>
        <v>INSERT INTO ErrorCode (CodeId,CodeKr,CodeEn) VALUES ('0003','사용불가 대출입니다. 다시확인 바랍니다','');</v>
      </c>
    </row>
    <row r="20" spans="1:12" x14ac:dyDescent="0.3">
      <c r="A20" s="1" t="s">
        <v>81</v>
      </c>
      <c r="B20" t="s">
        <v>573</v>
      </c>
      <c r="D20" s="1"/>
      <c r="E20" s="1"/>
      <c r="F20" s="1"/>
      <c r="G20" s="1"/>
      <c r="H20" s="1"/>
      <c r="I20" s="1"/>
      <c r="J20" s="1"/>
      <c r="K20" s="1"/>
    </row>
    <row r="21" spans="1:12" x14ac:dyDescent="0.3">
      <c r="A21" t="str">
        <f>CONCATENATE("'",A20,"'",",")</f>
        <v>'0004',</v>
      </c>
      <c r="B21" s="5" t="str">
        <f>CONCATENATE("'",B20,"'",",")</f>
        <v>'일회 최소충전금액 미달 하였습니다.',</v>
      </c>
      <c r="C21" t="str">
        <f>CONCATENATE("'",C20,"'")</f>
        <v>''</v>
      </c>
      <c r="L21" t="str">
        <f>CONCATENATE($L$2,A21,B21,C21,D21,E21,F21,G21,H21,I21,J21,K21,");")</f>
        <v>INSERT INTO ErrorCode (CodeId,CodeKr,CodeEn) VALUES ('0004','일회 최소충전금액 미달 하였습니다.','');</v>
      </c>
    </row>
    <row r="23" spans="1:12" x14ac:dyDescent="0.3">
      <c r="A23" s="1" t="s">
        <v>94</v>
      </c>
      <c r="B23" t="s">
        <v>574</v>
      </c>
      <c r="D23" s="1"/>
      <c r="E23" s="1"/>
      <c r="F23" s="1"/>
      <c r="G23" s="1"/>
      <c r="H23" s="1"/>
      <c r="I23" s="1"/>
      <c r="J23" s="1"/>
      <c r="K23" s="1"/>
    </row>
    <row r="24" spans="1:12" x14ac:dyDescent="0.3">
      <c r="A24" t="str">
        <f>CONCATENATE("'",A23,"'",",")</f>
        <v>'0005',</v>
      </c>
      <c r="B24" s="5" t="str">
        <f>CONCATENATE("'",B23,"'",",")</f>
        <v>'일회 최대충전금액 초과 하였습니다.',</v>
      </c>
      <c r="C24" t="str">
        <f>CONCATENATE("'",C23,"'")</f>
        <v>''</v>
      </c>
      <c r="L24" t="str">
        <f>CONCATENATE($L$2,A24,B24,C24,D24,E24,F24,G24,H24,I24,J24,K24,");")</f>
        <v>INSERT INTO ErrorCode (CodeId,CodeKr,CodeEn) VALUES ('0005','일회 최대충전금액 초과 하였습니다.','');</v>
      </c>
    </row>
    <row r="26" spans="1:12" x14ac:dyDescent="0.3">
      <c r="A26" s="1" t="s">
        <v>95</v>
      </c>
      <c r="B26" t="s">
        <v>575</v>
      </c>
      <c r="D26" s="1"/>
      <c r="E26" s="1"/>
      <c r="F26" s="1"/>
      <c r="G26" s="1"/>
      <c r="H26" s="1"/>
      <c r="I26" s="1"/>
      <c r="J26" s="1"/>
      <c r="K26" s="1"/>
    </row>
    <row r="27" spans="1:12" x14ac:dyDescent="0.3">
      <c r="A27" t="str">
        <f>CONCATENATE("'",A26,"'",",")</f>
        <v>'0006',</v>
      </c>
      <c r="B27" s="5" t="str">
        <f>CONCATENATE("'",B26,"'",",")</f>
        <v>'비 운영시간에 입출금 신청 불가 합니다 .양해 부특 드립니다',</v>
      </c>
      <c r="C27" t="str">
        <f>CONCATENATE("'",C26,"'")</f>
        <v>''</v>
      </c>
      <c r="L27" t="str">
        <f>CONCATENATE($L$2,A27,B27,C27,D27,E27,F27,G27,H27,I27,J27,K27,");")</f>
        <v>INSERT INTO ErrorCode (CodeId,CodeKr,CodeEn) VALUES ('0006','비 운영시간에 입출금 신청 불가 합니다 .양해 부특 드립니다','');</v>
      </c>
    </row>
    <row r="29" spans="1:12" x14ac:dyDescent="0.3">
      <c r="A29" s="1" t="s">
        <v>96</v>
      </c>
      <c r="B29" t="s">
        <v>576</v>
      </c>
      <c r="D29" s="1"/>
      <c r="E29" s="1"/>
      <c r="F29" s="1"/>
      <c r="G29" s="1"/>
      <c r="H29" s="1"/>
      <c r="I29" s="1"/>
      <c r="J29" s="1"/>
      <c r="K29" s="1"/>
    </row>
    <row r="30" spans="1:12" x14ac:dyDescent="0.3">
      <c r="A30" t="str">
        <f>CONCATENATE("'",A29,"'",",")</f>
        <v>'0007',</v>
      </c>
      <c r="B30" s="5" t="str">
        <f>CONCATENATE("'",B29,"'",",")</f>
        <v>'고객과은행 정보 일치 하지 않습니다',</v>
      </c>
      <c r="C30" t="str">
        <f>CONCATENATE("'",C29,"'")</f>
        <v>''</v>
      </c>
      <c r="L30" t="str">
        <f>CONCATENATE($L$2,A30,B30,C30,D30,E30,F30,G30,H30,I30,J30,K30,");")</f>
        <v>INSERT INTO ErrorCode (CodeId,CodeKr,CodeEn) VALUES ('0007','고객과은행 정보 일치 하지 않습니다','');</v>
      </c>
    </row>
    <row r="32" spans="1:12" x14ac:dyDescent="0.3">
      <c r="A32" s="1" t="s">
        <v>97</v>
      </c>
      <c r="B32" t="s">
        <v>584</v>
      </c>
      <c r="D32" s="1"/>
      <c r="E32" s="1"/>
      <c r="F32" s="1"/>
      <c r="G32" s="1"/>
      <c r="H32" s="1"/>
      <c r="I32" s="1"/>
      <c r="J32" s="1"/>
      <c r="K32" s="1"/>
    </row>
    <row r="33" spans="1:12" x14ac:dyDescent="0.3">
      <c r="A33" t="str">
        <f>CONCATENATE("'",A32,"'",",")</f>
        <v>'0008',</v>
      </c>
      <c r="B33" s="5" t="str">
        <f>CONCATENATE("'",B32,"'",",")</f>
        <v>'입금계정 틀렸습니다.관리자에게 확인 바랍니다',</v>
      </c>
      <c r="C33" t="str">
        <f>CONCATENATE("'",C32,"'")</f>
        <v>''</v>
      </c>
      <c r="L33" t="str">
        <f>CONCATENATE($L$2,A33,B33,C33,D33,E33,F33,G33,H33,I33,J33,K33,");")</f>
        <v>INSERT INTO ErrorCode (CodeId,CodeKr,CodeEn) VALUES ('0008','입금계정 틀렸습니다.관리자에게 확인 바랍니다','');</v>
      </c>
    </row>
    <row r="35" spans="1:12" x14ac:dyDescent="0.3">
      <c r="A35" s="1" t="s">
        <v>98</v>
      </c>
      <c r="B35" t="s">
        <v>592</v>
      </c>
      <c r="D35" s="1"/>
      <c r="E35" s="1"/>
      <c r="F35" s="1"/>
      <c r="G35" s="1"/>
      <c r="H35" s="1"/>
      <c r="I35" s="1"/>
      <c r="J35" s="1"/>
      <c r="K35" s="1"/>
    </row>
    <row r="36" spans="1:12" x14ac:dyDescent="0.3">
      <c r="A36" t="str">
        <f>CONCATENATE("'",A35,"'",",")</f>
        <v>'0009',</v>
      </c>
      <c r="B36" s="5" t="str">
        <f>CONCATENATE("'",B35,"'",",")</f>
        <v>'비 정상관리자입니다',</v>
      </c>
      <c r="C36" t="str">
        <f>CONCATENATE("'",C35,"'")</f>
        <v>''</v>
      </c>
      <c r="L36" t="str">
        <f>CONCATENATE($L$2,A36,B36,C36,D36,E36,F36,G36,H36,I36,J36,K36,");")</f>
        <v>INSERT INTO ErrorCode (CodeId,CodeKr,CodeEn) VALUES ('0009','비 정상관리자입니다','');</v>
      </c>
    </row>
    <row r="38" spans="1:12" x14ac:dyDescent="0.3">
      <c r="A38" s="1" t="s">
        <v>99</v>
      </c>
      <c r="B38" t="s">
        <v>593</v>
      </c>
      <c r="D38" s="1"/>
      <c r="E38" s="1"/>
      <c r="F38" s="1"/>
      <c r="G38" s="1"/>
      <c r="H38" s="1"/>
      <c r="I38" s="1"/>
      <c r="J38" s="1"/>
      <c r="K38" s="1"/>
    </row>
    <row r="39" spans="1:12" x14ac:dyDescent="0.3">
      <c r="A39" t="str">
        <f>CONCATENATE("'",A38,"'",",")</f>
        <v>'0010',</v>
      </c>
      <c r="B39" s="5" t="str">
        <f>CONCATENATE("'",B38,"'",",")</f>
        <v>'입금요청금액과 승인금액 동일 하지 않습니다',</v>
      </c>
      <c r="C39" t="str">
        <f>CONCATENATE("'",C38,"'")</f>
        <v>''</v>
      </c>
      <c r="L39" t="str">
        <f>CONCATENATE($L$2,A39,B39,C39,D39,E39,F39,G39,H39,I39,J39,K39,");")</f>
        <v>INSERT INTO ErrorCode (CodeId,CodeKr,CodeEn) VALUES ('0010','입금요청금액과 승인금액 동일 하지 않습니다','');</v>
      </c>
    </row>
    <row r="41" spans="1:12" x14ac:dyDescent="0.3">
      <c r="A41" s="1" t="s">
        <v>161</v>
      </c>
      <c r="B41" t="s">
        <v>594</v>
      </c>
      <c r="D41" s="1"/>
      <c r="E41" s="1"/>
      <c r="F41" s="1"/>
      <c r="G41" s="1"/>
      <c r="H41" s="1"/>
      <c r="I41" s="1"/>
      <c r="J41" s="1"/>
      <c r="K41" s="1"/>
    </row>
    <row r="42" spans="1:12" x14ac:dyDescent="0.3">
      <c r="A42" t="str">
        <f>CONCATENATE("'",A41,"'",",")</f>
        <v>'0011',</v>
      </c>
      <c r="B42" s="5" t="str">
        <f>CONCATENATE("'",B41,"'",",")</f>
        <v>'이미처리 되 입금요청은 재 처리 불가 합니다',</v>
      </c>
      <c r="C42" t="str">
        <f>CONCATENATE("'",C41,"'")</f>
        <v>''</v>
      </c>
      <c r="L42" t="str">
        <f>CONCATENATE($L$2,A42,B42,C42,D42,E42,F42,G42,H42,I42,J42,K42,");")</f>
        <v>INSERT INTO ErrorCode (CodeId,CodeKr,CodeEn) VALUES ('0011','이미처리 되 입금요청은 재 처리 불가 합니다','');</v>
      </c>
    </row>
    <row r="44" spans="1:12" x14ac:dyDescent="0.3">
      <c r="A44" s="1" t="s">
        <v>162</v>
      </c>
      <c r="B44" t="s">
        <v>595</v>
      </c>
      <c r="D44" s="1"/>
      <c r="E44" s="1"/>
      <c r="F44" s="1"/>
      <c r="G44" s="1"/>
      <c r="H44" s="1"/>
      <c r="I44" s="1"/>
      <c r="J44" s="1"/>
      <c r="K44" s="1"/>
    </row>
    <row r="45" spans="1:12" x14ac:dyDescent="0.3">
      <c r="A45" t="str">
        <f>CONCATENATE("'",A44,"'",",")</f>
        <v>'0012',</v>
      </c>
      <c r="B45" s="5" t="str">
        <f>CONCATENATE("'",B44,"'",",")</f>
        <v>'해당 입금요청 정보준제 하지 않습니다',</v>
      </c>
      <c r="C45" t="str">
        <f>CONCATENATE("'",C44,"'")</f>
        <v>''</v>
      </c>
      <c r="L45" t="str">
        <f>CONCATENATE($L$2,A45,B45,C45,D45,E45,F45,G45,H45,I45,J45,K45,");")</f>
        <v>INSERT INTO ErrorCode (CodeId,CodeKr,CodeEn) VALUES ('0012','해당 입금요청 정보준제 하지 않습니다','');</v>
      </c>
    </row>
    <row r="47" spans="1:12" x14ac:dyDescent="0.3">
      <c r="A47" s="1" t="s">
        <v>217</v>
      </c>
      <c r="B47" t="s">
        <v>596</v>
      </c>
      <c r="D47" s="1"/>
      <c r="E47" s="1"/>
      <c r="F47" s="1"/>
      <c r="G47" s="1"/>
      <c r="H47" s="1"/>
      <c r="I47" s="1"/>
      <c r="J47" s="1"/>
      <c r="K47" s="1"/>
    </row>
    <row r="48" spans="1:12" x14ac:dyDescent="0.3">
      <c r="A48" t="str">
        <f>CONCATENATE("'",A47,"'",",")</f>
        <v>'0013',</v>
      </c>
      <c r="B48" s="5" t="str">
        <f>CONCATENATE("'",B47,"'",",")</f>
        <v>'입금요청의상태가[요청] 만 거불 할수 있습니다',</v>
      </c>
      <c r="C48" t="str">
        <f>CONCATENATE("'",C47,"'")</f>
        <v>''</v>
      </c>
      <c r="L48" t="str">
        <f>CONCATENATE($L$2,A48,B48,C48,D48,E48,F48,G48,H48,I48,J48,K48,");")</f>
        <v>INSERT INTO ErrorCode (CodeId,CodeKr,CodeEn) VALUES ('0013','입금요청의상태가[요청] 만 거불 할수 있습니다','');</v>
      </c>
    </row>
    <row r="50" spans="1:12" x14ac:dyDescent="0.3">
      <c r="A50" s="1" t="s">
        <v>224</v>
      </c>
      <c r="B50" t="s">
        <v>597</v>
      </c>
      <c r="D50" s="1"/>
      <c r="E50" s="1"/>
      <c r="F50" s="1"/>
      <c r="G50" s="1"/>
      <c r="H50" s="1"/>
      <c r="I50" s="1"/>
      <c r="J50" s="1"/>
      <c r="K50" s="1"/>
    </row>
    <row r="51" spans="1:12" x14ac:dyDescent="0.3">
      <c r="A51" t="str">
        <f>CONCATENATE("'",A50,"'",",")</f>
        <v>'0014',</v>
      </c>
      <c r="B51" s="5" t="str">
        <f>CONCATENATE("'",B50,"'",",")</f>
        <v>'거부/승인 된 입금요청만 Rollback 가능 합니다',</v>
      </c>
      <c r="C51" t="str">
        <f>CONCATENATE("'",C50,"'")</f>
        <v>''</v>
      </c>
      <c r="L51" t="str">
        <f>CONCATENATE($L$2,A51,B51,C51,D51,E51,F51,G51,H51,I51,J51,K51,");")</f>
        <v>INSERT INTO ErrorCode (CodeId,CodeKr,CodeEn) VALUES ('0014','거부/승인 된 입금요청만 Rollback 가능 합니다','');</v>
      </c>
    </row>
    <row r="53" spans="1:12" x14ac:dyDescent="0.3">
      <c r="A53" s="1" t="s">
        <v>100</v>
      </c>
      <c r="B53" t="s">
        <v>598</v>
      </c>
      <c r="D53" s="1"/>
      <c r="E53" s="1"/>
      <c r="F53" s="1"/>
      <c r="G53" s="1"/>
      <c r="H53" s="1"/>
      <c r="I53" s="1"/>
      <c r="J53" s="1"/>
      <c r="K53" s="1"/>
    </row>
    <row r="54" spans="1:12" x14ac:dyDescent="0.3">
      <c r="A54" t="str">
        <f>CONCATENATE("'",A53,"'",",")</f>
        <v>'0015',</v>
      </c>
      <c r="B54" s="5" t="str">
        <f>CONCATENATE("'",B53,"'",",")</f>
        <v>'원금이 부족 하여 대출신청 불가 합니다 .다시 확인 바랍니다',</v>
      </c>
      <c r="C54" t="str">
        <f>CONCATENATE("'",C53,"'")</f>
        <v>''</v>
      </c>
      <c r="L54" t="str">
        <f>CONCATENATE($L$2,A54,B54,C54,D54,E54,F54,G54,H54,I54,J54,K54,");")</f>
        <v>INSERT INTO ErrorCode (CodeId,CodeKr,CodeEn) VALUES ('0015','원금이 부족 하여 대출신청 불가 합니다 .다시 확인 바랍니다','');</v>
      </c>
    </row>
    <row r="56" spans="1:12" x14ac:dyDescent="0.3">
      <c r="A56" s="1" t="s">
        <v>243</v>
      </c>
      <c r="B56" t="s">
        <v>606</v>
      </c>
      <c r="D56" s="1"/>
      <c r="E56" s="1"/>
      <c r="F56" s="1"/>
      <c r="G56" s="1"/>
      <c r="H56" s="1"/>
      <c r="I56" s="1"/>
      <c r="J56" s="1"/>
      <c r="K56" s="1"/>
    </row>
    <row r="57" spans="1:12" x14ac:dyDescent="0.3">
      <c r="A57" t="str">
        <f>CONCATENATE("'",A56,"'",",")</f>
        <v>'0016',</v>
      </c>
      <c r="B57" s="5" t="str">
        <f>CONCATENATE("'",B56,"'",",")</f>
        <v>'대출율과 대출Code 일치 하지 않고 미 적용 상태 입니다',</v>
      </c>
      <c r="C57" t="str">
        <f>CONCATENATE("'",C56,"'")</f>
        <v>''</v>
      </c>
      <c r="L57" t="str">
        <f>CONCATENATE($L$2,A57,B57,C57,D57,E57,F57,G57,H57,I57,J57,K57,");")</f>
        <v>INSERT INTO ErrorCode (CodeId,CodeKr,CodeEn) VALUES ('0016','대출율과 대출Code 일치 하지 않고 미 적용 상태 입니다','');</v>
      </c>
    </row>
    <row r="59" spans="1:12" x14ac:dyDescent="0.3">
      <c r="A59" s="1" t="s">
        <v>257</v>
      </c>
      <c r="B59" t="s">
        <v>599</v>
      </c>
      <c r="D59" s="1"/>
      <c r="E59" s="1"/>
      <c r="F59" s="1"/>
      <c r="G59" s="1"/>
      <c r="H59" s="1"/>
      <c r="I59" s="1"/>
      <c r="J59" s="1"/>
      <c r="K59" s="1"/>
    </row>
    <row r="60" spans="1:12" x14ac:dyDescent="0.3">
      <c r="A60" t="str">
        <f>CONCATENATE("'",A59,"'",",")</f>
        <v>'0017',</v>
      </c>
      <c r="B60" s="5" t="str">
        <f>CONCATENATE("'",B59,"'",",")</f>
        <v>'고객 허용대출 숫 초과 하였습니다',</v>
      </c>
      <c r="C60" t="str">
        <f>CONCATENATE("'",C59,"'")</f>
        <v>''</v>
      </c>
      <c r="L60" t="str">
        <f>CONCATENATE($L$2,A60,B60,C60,D60,E60,F60,G60,H60,I60,J60,K60,");")</f>
        <v>INSERT INTO ErrorCode (CodeId,CodeKr,CodeEn) VALUES ('0017','고객 허용대출 숫 초과 하였습니다','');</v>
      </c>
    </row>
    <row r="62" spans="1:12" x14ac:dyDescent="0.3">
      <c r="A62" s="1" t="s">
        <v>328</v>
      </c>
      <c r="B62" t="s">
        <v>600</v>
      </c>
      <c r="D62" s="1"/>
      <c r="E62" s="1"/>
      <c r="F62" s="1"/>
      <c r="G62" s="1"/>
      <c r="H62" s="1"/>
      <c r="I62" s="1"/>
      <c r="J62" s="1"/>
      <c r="K62" s="1"/>
    </row>
    <row r="63" spans="1:12" x14ac:dyDescent="0.3">
      <c r="A63" t="str">
        <f>CONCATENATE("'",A62,"'",",")</f>
        <v>'0018',</v>
      </c>
      <c r="B63" s="5" t="str">
        <f>CONCATENATE("'",B62,"'",",")</f>
        <v>'고객VIP등급의  허용 최대대출율 초과 하였습니다',</v>
      </c>
      <c r="C63" t="str">
        <f>CONCATENATE("'",C62,"'")</f>
        <v>''</v>
      </c>
      <c r="L63" t="str">
        <f>CONCATENATE($L$2,A63,B63,C63,D63,E63,F63,G63,H63,I63,J63,K63,");")</f>
        <v>INSERT INTO ErrorCode (CodeId,CodeKr,CodeEn) VALUES ('0018','고객VIP등급의  허용 최대대출율 초과 하였습니다','');</v>
      </c>
    </row>
    <row r="65" spans="1:12" x14ac:dyDescent="0.3">
      <c r="A65" s="1" t="s">
        <v>408</v>
      </c>
      <c r="B65" t="s">
        <v>601</v>
      </c>
      <c r="D65" s="1"/>
      <c r="E65" s="1"/>
      <c r="F65" s="1"/>
      <c r="G65" s="1"/>
      <c r="H65" s="1"/>
      <c r="I65" s="1"/>
      <c r="J65" s="1"/>
      <c r="K65" s="1"/>
    </row>
    <row r="66" spans="1:12" x14ac:dyDescent="0.3">
      <c r="A66" t="str">
        <f>CONCATENATE("'",A65,"'",",")</f>
        <v>'0019',</v>
      </c>
      <c r="B66" s="5" t="str">
        <f>CONCATENATE("'",B65,"'",",")</f>
        <v>'고객VIP등급의  허용 최대대출금액 초과 하였습니다! ',</v>
      </c>
      <c r="C66" t="str">
        <f>CONCATENATE("'",C65,"'")</f>
        <v>''</v>
      </c>
      <c r="L66" t="str">
        <f>CONCATENATE($L$2,A66,B66,C66,D66,E66,F66,G66,H66,I66,J66,K66,");")</f>
        <v>INSERT INTO ErrorCode (CodeId,CodeKr,CodeEn) VALUES ('0019','고객VIP등급의  허용 최대대출금액 초과 하였습니다! ','');</v>
      </c>
    </row>
    <row r="68" spans="1:12" x14ac:dyDescent="0.3">
      <c r="A68" s="1" t="s">
        <v>101</v>
      </c>
      <c r="B68" t="s">
        <v>602</v>
      </c>
      <c r="D68" s="1"/>
      <c r="E68" s="1"/>
      <c r="F68" s="1"/>
      <c r="G68" s="1"/>
      <c r="H68" s="1"/>
      <c r="I68" s="1"/>
      <c r="J68" s="1"/>
      <c r="K68" s="1"/>
    </row>
    <row r="69" spans="1:12" x14ac:dyDescent="0.3">
      <c r="A69" t="str">
        <f>CONCATENATE("'",A68,"'",",")</f>
        <v>'0020',</v>
      </c>
      <c r="B69" s="5" t="str">
        <f>CONCATENATE("'",B68,"'",",")</f>
        <v>'일회 최소대출신청금액 미달 하였습니다 ! ',</v>
      </c>
      <c r="C69" t="str">
        <f>CONCATENATE("'",C68,"'")</f>
        <v>''</v>
      </c>
      <c r="L69" t="str">
        <f>CONCATENATE($L$2,A69,B69,C69,D69,E69,F69,G69,H69,I69,J69,K69,");")</f>
        <v>INSERT INTO ErrorCode (CodeId,CodeKr,CodeEn) VALUES ('0020','일회 최소대출신청금액 미달 하였습니다 ! ','');</v>
      </c>
    </row>
    <row r="71" spans="1:12" x14ac:dyDescent="0.3">
      <c r="A71" s="1" t="s">
        <v>464</v>
      </c>
      <c r="B71" t="s">
        <v>603</v>
      </c>
      <c r="D71" s="1"/>
      <c r="E71" s="1"/>
      <c r="F71" s="1"/>
      <c r="G71" s="1"/>
      <c r="H71" s="1"/>
      <c r="I71" s="1"/>
      <c r="J71" s="1"/>
      <c r="K71" s="1"/>
    </row>
    <row r="72" spans="1:12" x14ac:dyDescent="0.3">
      <c r="A72" t="str">
        <f>CONCATENATE("'",A71,"'",",")</f>
        <v>'0021',</v>
      </c>
      <c r="B72" s="5" t="str">
        <f>CONCATENATE("'",B71,"'",",")</f>
        <v>'대출금액 계산 오류 있음.대출금 = 담보금*대출율',</v>
      </c>
      <c r="C72" t="str">
        <f>CONCATENATE("'",C71,"'")</f>
        <v>''</v>
      </c>
      <c r="L72" t="str">
        <f>CONCATENATE($L$2,A72,B72,C72,D72,E72,F72,G72,H72,I72,J72,K72,");")</f>
        <v>INSERT INTO ErrorCode (CodeId,CodeKr,CodeEn) VALUES ('0021','대출금액 계산 오류 있음.대출금 = 담보금*대출율','');</v>
      </c>
    </row>
    <row r="74" spans="1:12" x14ac:dyDescent="0.3">
      <c r="A74" s="1" t="s">
        <v>476</v>
      </c>
      <c r="B74" t="s">
        <v>605</v>
      </c>
      <c r="D74" s="1"/>
      <c r="E74" s="1"/>
      <c r="F74" s="1"/>
      <c r="G74" s="1"/>
      <c r="H74" s="1"/>
      <c r="I74" s="1"/>
      <c r="J74" s="1"/>
      <c r="K74" s="1"/>
    </row>
    <row r="75" spans="1:12" x14ac:dyDescent="0.3">
      <c r="A75" t="str">
        <f>CONCATENATE("'",A74,"'",",")</f>
        <v>'0022',</v>
      </c>
      <c r="B75" s="5" t="str">
        <f>CONCATENATE("'",B74,"'",",")</f>
        <v>'사용중의 대출 조회 시 Error 발생 하였습니다',</v>
      </c>
      <c r="C75" t="str">
        <f>CONCATENATE("'",C74,"'")</f>
        <v>''</v>
      </c>
      <c r="L75" t="str">
        <f>CONCATENATE($L$2,A75,B75,C75,D75,E75,F75,G75,H75,I75,J75,K75,");")</f>
        <v>INSERT INTO ErrorCode (CodeId,CodeKr,CodeEn) VALUES ('0022','사용중의 대출 조회 시 Error 발생 하였습니다','');</v>
      </c>
    </row>
    <row r="77" spans="1:12" x14ac:dyDescent="0.3">
      <c r="A77" s="1" t="s">
        <v>483</v>
      </c>
      <c r="B77" t="s">
        <v>607</v>
      </c>
      <c r="D77" s="1"/>
      <c r="E77" s="1"/>
      <c r="F77" s="1"/>
      <c r="G77" s="1"/>
      <c r="H77" s="1"/>
      <c r="I77" s="1"/>
      <c r="J77" s="1"/>
      <c r="K77" s="1"/>
    </row>
    <row r="78" spans="1:12" x14ac:dyDescent="0.3">
      <c r="A78" t="str">
        <f>CONCATENATE("'",A77,"'",",")</f>
        <v>'0023',</v>
      </c>
      <c r="B78" s="5" t="str">
        <f>CONCATENATE("'",B77,"'",",")</f>
        <v>'해당시장의 정보가 없습니다.',</v>
      </c>
      <c r="C78" t="str">
        <f>CONCATENATE("'",C77,"'")</f>
        <v>''</v>
      </c>
      <c r="L78" t="str">
        <f>CONCATENATE($L$2,A78,B78,C78,D78,E78,F78,G78,H78,I78,J78,K78,");")</f>
        <v>INSERT INTO ErrorCode (CodeId,CodeKr,CodeEn) VALUES ('0023','해당시장의 정보가 없습니다.','');</v>
      </c>
    </row>
    <row r="80" spans="1:12" x14ac:dyDescent="0.3">
      <c r="A80" s="1" t="s">
        <v>495</v>
      </c>
      <c r="B80" t="s">
        <v>608</v>
      </c>
      <c r="D80" s="1"/>
      <c r="E80" s="1"/>
      <c r="F80" s="1"/>
      <c r="G80" s="1"/>
      <c r="H80" s="1"/>
      <c r="I80" s="1"/>
      <c r="J80" s="1"/>
      <c r="K80" s="1"/>
    </row>
    <row r="81" spans="1:12" x14ac:dyDescent="0.3">
      <c r="A81" t="str">
        <f>CONCATENATE("'",A80,"'",",")</f>
        <v>'0024',</v>
      </c>
      <c r="B81" s="5" t="str">
        <f>CONCATENATE("'",B80,"'",",")</f>
        <v>'매수/매도 Code 잘못 되있습니다.확인 바랍니다',</v>
      </c>
      <c r="C81" t="str">
        <f>CONCATENATE("'",C80,"'")</f>
        <v>''</v>
      </c>
      <c r="L81" t="str">
        <f>CONCATENATE($L$2,A81,B81,C81,D81,E81,F81,G81,H81,I81,J81,K81,");")</f>
        <v>INSERT INTO ErrorCode (CodeId,CodeKr,CodeEn) VALUES ('0024','매수/매도 Code 잘못 되있습니다.확인 바랍니다','');</v>
      </c>
    </row>
    <row r="83" spans="1:12" x14ac:dyDescent="0.3">
      <c r="A83" s="1" t="s">
        <v>102</v>
      </c>
      <c r="B83" t="s">
        <v>609</v>
      </c>
      <c r="D83" s="1"/>
      <c r="E83" s="1"/>
      <c r="F83" s="1"/>
      <c r="G83" s="1"/>
      <c r="H83" s="1"/>
      <c r="I83" s="1"/>
      <c r="J83" s="1"/>
      <c r="K83" s="1"/>
    </row>
    <row r="84" spans="1:12" x14ac:dyDescent="0.3">
      <c r="A84" t="str">
        <f>CONCATENATE("'",A83,"'",",")</f>
        <v>'0025',</v>
      </c>
      <c r="B84" s="5" t="str">
        <f>CONCATENATE("'",B83,"'",",")</f>
        <v>'거래 방식Code 잘못 되있습니다.지정가/시장가 만 지원 합니다',</v>
      </c>
      <c r="C84" t="str">
        <f>CONCATENATE("'",C83,"'")</f>
        <v>''</v>
      </c>
      <c r="L84" t="str">
        <f>CONCATENATE($L$2,A84,B84,C84,D84,E84,F84,G84,H84,I84,J84,K84,");")</f>
        <v>INSERT INTO ErrorCode (CodeId,CodeKr,CodeEn) VALUES ('0025','거래 방식Code 잘못 되있습니다.지정가/시장가 만 지원 합니다','');</v>
      </c>
    </row>
    <row r="86" spans="1:12" x14ac:dyDescent="0.3">
      <c r="A86" s="1" t="s">
        <v>610</v>
      </c>
      <c r="B86" t="s">
        <v>611</v>
      </c>
      <c r="D86" s="1"/>
      <c r="E86" s="1"/>
      <c r="F86" s="1"/>
      <c r="G86" s="1"/>
      <c r="H86" s="1"/>
      <c r="I86" s="1"/>
      <c r="J86" s="1"/>
      <c r="K86" s="1"/>
    </row>
    <row r="87" spans="1:12" x14ac:dyDescent="0.3">
      <c r="A87" t="str">
        <f>CONCATENATE("'",A86,"'",",")</f>
        <v>'0026',</v>
      </c>
      <c r="B87" s="5" t="str">
        <f>CONCATENATE("'",B86,"'",",")</f>
        <v>'포지션 Code 잘못 되있습니다.확인 바랍니다',</v>
      </c>
      <c r="C87" t="str">
        <f>CONCATENATE("'",C86,"'")</f>
        <v>''</v>
      </c>
      <c r="L87" t="str">
        <f>CONCATENATE($L$2,A87,B87,C87,D87,E87,F87,G87,H87,I87,J87,K87,");")</f>
        <v>INSERT INTO ErrorCode (CodeId,CodeKr,CodeEn) VALUES ('0026','포지션 Code 잘못 되있습니다.확인 바랍니다','');</v>
      </c>
    </row>
    <row r="89" spans="1:12" x14ac:dyDescent="0.3">
      <c r="A89" s="1" t="s">
        <v>612</v>
      </c>
      <c r="B89" t="s">
        <v>613</v>
      </c>
      <c r="D89" s="1"/>
      <c r="E89" s="1"/>
      <c r="F89" s="1"/>
      <c r="G89" s="1"/>
      <c r="H89" s="1"/>
      <c r="I89" s="1"/>
      <c r="J89" s="1"/>
      <c r="K89" s="1"/>
    </row>
    <row r="90" spans="1:12" x14ac:dyDescent="0.3">
      <c r="A90" t="str">
        <f>CONCATENATE("'",A89,"'",",")</f>
        <v>'0027',</v>
      </c>
      <c r="B90" s="5" t="str">
        <f>CONCATENATE("'",B89,"'",",")</f>
        <v>'주문반식Code 잘못 되있습니다.확인 바랍니다',</v>
      </c>
      <c r="C90" t="str">
        <f>CONCATENATE("'",C89,"'")</f>
        <v>''</v>
      </c>
      <c r="L90" t="str">
        <f>CONCATENATE($L$2,A90,B90,C90,D90,E90,F90,G90,H90,I90,J90,K90,");")</f>
        <v>INSERT INTO ErrorCode (CodeId,CodeKr,CodeEn) VALUES ('0027','주문반식Code 잘못 되있습니다.확인 바랍니다','');</v>
      </c>
    </row>
    <row r="92" spans="1:12" x14ac:dyDescent="0.3">
      <c r="A92" s="1" t="s">
        <v>614</v>
      </c>
      <c r="B92" t="s">
        <v>615</v>
      </c>
      <c r="D92" s="1"/>
      <c r="E92" s="1"/>
      <c r="F92" s="1"/>
      <c r="G92" s="1"/>
      <c r="H92" s="1"/>
      <c r="I92" s="1"/>
      <c r="J92" s="1"/>
      <c r="K92" s="1"/>
    </row>
    <row r="93" spans="1:12" x14ac:dyDescent="0.3">
      <c r="A93" t="str">
        <f>CONCATENATE("'",A92,"'",",")</f>
        <v>'0028',</v>
      </c>
      <c r="B93" s="5" t="str">
        <f>CONCATENATE("'",B92,"'",",")</f>
        <v>'주문가은 필수 입력항목입니다',</v>
      </c>
      <c r="C93" t="str">
        <f>CONCATENATE("'",C92,"'")</f>
        <v>''</v>
      </c>
      <c r="L93" t="str">
        <f>CONCATENATE($L$2,A93,B93,C93,D93,E93,F93,G93,H93,I93,J93,K93,");")</f>
        <v>INSERT INTO ErrorCode (CodeId,CodeKr,CodeEn) VALUES ('0028','주문가은 필수 입력항목입니다','');</v>
      </c>
    </row>
    <row r="95" spans="1:12" x14ac:dyDescent="0.3">
      <c r="A95" s="1" t="s">
        <v>616</v>
      </c>
      <c r="B95" t="s">
        <v>617</v>
      </c>
      <c r="D95" s="1"/>
      <c r="E95" s="1"/>
      <c r="F95" s="1"/>
      <c r="G95" s="1"/>
      <c r="H95" s="1"/>
      <c r="I95" s="1"/>
      <c r="J95" s="1"/>
      <c r="K95" s="1"/>
    </row>
    <row r="96" spans="1:12" x14ac:dyDescent="0.3">
      <c r="A96" t="str">
        <f>CONCATENATE("'",A95,"'",",")</f>
        <v>'0029',</v>
      </c>
      <c r="B96" s="5" t="str">
        <f>CONCATENATE("'",B95,"'",",")</f>
        <v>'주문량은 필수 입력항목입니다',</v>
      </c>
      <c r="C96" t="str">
        <f>CONCATENATE("'",C95,"'")</f>
        <v>''</v>
      </c>
      <c r="L96" t="str">
        <f>CONCATENATE($L$2,A96,B96,C96,D96,E96,F96,G96,H96,I96,J96,K96,");")</f>
        <v>INSERT INTO ErrorCode (CodeId,CodeKr,CodeEn) VALUES ('0029','주문량은 필수 입력항목입니다','');</v>
      </c>
    </row>
    <row r="98" spans="1:12" x14ac:dyDescent="0.3">
      <c r="A98" s="1" t="s">
        <v>103</v>
      </c>
      <c r="B98" t="s">
        <v>618</v>
      </c>
      <c r="D98" s="1"/>
      <c r="E98" s="1"/>
      <c r="F98" s="1"/>
      <c r="G98" s="1"/>
      <c r="H98" s="1"/>
      <c r="I98" s="1"/>
      <c r="J98" s="1"/>
      <c r="K98" s="1"/>
    </row>
    <row r="99" spans="1:12" x14ac:dyDescent="0.3">
      <c r="A99" t="str">
        <f>CONCATENATE("'",A98,"'",",")</f>
        <v>'0030',</v>
      </c>
      <c r="B99" s="5" t="str">
        <f>CONCATENATE("'",B98,"'",",")</f>
        <v>'비 거래시간 입니다',</v>
      </c>
      <c r="C99" t="str">
        <f>CONCATENATE("'",C98,"'")</f>
        <v>''</v>
      </c>
      <c r="L99" t="str">
        <f>CONCATENATE($L$2,A99,B99,C99,D99,E99,F99,G99,H99,I99,J99,K99,");")</f>
        <v>INSERT INTO ErrorCode (CodeId,CodeKr,CodeEn) VALUES ('0030','비 거래시간 입니다','');</v>
      </c>
    </row>
    <row r="101" spans="1:12" x14ac:dyDescent="0.3">
      <c r="A101" s="1" t="s">
        <v>619</v>
      </c>
      <c r="B101" t="s">
        <v>620</v>
      </c>
      <c r="D101" s="1"/>
      <c r="E101" s="1"/>
      <c r="F101" s="1"/>
      <c r="G101" s="1"/>
      <c r="H101" s="1"/>
      <c r="I101" s="1"/>
      <c r="J101" s="1"/>
      <c r="K101" s="1"/>
    </row>
    <row r="102" spans="1:12" x14ac:dyDescent="0.3">
      <c r="A102" t="str">
        <f>CONCATENATE("'",A101,"'",",")</f>
        <v>'0031',</v>
      </c>
      <c r="B102" s="5" t="str">
        <f>CONCATENATE("'",B101,"'",",")</f>
        <v>'거리불가 Market입니다,관리자에게 확인 바랍니다',</v>
      </c>
      <c r="C102" t="str">
        <f>CONCATENATE("'",C101,"'")</f>
        <v>''</v>
      </c>
      <c r="L102" t="str">
        <f>CONCATENATE($L$2,A102,B102,C102,D102,E102,F102,G102,H102,I102,J102,K102,");")</f>
        <v>INSERT INTO ErrorCode (CodeId,CodeKr,CodeEn) VALUES ('0031','거리불가 Market입니다,관리자에게 확인 바랍니다','');</v>
      </c>
    </row>
    <row r="104" spans="1:12" x14ac:dyDescent="0.3">
      <c r="A104" s="1" t="s">
        <v>621</v>
      </c>
      <c r="B104" t="s">
        <v>622</v>
      </c>
      <c r="D104" s="1"/>
      <c r="E104" s="1"/>
      <c r="F104" s="1"/>
      <c r="G104" s="1"/>
      <c r="H104" s="1"/>
      <c r="I104" s="1"/>
      <c r="J104" s="1"/>
      <c r="K104" s="1"/>
    </row>
    <row r="105" spans="1:12" x14ac:dyDescent="0.3">
      <c r="A105" t="str">
        <f>CONCATENATE("'",A104,"'",",")</f>
        <v>'0032',</v>
      </c>
      <c r="B105" s="5" t="str">
        <f>CONCATENATE("'",B104,"'",",")</f>
        <v>'거래불가중목입니다',</v>
      </c>
      <c r="C105" t="str">
        <f>CONCATENATE("'",C104,"'")</f>
        <v>''</v>
      </c>
      <c r="L105" t="str">
        <f>CONCATENATE($L$2,A105,B105,C105,D105,E105,F105,G105,H105,I105,J105,K105,");")</f>
        <v>INSERT INTO ErrorCode (CodeId,CodeKr,CodeEn) VALUES ('0032','거래불가중목입니다','');</v>
      </c>
    </row>
    <row r="107" spans="1:12" x14ac:dyDescent="0.3">
      <c r="A107" s="1" t="s">
        <v>623</v>
      </c>
      <c r="B107" t="s">
        <v>624</v>
      </c>
      <c r="D107" s="1"/>
      <c r="E107" s="1"/>
      <c r="F107" s="1"/>
      <c r="G107" s="1"/>
      <c r="H107" s="1"/>
      <c r="I107" s="1"/>
      <c r="J107" s="1"/>
      <c r="K107" s="1"/>
    </row>
    <row r="108" spans="1:12" x14ac:dyDescent="0.3">
      <c r="A108" t="str">
        <f>CONCATENATE("'",A107,"'",",")</f>
        <v>'0033',</v>
      </c>
      <c r="B108" s="5" t="str">
        <f>CONCATENATE("'",B107,"'",",")</f>
        <v>'휴장으로 인해 거래불가합니다',</v>
      </c>
      <c r="C108" t="str">
        <f>CONCATENATE("'",C107,"'")</f>
        <v>''</v>
      </c>
      <c r="L108" t="str">
        <f>CONCATENATE($L$2,A108,B108,C108,D108,E108,F108,G108,H108,I108,J108,K108,");")</f>
        <v>INSERT INTO ErrorCode (CodeId,CodeKr,CodeEn) VALUES ('0033','휴장으로 인해 거래불가합니다','');</v>
      </c>
    </row>
    <row r="110" spans="1:12" x14ac:dyDescent="0.3">
      <c r="A110" s="1" t="s">
        <v>625</v>
      </c>
      <c r="B110" t="s">
        <v>626</v>
      </c>
      <c r="D110" s="1"/>
      <c r="E110" s="1"/>
      <c r="F110" s="1"/>
      <c r="G110" s="1"/>
      <c r="H110" s="1"/>
      <c r="I110" s="1"/>
      <c r="J110" s="1"/>
      <c r="K110" s="1"/>
    </row>
    <row r="111" spans="1:12" x14ac:dyDescent="0.3">
      <c r="A111" t="str">
        <f>CONCATENATE("'",A110,"'",",")</f>
        <v>'0034',</v>
      </c>
      <c r="B111" s="5" t="str">
        <f>CONCATENATE("'",B110,"'",",")</f>
        <v>'거래제한 중목입니다',</v>
      </c>
      <c r="C111" t="str">
        <f>CONCATENATE("'",C110,"'")</f>
        <v>''</v>
      </c>
      <c r="L111" t="str">
        <f>CONCATENATE($L$2,A111,B111,C111,D111,E111,F111,G111,H111,I111,J111,K111,");")</f>
        <v>INSERT INTO ErrorCode (CodeId,CodeKr,CodeEn) VALUES ('0034','거래제한 중목입니다','');</v>
      </c>
    </row>
    <row r="113" spans="1:12" x14ac:dyDescent="0.3">
      <c r="A113" s="1" t="s">
        <v>627</v>
      </c>
      <c r="B113" t="s">
        <v>628</v>
      </c>
      <c r="D113" s="1"/>
      <c r="E113" s="1"/>
      <c r="F113" s="1"/>
      <c r="G113" s="1"/>
      <c r="H113" s="1"/>
      <c r="I113" s="1"/>
      <c r="J113" s="1"/>
      <c r="K113" s="1"/>
    </row>
    <row r="114" spans="1:12" x14ac:dyDescent="0.3">
      <c r="A114" t="str">
        <f>CONCATENATE("'",A113,"'",",")</f>
        <v>'0035',</v>
      </c>
      <c r="B114" s="5" t="str">
        <f>CONCATENATE("'",B113,"'",",")</f>
        <v>'해당대출 정보 없습니다',</v>
      </c>
      <c r="C114" t="str">
        <f>CONCATENATE("'",C113,"'")</f>
        <v>''</v>
      </c>
      <c r="L114" t="str">
        <f>CONCATENATE($L$2,A114,B114,C114,D114,E114,F114,G114,H114,I114,J114,K114,");")</f>
        <v>INSERT INTO ErrorCode (CodeId,CodeKr,CodeEn) VALUES ('0035','해당대출 정보 없습니다','');</v>
      </c>
    </row>
    <row r="116" spans="1:12" x14ac:dyDescent="0.3">
      <c r="A116" s="1" t="s">
        <v>630</v>
      </c>
      <c r="B116" t="s">
        <v>629</v>
      </c>
      <c r="D116" s="1"/>
      <c r="E116" s="1"/>
      <c r="F116" s="1"/>
      <c r="G116" s="1"/>
      <c r="H116" s="1"/>
      <c r="I116" s="1"/>
      <c r="J116" s="1"/>
      <c r="K116" s="1"/>
    </row>
    <row r="117" spans="1:12" x14ac:dyDescent="0.3">
      <c r="A117" t="str">
        <f>CONCATENATE("'",A116,"'",",")</f>
        <v>'0036',</v>
      </c>
      <c r="B117" s="5" t="str">
        <f>CONCATENATE("'",B116,"'",",")</f>
        <v>'거래중목에 허용하지않은 대출율 입니다',</v>
      </c>
      <c r="C117" t="str">
        <f>CONCATENATE("'",C116,"'")</f>
        <v>''</v>
      </c>
      <c r="L117" t="str">
        <f>CONCATENATE($L$2,A117,B117,C117,D117,E117,F117,G117,H117,I117,J117,K117,");")</f>
        <v>INSERT INTO ErrorCode (CodeId,CodeKr,CodeEn) VALUES ('0036','거래중목에 허용하지않은 대출율 입니다','');</v>
      </c>
    </row>
    <row r="119" spans="1:12" x14ac:dyDescent="0.3">
      <c r="A119" s="1" t="s">
        <v>631</v>
      </c>
      <c r="B119" t="s">
        <v>632</v>
      </c>
      <c r="D119" s="1"/>
      <c r="E119" s="1"/>
      <c r="F119" s="1"/>
      <c r="G119" s="1"/>
      <c r="H119" s="1"/>
      <c r="I119" s="1"/>
      <c r="J119" s="1"/>
      <c r="K119" s="1"/>
    </row>
    <row r="120" spans="1:12" x14ac:dyDescent="0.3">
      <c r="A120" t="str">
        <f>CONCATENATE("'",A119,"'",",")</f>
        <v>'0037',</v>
      </c>
      <c r="B120" s="5" t="str">
        <f>CONCATENATE("'",B119,"'",",")</f>
        <v>'공매매 거래 불가 합니다',</v>
      </c>
      <c r="C120" t="str">
        <f>CONCATENATE("'",C119,"'")</f>
        <v>''</v>
      </c>
      <c r="L120" t="str">
        <f>CONCATENATE($L$2,A120,B120,C120,D120,E120,F120,G120,H120,I120,J120,K120,");")</f>
        <v>INSERT INTO ErrorCode (CodeId,CodeKr,CodeEn) VALUES ('0037','공매매 거래 불가 합니다','');</v>
      </c>
    </row>
    <row r="122" spans="1:12" x14ac:dyDescent="0.3">
      <c r="A122" s="1" t="s">
        <v>634</v>
      </c>
      <c r="B122" t="s">
        <v>633</v>
      </c>
      <c r="D122" s="1"/>
      <c r="E122" s="1"/>
      <c r="F122" s="1"/>
      <c r="G122" s="1"/>
      <c r="H122" s="1"/>
      <c r="I122" s="1"/>
      <c r="J122" s="1"/>
      <c r="K122" s="1"/>
    </row>
    <row r="123" spans="1:12" x14ac:dyDescent="0.3">
      <c r="A123" t="str">
        <f>CONCATENATE("'",A122,"'",",")</f>
        <v>'0038',</v>
      </c>
      <c r="B123" s="5" t="str">
        <f>CONCATENATE("'",B122,"'",",")</f>
        <v>'공매매 거래 불가 시장입니다',</v>
      </c>
      <c r="C123" t="str">
        <f>CONCATENATE("'",C122,"'")</f>
        <v>''</v>
      </c>
      <c r="L123" t="str">
        <f>CONCATENATE($L$2,A123,B123,C123,D123,E123,F123,G123,H123,I123,J123,K123,");")</f>
        <v>INSERT INTO ErrorCode (CodeId,CodeKr,CodeEn) VALUES ('0038','공매매 거래 불가 시장입니다','');</v>
      </c>
    </row>
    <row r="125" spans="1:12" x14ac:dyDescent="0.3">
      <c r="A125" s="1" t="s">
        <v>635</v>
      </c>
      <c r="B125" t="s">
        <v>636</v>
      </c>
      <c r="D125" s="1"/>
      <c r="E125" s="1"/>
      <c r="F125" s="1"/>
      <c r="G125" s="1"/>
      <c r="H125" s="1"/>
      <c r="I125" s="1"/>
      <c r="J125" s="1"/>
      <c r="K125" s="1"/>
    </row>
    <row r="126" spans="1:12" x14ac:dyDescent="0.3">
      <c r="A126" t="str">
        <f>CONCATENATE("'",A125,"'",",")</f>
        <v>'0039',</v>
      </c>
      <c r="B126" s="5" t="str">
        <f>CONCATENATE("'",B125,"'",",")</f>
        <v>'공매매 거래 불가 중목입니다',</v>
      </c>
      <c r="C126" t="str">
        <f>CONCATENATE("'",C125,"'")</f>
        <v>''</v>
      </c>
      <c r="L126" t="str">
        <f>CONCATENATE($L$2,A126,B126,C126,D126,E126,F126,G126,H126,I126,J126,K126,");")</f>
        <v>INSERT INTO ErrorCode (CodeId,CodeKr,CodeEn) VALUES ('0039','공매매 거래 불가 중목입니다','');</v>
      </c>
    </row>
    <row r="128" spans="1:12" x14ac:dyDescent="0.3">
      <c r="A128" s="1" t="s">
        <v>637</v>
      </c>
      <c r="B128" t="s">
        <v>638</v>
      </c>
      <c r="D128" s="1"/>
      <c r="E128" s="1"/>
      <c r="F128" s="1"/>
      <c r="G128" s="1"/>
      <c r="H128" s="1"/>
      <c r="I128" s="1"/>
      <c r="J128" s="1"/>
      <c r="K128" s="1"/>
    </row>
    <row r="129" spans="1:12" x14ac:dyDescent="0.3">
      <c r="A129" t="str">
        <f>CONCATENATE("'",A128,"'",",")</f>
        <v>'0040',</v>
      </c>
      <c r="B129" s="5" t="str">
        <f>CONCATENATE("'",B128,"'",",")</f>
        <v>'고객님의 VIP 등급부족으로 공매매 허용 불가',</v>
      </c>
      <c r="C129" t="str">
        <f>CONCATENATE("'",C128,"'")</f>
        <v>''</v>
      </c>
      <c r="L129" t="str">
        <f>CONCATENATE($L$2,A129,B129,C129,D129,E129,F129,G129,H129,I129,J129,K129,");")</f>
        <v>INSERT INTO ErrorCode (CodeId,CodeKr,CodeEn) VALUES ('0040','고객님의 VIP 등급부족으로 공매매 허용 불가','');</v>
      </c>
    </row>
    <row r="131" spans="1:12" x14ac:dyDescent="0.3">
      <c r="A131" s="1" t="s">
        <v>639</v>
      </c>
      <c r="B131" t="s">
        <v>640</v>
      </c>
      <c r="D131" s="1"/>
      <c r="E131" s="1"/>
      <c r="F131" s="1"/>
      <c r="G131" s="1"/>
      <c r="H131" s="1"/>
      <c r="I131" s="1"/>
      <c r="J131" s="1"/>
      <c r="K131" s="1"/>
    </row>
    <row r="132" spans="1:12" x14ac:dyDescent="0.3">
      <c r="A132" t="str">
        <f>CONCATENATE("'",A131,"'",",")</f>
        <v>'0041',</v>
      </c>
      <c r="B132" s="5" t="str">
        <f>CONCATENATE("'",B131,"'",",")</f>
        <v>'가용금액 부족',</v>
      </c>
      <c r="C132" t="str">
        <f>CONCATENATE("'",C131,"'")</f>
        <v>''</v>
      </c>
      <c r="L132" t="str">
        <f>CONCATENATE($L$2,A132,B132,C132,D132,E132,F132,G132,H132,I132,J132,K132,");")</f>
        <v>INSERT INTO ErrorCode (CodeId,CodeKr,CodeEn) VALUES ('0041','가용금액 부족','');</v>
      </c>
    </row>
    <row r="134" spans="1:12" x14ac:dyDescent="0.3">
      <c r="A134" s="1" t="s">
        <v>641</v>
      </c>
      <c r="B134" t="s">
        <v>642</v>
      </c>
      <c r="D134" s="1"/>
      <c r="E134" s="1"/>
      <c r="F134" s="1"/>
      <c r="G134" s="1"/>
      <c r="H134" s="1"/>
      <c r="I134" s="1"/>
      <c r="J134" s="1"/>
      <c r="K134" s="1"/>
    </row>
    <row r="135" spans="1:12" x14ac:dyDescent="0.3">
      <c r="A135" t="str">
        <f>CONCATENATE("'",A134,"'",",")</f>
        <v>'0042',</v>
      </c>
      <c r="B135" s="5" t="str">
        <f>CONCATENATE("'",B134,"'",",")</f>
        <v>'가용마진 부족으로 마진 투자불가 합니다',</v>
      </c>
      <c r="C135" t="str">
        <f>CONCATENATE("'",C134,"'")</f>
        <v>''</v>
      </c>
      <c r="L135" t="str">
        <f>CONCATENATE($L$2,A135,B135,C135,D135,E135,F135,G135,H135,I135,J135,K135,");")</f>
        <v>INSERT INTO ErrorCode (CodeId,CodeKr,CodeEn) VALUES ('0042','가용마진 부족으로 마진 투자불가 합니다','');</v>
      </c>
    </row>
    <row r="137" spans="1:12" x14ac:dyDescent="0.3">
      <c r="A137" s="1" t="s">
        <v>643</v>
      </c>
      <c r="B137" t="s">
        <v>644</v>
      </c>
      <c r="D137" s="1"/>
      <c r="E137" s="1"/>
      <c r="F137" s="1"/>
      <c r="G137" s="1"/>
      <c r="H137" s="1"/>
      <c r="I137" s="1"/>
      <c r="J137" s="1"/>
      <c r="K137" s="1"/>
    </row>
    <row r="138" spans="1:12" x14ac:dyDescent="0.3">
      <c r="A138" t="str">
        <f>CONCATENATE("'",A137,"'",",")</f>
        <v>'0043',</v>
      </c>
      <c r="B138" s="5" t="str">
        <f>CONCATENATE("'",B137,"'",",")</f>
        <v>'가용중묵 포지션 수량 부족.재 확인바랍니다',</v>
      </c>
      <c r="C138" t="str">
        <f>CONCATENATE("'",C137,"'")</f>
        <v>''</v>
      </c>
      <c r="L138" t="str">
        <f>CONCATENATE($L$2,A138,B138,C138,D138,E138,F138,G138,H138,I138,J138,K138,");")</f>
        <v>INSERT INTO ErrorCode (CodeId,CodeKr,CodeEn) VALUES ('0043','가용중묵 포지션 수량 부족.재 확인바랍니다','');</v>
      </c>
    </row>
    <row r="140" spans="1:12" x14ac:dyDescent="0.3">
      <c r="A140" s="1" t="s">
        <v>645</v>
      </c>
      <c r="B140" t="s">
        <v>646</v>
      </c>
      <c r="D140" s="1"/>
      <c r="E140" s="1"/>
      <c r="F140" s="1"/>
      <c r="G140" s="1"/>
      <c r="H140" s="1"/>
      <c r="I140" s="1"/>
      <c r="J140" s="1"/>
      <c r="K140" s="1"/>
    </row>
    <row r="141" spans="1:12" x14ac:dyDescent="0.3">
      <c r="A141" t="str">
        <f>CONCATENATE("'",A140,"'",",")</f>
        <v>'0044',</v>
      </c>
      <c r="B141" s="5" t="str">
        <f>CONCATENATE("'",B140,"'",",")</f>
        <v>'주문처리대기Order 만거부/취소 처리가능 합니다',</v>
      </c>
      <c r="C141" t="str">
        <f>CONCATENATE("'",C140,"'")</f>
        <v>''</v>
      </c>
      <c r="L141" t="str">
        <f>CONCATENATE($L$2,A141,B141,C141,D141,E141,F141,G141,H141,I141,J141,K141,");")</f>
        <v>INSERT INTO ErrorCode (CodeId,CodeKr,CodeEn) VALUES ('0044','주문처리대기Order 만거부/취소 처리가능 합니다','');</v>
      </c>
    </row>
    <row r="143" spans="1:12" x14ac:dyDescent="0.3">
      <c r="A143" s="1" t="s">
        <v>647</v>
      </c>
      <c r="B143" t="s">
        <v>648</v>
      </c>
      <c r="D143" s="1"/>
      <c r="E143" s="1"/>
      <c r="F143" s="1"/>
      <c r="G143" s="1"/>
      <c r="H143" s="1"/>
      <c r="I143" s="1"/>
      <c r="J143" s="1"/>
      <c r="K143" s="1"/>
    </row>
    <row r="144" spans="1:12" x14ac:dyDescent="0.3">
      <c r="A144" t="str">
        <f>CONCATENATE("'",A143,"'",",")</f>
        <v>'0045',</v>
      </c>
      <c r="B144" s="5" t="str">
        <f>CONCATENATE("'",B143,"'",",")</f>
        <v>'해당주분정보가 없습니다. 다시확인 바랍니다',</v>
      </c>
      <c r="C144" t="str">
        <f>CONCATENATE("'",C143,"'")</f>
        <v>''</v>
      </c>
      <c r="L144" t="str">
        <f>CONCATENATE($L$2,A144,B144,C144,D144,E144,F144,G144,H144,I144,J144,K144,");")</f>
        <v>INSERT INTO ErrorCode (CodeId,CodeKr,CodeEn) VALUES ('0045','해당주분정보가 없습니다. 다시확인 바랍니다','');</v>
      </c>
    </row>
    <row r="146" spans="1:12" x14ac:dyDescent="0.3">
      <c r="A146" s="1" t="s">
        <v>649</v>
      </c>
      <c r="B146" t="s">
        <v>646</v>
      </c>
      <c r="D146" s="1"/>
      <c r="E146" s="1"/>
      <c r="F146" s="1"/>
      <c r="G146" s="1"/>
      <c r="H146" s="1"/>
      <c r="I146" s="1"/>
      <c r="J146" s="1"/>
      <c r="K146" s="1"/>
    </row>
    <row r="147" spans="1:12" x14ac:dyDescent="0.3">
      <c r="A147" t="str">
        <f>CONCATENATE("'",A146,"'",",")</f>
        <v>'0046',</v>
      </c>
      <c r="B147" s="5" t="str">
        <f>CONCATENATE("'",B146,"'",",")</f>
        <v>'주문처리대기Order 만거부/취소 처리가능 합니다',</v>
      </c>
      <c r="C147" t="str">
        <f>CONCATENATE("'",C146,"'")</f>
        <v>''</v>
      </c>
      <c r="L147" t="str">
        <f>CONCATENATE($L$2,A147,B147,C147,D147,E147,F147,G147,H147,I147,J147,K147,");")</f>
        <v>INSERT INTO ErrorCode (CodeId,CodeKr,CodeEn) VALUES ('0046','주문처리대기Order 만거부/취소 처리가능 합니다','');</v>
      </c>
    </row>
    <row r="149" spans="1:12" x14ac:dyDescent="0.3">
      <c r="A149" s="1" t="s">
        <v>650</v>
      </c>
      <c r="B149" t="s">
        <v>653</v>
      </c>
      <c r="D149" s="1"/>
      <c r="E149" s="1"/>
      <c r="F149" s="1"/>
      <c r="G149" s="1"/>
      <c r="H149" s="1"/>
      <c r="I149" s="1"/>
      <c r="J149" s="1"/>
      <c r="K149" s="1"/>
    </row>
    <row r="150" spans="1:12" x14ac:dyDescent="0.3">
      <c r="A150" t="str">
        <f>CONCATENATE("'",A149,"'",",")</f>
        <v>'0047',</v>
      </c>
      <c r="B150" s="5" t="str">
        <f>CONCATENATE("'",B149,"'",",")</f>
        <v>'고객집적 주문Order만 취소 처리가능 합니다',</v>
      </c>
      <c r="C150" t="str">
        <f>CONCATENATE("'",C149,"'")</f>
        <v>''</v>
      </c>
      <c r="L150" t="str">
        <f>CONCATENATE($L$2,A150,B150,C150,D150,E150,F150,G150,H150,I150,J150,K150,");")</f>
        <v>INSERT INTO ErrorCode (CodeId,CodeKr,CodeEn) VALUES ('0047','고객집적 주문Order만 취소 처리가능 합니다','');</v>
      </c>
    </row>
    <row r="152" spans="1:12" x14ac:dyDescent="0.3">
      <c r="A152" s="1" t="s">
        <v>651</v>
      </c>
      <c r="B152" t="s">
        <v>652</v>
      </c>
      <c r="D152" s="1"/>
      <c r="E152" s="1"/>
      <c r="F152" s="1"/>
      <c r="G152" s="1"/>
      <c r="H152" s="1"/>
      <c r="I152" s="1"/>
      <c r="J152" s="1"/>
      <c r="K152" s="1"/>
    </row>
    <row r="153" spans="1:12" x14ac:dyDescent="0.3">
      <c r="A153" t="str">
        <f>CONCATENATE("'",A152,"'",",")</f>
        <v>'0048',</v>
      </c>
      <c r="B153" s="5" t="str">
        <f>CONCATENATE("'",B152,"'",",")</f>
        <v>'요청자ID와 Order소요자 일지 하지않습니다',</v>
      </c>
      <c r="C153" t="str">
        <f>CONCATENATE("'",C152,"'")</f>
        <v>''</v>
      </c>
      <c r="L153" t="str">
        <f>CONCATENATE($L$2,A153,B153,C153,D153,E153,F153,G153,H153,I153,J153,K153,");")</f>
        <v>INSERT INTO ErrorCode (CodeId,CodeKr,CodeEn) VALUES ('0048','요청자ID와 Order소요자 일지 하지않습니다','');</v>
      </c>
    </row>
    <row r="155" spans="1:12" x14ac:dyDescent="0.3">
      <c r="A155" s="1" t="s">
        <v>654</v>
      </c>
      <c r="B155" t="s">
        <v>655</v>
      </c>
      <c r="D155" s="1"/>
      <c r="E155" s="1"/>
      <c r="F155" s="1"/>
      <c r="G155" s="1"/>
      <c r="H155" s="1"/>
      <c r="I155" s="1"/>
      <c r="J155" s="1"/>
      <c r="K155" s="1"/>
    </row>
    <row r="156" spans="1:12" x14ac:dyDescent="0.3">
      <c r="A156" t="str">
        <f>CONCATENATE("'",A155,"'",",")</f>
        <v>'0049',</v>
      </c>
      <c r="B156" s="5" t="str">
        <f>CONCATENATE("'",B155,"'",",")</f>
        <v>'OrderTrans 이미 준제 합니다. 한 Order대해 2분 처리불가 합니다',</v>
      </c>
      <c r="C156" t="str">
        <f>CONCATENATE("'",C155,"'")</f>
        <v>''</v>
      </c>
      <c r="L156" t="str">
        <f>CONCATENATE($L$2,A156,B156,C156,D156,E156,F156,G156,H156,I156,J156,K156,");")</f>
        <v>INSERT INTO ErrorCode (CodeId,CodeKr,CodeEn) VALUES ('0049','OrderTrans 이미 준제 합니다. 한 Order대해 2분 처리불가 합니다','');</v>
      </c>
    </row>
    <row r="158" spans="1:12" x14ac:dyDescent="0.3">
      <c r="A158" s="1" t="s">
        <v>104</v>
      </c>
      <c r="B158" t="s">
        <v>656</v>
      </c>
      <c r="D158" s="1"/>
      <c r="E158" s="1"/>
      <c r="F158" s="1"/>
      <c r="G158" s="1"/>
      <c r="H158" s="1"/>
      <c r="I158" s="1"/>
      <c r="J158" s="1"/>
      <c r="K158" s="1"/>
    </row>
    <row r="159" spans="1:12" x14ac:dyDescent="0.3">
      <c r="A159" t="str">
        <f>CONCATENATE("'",A158,"'",",")</f>
        <v>'0050',</v>
      </c>
      <c r="B159" s="5" t="str">
        <f>CONCATENATE("'",B158,"'",",")</f>
        <v>'해당Position 정부가 없습니다',</v>
      </c>
      <c r="C159" t="str">
        <f>CONCATENATE("'",C158,"'")</f>
        <v>''</v>
      </c>
      <c r="L159" t="str">
        <f>CONCATENATE($L$2,A159,B159,C159,D159,E159,F159,G159,H159,I159,J159,K159,");")</f>
        <v>INSERT INTO ErrorCode (CodeId,CodeKr,CodeEn) VALUES ('0050','해당Position 정부가 없습니다','');</v>
      </c>
    </row>
    <row r="161" spans="1:12" x14ac:dyDescent="0.3">
      <c r="A161" s="1" t="s">
        <v>657</v>
      </c>
      <c r="B161" t="s">
        <v>658</v>
      </c>
      <c r="D161" s="1"/>
      <c r="E161" s="1"/>
      <c r="F161" s="1"/>
      <c r="G161" s="1"/>
      <c r="H161" s="1"/>
      <c r="I161" s="1"/>
      <c r="J161" s="1"/>
      <c r="K161" s="1"/>
    </row>
    <row r="162" spans="1:12" x14ac:dyDescent="0.3">
      <c r="A162" t="str">
        <f>CONCATENATE("'",A161,"'",",")</f>
        <v>'0051',</v>
      </c>
      <c r="B162" s="5" t="str">
        <f>CONCATENATE("'",B161,"'",",")</f>
        <v>'해당조건의 2개 이상 Position 준제합니다',</v>
      </c>
      <c r="C162" t="str">
        <f>CONCATENATE("'",C161,"'")</f>
        <v>''</v>
      </c>
      <c r="L162" t="str">
        <f>CONCATENATE($L$2,A162,B162,C162,D162,E162,F162,G162,H162,I162,J162,K162,");")</f>
        <v>INSERT INTO ErrorCode (CodeId,CodeKr,CodeEn) VALUES ('0051','해당조건의 2개 이상 Position 준제합니다','');</v>
      </c>
    </row>
    <row r="164" spans="1:12" x14ac:dyDescent="0.3">
      <c r="A164" s="1" t="s">
        <v>569</v>
      </c>
      <c r="B164" t="s">
        <v>604</v>
      </c>
      <c r="D164" s="1"/>
      <c r="E164" s="1"/>
      <c r="F164" s="1"/>
      <c r="G164" s="1"/>
      <c r="H164" s="1"/>
      <c r="I164" s="1"/>
      <c r="J164" s="1"/>
      <c r="K164" s="1"/>
    </row>
    <row r="165" spans="1:12" x14ac:dyDescent="0.3">
      <c r="A165" t="str">
        <f>CONCATENATE("'",A164,"'",",")</f>
        <v>'0000',</v>
      </c>
      <c r="B165" s="5" t="str">
        <f>CONCATENATE("'",B164,"'",",")</f>
        <v>'ㅋㅋㅋ',</v>
      </c>
      <c r="C165" t="str">
        <f>CONCATENATE("'",C164,"'")</f>
        <v>''</v>
      </c>
      <c r="L165" t="str">
        <f>CONCATENATE($L$2,A165,B165,C165,D165,E165,F165,G165,H165,I165,J165,K165,");")</f>
        <v>INSERT INTO ErrorCode (CodeId,CodeKr,CodeEn) VALUES ('0000','ㅋㅋㅋ','');</v>
      </c>
    </row>
    <row r="167" spans="1:12" x14ac:dyDescent="0.3">
      <c r="A167" s="1" t="s">
        <v>569</v>
      </c>
      <c r="B167" t="s">
        <v>604</v>
      </c>
      <c r="D167" s="1"/>
      <c r="E167" s="1"/>
      <c r="F167" s="1"/>
      <c r="G167" s="1"/>
      <c r="H167" s="1"/>
      <c r="I167" s="1"/>
      <c r="J167" s="1"/>
      <c r="K167" s="1"/>
    </row>
    <row r="168" spans="1:12" x14ac:dyDescent="0.3">
      <c r="A168" t="str">
        <f>CONCATENATE("'",A167,"'",",")</f>
        <v>'0000',</v>
      </c>
      <c r="B168" s="5" t="str">
        <f>CONCATENATE("'",B167,"'",",")</f>
        <v>'ㅋㅋㅋ',</v>
      </c>
      <c r="C168" t="str">
        <f>CONCATENATE("'",C167,"'")</f>
        <v>''</v>
      </c>
      <c r="L168" t="str">
        <f>CONCATENATE($L$2,A168,B168,C168,D168,E168,F168,G168,H168,I168,J168,K168,");")</f>
        <v>INSERT INTO ErrorCode (CodeId,CodeKr,CodeEn) VALUES ('0000','ㅋㅋㅋ','');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00.Code</vt:lpstr>
      <vt:lpstr>00.Market</vt:lpstr>
      <vt:lpstr>00.TradeTime</vt:lpstr>
      <vt:lpstr>01.Vip Design</vt:lpstr>
      <vt:lpstr>00.OptSetting</vt:lpstr>
      <vt:lpstr>02.User</vt:lpstr>
      <vt:lpstr>03.Event</vt:lpstr>
      <vt:lpstr>04.Bank</vt:lpstr>
      <vt:lpstr>05.ErrorCd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2019-03-15T07:32:36Z</dcterms:modified>
</cp:coreProperties>
</file>